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9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3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7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29.xml" ContentType="application/vnd.openxmlformats-officedocument.drawingml.chartshape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1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33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4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35.xml" ContentType="application/vnd.openxmlformats-officedocument.drawingml.chartshape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37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3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39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40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41.xml" ContentType="application/vnd.openxmlformats-officedocument.drawingml.chartshapes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2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3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4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45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7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4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49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0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51.xml" ContentType="application/vnd.openxmlformats-officedocument.drawingml.chartshapes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2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54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5.xml" ContentType="application/vnd.openxmlformats-officedocument.drawingml.chartshapes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57.xml" ContentType="application/vnd.openxmlformats-officedocument.drawingml.chartshapes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5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59.xml" ContentType="application/vnd.openxmlformats-officedocument.drawingml.chartshapes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60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61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62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drawings/drawing63.xml" ContentType="application/vnd.openxmlformats-officedocument.drawingml.chartshapes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4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65.xml" ContentType="application/vnd.openxmlformats-officedocument.drawingml.chartshapes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66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67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8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drawings/drawing69.xml" ContentType="application/vnd.openxmlformats-officedocument.drawingml.chartshapes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70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71.xml" ContentType="application/vnd.openxmlformats-officedocument.drawingml.chartshapes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72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73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4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75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76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77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78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79.xml" ContentType="application/vnd.openxmlformats-officedocument.drawingml.chartshapes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80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81.xml" ContentType="application/vnd.openxmlformats-officedocument.drawingml.chartshapes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82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83.xml" ContentType="application/vnd.openxmlformats-officedocument.drawingml.chartshapes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84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drawings/drawing85.xml" ContentType="application/vnd.openxmlformats-officedocument.drawingml.chartshapes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86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drawings/drawing87.xml" ContentType="application/vnd.openxmlformats-officedocument.drawingml.chartshapes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drawings/drawing89.xml" ContentType="application/vnd.openxmlformats-officedocument.drawingml.chartshapes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90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drawings/drawing91.xml" ContentType="application/vnd.openxmlformats-officedocument.drawingml.chartshapes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92.xml" ContentType="application/vnd.openxmlformats-officedocument.drawing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drawings/drawing93.xml" ContentType="application/vnd.openxmlformats-officedocument.drawingml.chartshapes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94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drawings/drawing95.xml" ContentType="application/vnd.openxmlformats-officedocument.drawingml.chartshapes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96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drawings/drawing97.xml" ContentType="application/vnd.openxmlformats-officedocument.drawingml.chartshapes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98.xml" ContentType="application/vnd.openxmlformats-officedocument.drawing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drawings/drawing99.xml" ContentType="application/vnd.openxmlformats-officedocument.drawingml.chartshapes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100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drawings/drawing101.xml" ContentType="application/vnd.openxmlformats-officedocument.drawingml.chartshapes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102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drawings/drawing103.xml" ContentType="application/vnd.openxmlformats-officedocument.drawingml.chartshapes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104.xml" ContentType="application/vnd.openxmlformats-officedocument.drawing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drawings/drawing105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106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drawings/drawing107.xml" ContentType="application/vnd.openxmlformats-officedocument.drawingml.chartshapes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drawings/drawing108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drawings/drawing109.xml" ContentType="application/vnd.openxmlformats-officedocument.drawingml.chartshapes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110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111.xml" ContentType="application/vnd.openxmlformats-officedocument.drawingml.chartshapes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112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drawings/drawing113.xml" ContentType="application/vnd.openxmlformats-officedocument.drawingml.chartshapes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drawings/drawing114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115.xml" ContentType="application/vnd.openxmlformats-officedocument.drawingml.chartshapes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116.xml" ContentType="application/vnd.openxmlformats-officedocument.drawing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drawings/drawing117.xml" ContentType="application/vnd.openxmlformats-officedocument.drawingml.chartshapes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11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drawings/drawing119.xml" ContentType="application/vnd.openxmlformats-officedocument.drawingml.chartshapes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drawings/drawing120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drawings/drawing121.xml" ContentType="application/vnd.openxmlformats-officedocument.drawingml.chartshapes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122.xml" ContentType="application/vnd.openxmlformats-officedocument.drawing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drawings/drawing123.xml" ContentType="application/vnd.openxmlformats-officedocument.drawingml.chartshapes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drawings/drawing124.xml" ContentType="application/vnd.openxmlformats-officedocument.drawing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drawings/drawing125.xml" ContentType="application/vnd.openxmlformats-officedocument.drawingml.chartshapes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drawings/drawing126.xml" ContentType="application/vnd.openxmlformats-officedocument.drawing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drawings/drawing127.xml" ContentType="application/vnd.openxmlformats-officedocument.drawingml.chartshapes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drawings/drawing128.xml" ContentType="application/vnd.openxmlformats-officedocument.drawing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drawings/drawing129.xml" ContentType="application/vnd.openxmlformats-officedocument.drawingml.chartshapes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drawings/drawing130.xml" ContentType="application/vnd.openxmlformats-officedocument.drawing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drawings/drawing131.xml" ContentType="application/vnd.openxmlformats-officedocument.drawingml.chartshapes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drawings/drawing132.xml" ContentType="application/vnd.openxmlformats-officedocument.drawing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drawings/drawing133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34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drawings/drawing135.xml" ContentType="application/vnd.openxmlformats-officedocument.drawingml.chartshapes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drawings/drawing136.xml" ContentType="application/vnd.openxmlformats-officedocument.drawing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drawings/drawing137.xml" ContentType="application/vnd.openxmlformats-officedocument.drawingml.chartshapes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drawings/drawing138.xml" ContentType="application/vnd.openxmlformats-officedocument.drawing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139.xml" ContentType="application/vnd.openxmlformats-officedocument.drawingml.chartshapes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drawings/drawing140.xml" ContentType="application/vnd.openxmlformats-officedocument.drawing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drawings/drawing141.xml" ContentType="application/vnd.openxmlformats-officedocument.drawingml.chartshapes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S:\LEED\2018 LEED Project\Output\2025 JIA Publication\Output tables\Final\Datacubes\"/>
    </mc:Choice>
  </mc:AlternateContent>
  <xr:revisionPtr revIDLastSave="0" documentId="13_ncr:1_{5D1603CC-3BC8-46B8-87BD-137074344214}" xr6:coauthVersionLast="47" xr6:coauthVersionMax="47" xr10:uidLastSave="{00000000-0000-0000-0000-000000000000}"/>
  <bookViews>
    <workbookView xWindow="-38520" yWindow="-3720" windowWidth="38640" windowHeight="21120" tabRatio="841" xr2:uid="{00000000-000D-0000-FFFF-FFFF00000000}"/>
  </bookViews>
  <sheets>
    <sheet name="Contents" sheetId="171" r:id="rId1"/>
    <sheet name="Table 10.1" sheetId="180" r:id="rId2"/>
    <sheet name="Table 10.2" sheetId="181" r:id="rId3"/>
    <sheet name="Table 10.3" sheetId="182" r:id="rId4"/>
    <sheet name="Table 10.4" sheetId="183" r:id="rId5"/>
    <sheet name="Table 10.5" sheetId="184" r:id="rId6"/>
    <sheet name="Table 10.6" sheetId="185" r:id="rId7"/>
    <sheet name="Table 10.7" sheetId="186" r:id="rId8"/>
    <sheet name="Table 10.8" sheetId="187" r:id="rId9"/>
    <sheet name="Table 10.9" sheetId="188" r:id="rId10"/>
    <sheet name="Table 10.10" sheetId="189" r:id="rId11"/>
    <sheet name="Table 10.11" sheetId="190" r:id="rId12"/>
    <sheet name="Table 10.12" sheetId="191" r:id="rId13"/>
    <sheet name="Table 10.13" sheetId="192" r:id="rId14"/>
    <sheet name="Table 10.14" sheetId="193" r:id="rId15"/>
    <sheet name="Table 10.15" sheetId="194" r:id="rId16"/>
    <sheet name="Table 10.16" sheetId="195" r:id="rId17"/>
    <sheet name="Table 10.17" sheetId="196" r:id="rId18"/>
    <sheet name="Table 10.18" sheetId="197" r:id="rId19"/>
    <sheet name="Table 10.19" sheetId="198" r:id="rId20"/>
    <sheet name="Table 10.20" sheetId="199" r:id="rId21"/>
    <sheet name="Table 10.21" sheetId="200" r:id="rId22"/>
    <sheet name="Table 10.22" sheetId="201" r:id="rId23"/>
    <sheet name="Table 10.23" sheetId="202" r:id="rId24"/>
    <sheet name="Table 10.24" sheetId="203" r:id="rId25"/>
    <sheet name="Table 10.25" sheetId="204" r:id="rId26"/>
    <sheet name="Table 10.26" sheetId="205" r:id="rId27"/>
    <sheet name="Table 10.27" sheetId="206" r:id="rId28"/>
    <sheet name="Table 10.28" sheetId="207" r:id="rId29"/>
    <sheet name="Table 10.29" sheetId="208" r:id="rId30"/>
    <sheet name="Table 10.30" sheetId="209" r:id="rId31"/>
    <sheet name="Table 10.31" sheetId="210" r:id="rId32"/>
    <sheet name="Table 10.32" sheetId="211" r:id="rId33"/>
    <sheet name="Table 10.33" sheetId="212" r:id="rId34"/>
    <sheet name="Table 10.34" sheetId="213" r:id="rId35"/>
    <sheet name="Table 10.35" sheetId="214" r:id="rId36"/>
    <sheet name="Table 10.36" sheetId="215" r:id="rId37"/>
    <sheet name="Table 10.37" sheetId="216" r:id="rId38"/>
    <sheet name="Table 10.38" sheetId="217" r:id="rId39"/>
    <sheet name="Table 10.39" sheetId="218" r:id="rId40"/>
    <sheet name="Table 10.40" sheetId="219" r:id="rId41"/>
    <sheet name="Table 10.41" sheetId="220" r:id="rId42"/>
    <sheet name="Table 10.42" sheetId="221" r:id="rId43"/>
    <sheet name="Table 10.43" sheetId="222" r:id="rId44"/>
    <sheet name="Table 10.44" sheetId="223" r:id="rId45"/>
    <sheet name="Table 10.45" sheetId="224" r:id="rId46"/>
    <sheet name="Table 10.46" sheetId="225" r:id="rId47"/>
    <sheet name="Table 10.47" sheetId="226" r:id="rId48"/>
    <sheet name="Table 10.48" sheetId="227" r:id="rId49"/>
    <sheet name="Table 10.49" sheetId="228" r:id="rId50"/>
    <sheet name="Table 10.50" sheetId="229" r:id="rId51"/>
    <sheet name="Table 10.51" sheetId="230" r:id="rId52"/>
    <sheet name="Table 10.52" sheetId="231" r:id="rId53"/>
    <sheet name="Table 10.53" sheetId="232" r:id="rId54"/>
    <sheet name="Table 10.54" sheetId="233" r:id="rId55"/>
    <sheet name="Table 10.55" sheetId="234" r:id="rId56"/>
    <sheet name="Table 10.56" sheetId="235" r:id="rId57"/>
    <sheet name="Table 10.57" sheetId="236" r:id="rId58"/>
    <sheet name="Table 10.58" sheetId="237" r:id="rId59"/>
    <sheet name="Table 10.59" sheetId="238" r:id="rId60"/>
    <sheet name="Table 10.60" sheetId="239" r:id="rId61"/>
    <sheet name="Table 10.61" sheetId="240" r:id="rId62"/>
    <sheet name="Table 10.62" sheetId="241" r:id="rId63"/>
    <sheet name="Table 10.63" sheetId="242" r:id="rId64"/>
    <sheet name="Table 10.64" sheetId="243" r:id="rId65"/>
    <sheet name="Table 10.65" sheetId="244" r:id="rId66"/>
    <sheet name="Table 10.66" sheetId="245" r:id="rId67"/>
    <sheet name="Table 10.67" sheetId="246" r:id="rId68"/>
    <sheet name="Table 10.68" sheetId="247" r:id="rId69"/>
    <sheet name="Table 10.69" sheetId="248" r:id="rId70"/>
    <sheet name="Table 10.70" sheetId="249" r:id="rId71"/>
    <sheet name="State data for spotlight" sheetId="179" state="hidden" r:id="rId72"/>
  </sheets>
  <definedNames>
    <definedName name="_AMO_UniqueIdentifier" hidden="1">"'2995e12c-7f92-4103-a2d1-a1d598d57c6f'"</definedName>
    <definedName name="_xlnm.Print_Area" localSheetId="1">'Table 10.1'!$A$1:$P$99</definedName>
    <definedName name="_xlnm.Print_Area" localSheetId="10">'Table 10.10'!$A$1:$P$99</definedName>
    <definedName name="_xlnm.Print_Area" localSheetId="11">'Table 10.11'!$A$1:$P$99</definedName>
    <definedName name="_xlnm.Print_Area" localSheetId="12">'Table 10.12'!$A$1:$P$99</definedName>
    <definedName name="_xlnm.Print_Area" localSheetId="13">'Table 10.13'!$A$1:$P$99</definedName>
    <definedName name="_xlnm.Print_Area" localSheetId="14">'Table 10.14'!$A$1:$P$99</definedName>
    <definedName name="_xlnm.Print_Area" localSheetId="15">'Table 10.15'!$A$1:$P$99</definedName>
    <definedName name="_xlnm.Print_Area" localSheetId="16">'Table 10.16'!$A$1:$P$99</definedName>
    <definedName name="_xlnm.Print_Area" localSheetId="17">'Table 10.17'!$A$1:$P$99</definedName>
    <definedName name="_xlnm.Print_Area" localSheetId="18">'Table 10.18'!$A$1:$P$99</definedName>
    <definedName name="_xlnm.Print_Area" localSheetId="19">'Table 10.19'!$A$1:$P$99</definedName>
    <definedName name="_xlnm.Print_Area" localSheetId="2">'Table 10.2'!$A$1:$P$99</definedName>
    <definedName name="_xlnm.Print_Area" localSheetId="20">'Table 10.20'!$A$1:$P$99</definedName>
    <definedName name="_xlnm.Print_Area" localSheetId="21">'Table 10.21'!$A$1:$P$99</definedName>
    <definedName name="_xlnm.Print_Area" localSheetId="22">'Table 10.22'!$A$1:$P$99</definedName>
    <definedName name="_xlnm.Print_Area" localSheetId="23">'Table 10.23'!$A$1:$P$99</definedName>
    <definedName name="_xlnm.Print_Area" localSheetId="24">'Table 10.24'!$A$1:$P$99</definedName>
    <definedName name="_xlnm.Print_Area" localSheetId="25">'Table 10.25'!$A$1:$P$99</definedName>
    <definedName name="_xlnm.Print_Area" localSheetId="26">'Table 10.26'!$A$1:$P$99</definedName>
    <definedName name="_xlnm.Print_Area" localSheetId="27">'Table 10.27'!$A$1:$P$99</definedName>
    <definedName name="_xlnm.Print_Area" localSheetId="28">'Table 10.28'!$A$1:$P$99</definedName>
    <definedName name="_xlnm.Print_Area" localSheetId="29">'Table 10.29'!$A$1:$P$99</definedName>
    <definedName name="_xlnm.Print_Area" localSheetId="3">'Table 10.3'!$A$1:$P$99</definedName>
    <definedName name="_xlnm.Print_Area" localSheetId="30">'Table 10.30'!$A$1:$P$99</definedName>
    <definedName name="_xlnm.Print_Area" localSheetId="31">'Table 10.31'!$A$1:$P$99</definedName>
    <definedName name="_xlnm.Print_Area" localSheetId="32">'Table 10.32'!$A$1:$P$99</definedName>
    <definedName name="_xlnm.Print_Area" localSheetId="33">'Table 10.33'!$A$1:$P$99</definedName>
    <definedName name="_xlnm.Print_Area" localSheetId="34">'Table 10.34'!$A$1:$P$99</definedName>
    <definedName name="_xlnm.Print_Area" localSheetId="35">'Table 10.35'!$A$1:$P$99</definedName>
    <definedName name="_xlnm.Print_Area" localSheetId="36">'Table 10.36'!$A$1:$P$99</definedName>
    <definedName name="_xlnm.Print_Area" localSheetId="37">'Table 10.37'!$A$1:$P$99</definedName>
    <definedName name="_xlnm.Print_Area" localSheetId="38">'Table 10.38'!$A$1:$P$99</definedName>
    <definedName name="_xlnm.Print_Area" localSheetId="39">'Table 10.39'!$A$1:$P$99</definedName>
    <definedName name="_xlnm.Print_Area" localSheetId="4">'Table 10.4'!$A$1:$P$99</definedName>
    <definedName name="_xlnm.Print_Area" localSheetId="40">'Table 10.40'!$A$1:$P$99</definedName>
    <definedName name="_xlnm.Print_Area" localSheetId="41">'Table 10.41'!$A$1:$P$99</definedName>
    <definedName name="_xlnm.Print_Area" localSheetId="42">'Table 10.42'!$A$1:$P$99</definedName>
    <definedName name="_xlnm.Print_Area" localSheetId="43">'Table 10.43'!$A$1:$P$99</definedName>
    <definedName name="_xlnm.Print_Area" localSheetId="44">'Table 10.44'!$A$1:$P$99</definedName>
    <definedName name="_xlnm.Print_Area" localSheetId="45">'Table 10.45'!$A$1:$P$99</definedName>
    <definedName name="_xlnm.Print_Area" localSheetId="46">'Table 10.46'!$A$1:$P$99</definedName>
    <definedName name="_xlnm.Print_Area" localSheetId="47">'Table 10.47'!$A$1:$P$99</definedName>
    <definedName name="_xlnm.Print_Area" localSheetId="48">'Table 10.48'!$A$1:$P$99</definedName>
    <definedName name="_xlnm.Print_Area" localSheetId="49">'Table 10.49'!$A$1:$P$99</definedName>
    <definedName name="_xlnm.Print_Area" localSheetId="5">'Table 10.5'!$A$1:$P$99</definedName>
    <definedName name="_xlnm.Print_Area" localSheetId="50">'Table 10.50'!$A$1:$P$99</definedName>
    <definedName name="_xlnm.Print_Area" localSheetId="51">'Table 10.51'!$A$1:$P$99</definedName>
    <definedName name="_xlnm.Print_Area" localSheetId="52">'Table 10.52'!$A$1:$P$99</definedName>
    <definedName name="_xlnm.Print_Area" localSheetId="53">'Table 10.53'!$A$1:$P$99</definedName>
    <definedName name="_xlnm.Print_Area" localSheetId="54">'Table 10.54'!$A$1:$P$99</definedName>
    <definedName name="_xlnm.Print_Area" localSheetId="55">'Table 10.55'!$A$1:$P$99</definedName>
    <definedName name="_xlnm.Print_Area" localSheetId="56">'Table 10.56'!$A$1:$P$99</definedName>
    <definedName name="_xlnm.Print_Area" localSheetId="57">'Table 10.57'!$A$1:$P$99</definedName>
    <definedName name="_xlnm.Print_Area" localSheetId="58">'Table 10.58'!$A$1:$P$99</definedName>
    <definedName name="_xlnm.Print_Area" localSheetId="59">'Table 10.59'!$A$1:$P$99</definedName>
    <definedName name="_xlnm.Print_Area" localSheetId="6">'Table 10.6'!$A$1:$P$99</definedName>
    <definedName name="_xlnm.Print_Area" localSheetId="60">'Table 10.60'!$A$1:$P$99</definedName>
    <definedName name="_xlnm.Print_Area" localSheetId="61">'Table 10.61'!$A$1:$P$99</definedName>
    <definedName name="_xlnm.Print_Area" localSheetId="62">'Table 10.62'!$A$1:$P$99</definedName>
    <definedName name="_xlnm.Print_Area" localSheetId="63">'Table 10.63'!$A$1:$P$99</definedName>
    <definedName name="_xlnm.Print_Area" localSheetId="64">'Table 10.64'!$A$1:$P$99</definedName>
    <definedName name="_xlnm.Print_Area" localSheetId="65">'Table 10.65'!$A$1:$P$99</definedName>
    <definedName name="_xlnm.Print_Area" localSheetId="66">'Table 10.66'!$A$1:$P$99</definedName>
    <definedName name="_xlnm.Print_Area" localSheetId="67">'Table 10.67'!$A$1:$P$99</definedName>
    <definedName name="_xlnm.Print_Area" localSheetId="68">'Table 10.68'!$A$1:$P$99</definedName>
    <definedName name="_xlnm.Print_Area" localSheetId="69">'Table 10.69'!$A$1:$P$99</definedName>
    <definedName name="_xlnm.Print_Area" localSheetId="7">'Table 10.7'!$A$1:$P$99</definedName>
    <definedName name="_xlnm.Print_Area" localSheetId="70">'Table 10.70'!$A$1:$P$99</definedName>
    <definedName name="_xlnm.Print_Area" localSheetId="8">'Table 10.8'!$A$1:$P$99</definedName>
    <definedName name="_xlnm.Print_Area" localSheetId="9">'Table 10.9'!$A$1:$P$99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71" l="1"/>
  <c r="A32" i="181"/>
  <c r="A32" i="182"/>
  <c r="A32" i="183"/>
  <c r="A32" i="184"/>
  <c r="A32" i="185"/>
  <c r="A32" i="186"/>
  <c r="A32" i="187"/>
  <c r="A32" i="188"/>
  <c r="A32" i="189"/>
  <c r="A32" i="190"/>
  <c r="A32" i="191"/>
  <c r="A32" i="192"/>
  <c r="A32" i="193"/>
  <c r="A32" i="194"/>
  <c r="A32" i="195"/>
  <c r="A32" i="196"/>
  <c r="A32" i="197"/>
  <c r="A32" i="198"/>
  <c r="A32" i="199"/>
  <c r="A32" i="200"/>
  <c r="A32" i="201"/>
  <c r="A32" i="202"/>
  <c r="A32" i="203"/>
  <c r="A32" i="204"/>
  <c r="A32" i="205"/>
  <c r="A32" i="206"/>
  <c r="A32" i="207"/>
  <c r="A32" i="208"/>
  <c r="A32" i="209"/>
  <c r="A32" i="210"/>
  <c r="A32" i="211"/>
  <c r="A32" i="212"/>
  <c r="A32" i="213"/>
  <c r="A32" i="214"/>
  <c r="A32" i="215"/>
  <c r="A32" i="216"/>
  <c r="A32" i="217"/>
  <c r="A32" i="218"/>
  <c r="A32" i="219"/>
  <c r="A32" i="220"/>
  <c r="A32" i="221"/>
  <c r="A32" i="222"/>
  <c r="A32" i="223"/>
  <c r="A32" i="224"/>
  <c r="A32" i="225"/>
  <c r="A32" i="226"/>
  <c r="A32" i="227"/>
  <c r="A32" i="228"/>
  <c r="A32" i="229"/>
  <c r="A32" i="230"/>
  <c r="A32" i="231"/>
  <c r="A32" i="232"/>
  <c r="A32" i="233"/>
  <c r="A32" i="234"/>
  <c r="A32" i="235"/>
  <c r="A32" i="236"/>
  <c r="A32" i="237"/>
  <c r="A32" i="238"/>
  <c r="A32" i="239"/>
  <c r="A32" i="240"/>
  <c r="A32" i="241"/>
  <c r="A32" i="242"/>
  <c r="A32" i="243"/>
  <c r="A32" i="244"/>
  <c r="A32" i="245"/>
  <c r="A32" i="246"/>
  <c r="A32" i="247"/>
  <c r="A32" i="248"/>
  <c r="A32" i="249"/>
  <c r="A32" i="179"/>
  <c r="A32" i="180"/>
  <c r="AD128" i="210"/>
  <c r="O10" i="210" s="1"/>
  <c r="AB128" i="210"/>
  <c r="AD127" i="210"/>
  <c r="AB127" i="210"/>
  <c r="AD125" i="210"/>
  <c r="AB125" i="210"/>
  <c r="AD124" i="210"/>
  <c r="AB124" i="210"/>
  <c r="AB122" i="210"/>
  <c r="AB121" i="210"/>
  <c r="AB120" i="210"/>
  <c r="AB118" i="210"/>
  <c r="O14" i="210" s="1"/>
  <c r="AD111" i="210"/>
  <c r="D16" i="210"/>
  <c r="AB111" i="210"/>
  <c r="AD110" i="210"/>
  <c r="D15" i="210" s="1"/>
  <c r="AB110" i="210"/>
  <c r="AD109" i="210"/>
  <c r="D14" i="210" s="1"/>
  <c r="AB109" i="210"/>
  <c r="AD108" i="210"/>
  <c r="AB108" i="210"/>
  <c r="AD105" i="210"/>
  <c r="D10" i="210" s="1"/>
  <c r="AB105" i="210"/>
  <c r="AD104" i="210"/>
  <c r="D9" i="210" s="1"/>
  <c r="AB104" i="210"/>
  <c r="AB38" i="210"/>
  <c r="AB37" i="210"/>
  <c r="O16" i="210" s="1"/>
  <c r="AB34" i="210"/>
  <c r="AB33" i="210"/>
  <c r="AB32" i="210"/>
  <c r="AB31" i="210"/>
  <c r="AB30" i="210"/>
  <c r="AB29" i="210"/>
  <c r="AB28" i="210"/>
  <c r="AB27" i="210"/>
  <c r="AB26" i="210"/>
  <c r="AB25" i="210"/>
  <c r="AB24" i="210"/>
  <c r="AB23" i="210"/>
  <c r="AB22" i="210"/>
  <c r="AB21" i="210"/>
  <c r="AB20" i="210"/>
  <c r="AB19" i="210"/>
  <c r="AB18" i="210"/>
  <c r="AB17" i="210"/>
  <c r="AB16" i="210"/>
  <c r="AB15" i="210"/>
  <c r="AF9" i="210"/>
  <c r="G91" i="210" s="1"/>
  <c r="AD9" i="210"/>
  <c r="D91" i="210" s="1"/>
  <c r="AB9" i="210"/>
  <c r="C91" i="210" s="1"/>
  <c r="AF8" i="210"/>
  <c r="AD8" i="210"/>
  <c r="E90" i="210" s="1"/>
  <c r="AB8" i="210"/>
  <c r="C90" i="210" s="1"/>
  <c r="AF7" i="210"/>
  <c r="F89" i="210"/>
  <c r="AD7" i="210"/>
  <c r="D89" i="210" s="1"/>
  <c r="AB7" i="210"/>
  <c r="O8" i="210" s="1"/>
  <c r="AF6" i="210"/>
  <c r="G88" i="210" s="1"/>
  <c r="AD6" i="210"/>
  <c r="E88" i="210" s="1"/>
  <c r="AB6" i="210"/>
  <c r="AF5" i="210"/>
  <c r="AD5" i="210"/>
  <c r="E87" i="210" s="1"/>
  <c r="AB5" i="210"/>
  <c r="C87" i="210" s="1"/>
  <c r="AF4" i="210"/>
  <c r="F86" i="210" s="1"/>
  <c r="AD4" i="210"/>
  <c r="AB4" i="210"/>
  <c r="D8" i="210" s="1"/>
  <c r="AB2" i="210"/>
  <c r="O13" i="249"/>
  <c r="O12" i="249"/>
  <c r="O11" i="249"/>
  <c r="O13" i="248"/>
  <c r="O12" i="248"/>
  <c r="O11" i="248"/>
  <c r="O13" i="247"/>
  <c r="O12" i="247"/>
  <c r="O11" i="247"/>
  <c r="O13" i="246"/>
  <c r="O12" i="246"/>
  <c r="O11" i="246"/>
  <c r="O13" i="245"/>
  <c r="O12" i="245"/>
  <c r="O11" i="245"/>
  <c r="O13" i="244"/>
  <c r="O12" i="244"/>
  <c r="O11" i="244"/>
  <c r="O13" i="243"/>
  <c r="O12" i="243"/>
  <c r="O11" i="243"/>
  <c r="O13" i="242"/>
  <c r="O12" i="242"/>
  <c r="O11" i="242"/>
  <c r="O13" i="241"/>
  <c r="O12" i="241"/>
  <c r="O11" i="241"/>
  <c r="O13" i="240"/>
  <c r="O12" i="240"/>
  <c r="O11" i="240"/>
  <c r="O13" i="239"/>
  <c r="O12" i="239"/>
  <c r="O11" i="239"/>
  <c r="O13" i="238"/>
  <c r="O12" i="238"/>
  <c r="O11" i="238"/>
  <c r="O13" i="237"/>
  <c r="O12" i="237"/>
  <c r="O11" i="237"/>
  <c r="O13" i="236"/>
  <c r="O12" i="236"/>
  <c r="O11" i="236"/>
  <c r="O13" i="235"/>
  <c r="O12" i="235"/>
  <c r="O11" i="235"/>
  <c r="O13" i="234"/>
  <c r="O12" i="234"/>
  <c r="O11" i="234"/>
  <c r="O13" i="233"/>
  <c r="O12" i="233"/>
  <c r="O11" i="233"/>
  <c r="O13" i="232"/>
  <c r="O12" i="232"/>
  <c r="O11" i="232"/>
  <c r="O13" i="231"/>
  <c r="O12" i="231"/>
  <c r="O11" i="231"/>
  <c r="O13" i="230"/>
  <c r="O12" i="230"/>
  <c r="O11" i="230"/>
  <c r="O13" i="229"/>
  <c r="O12" i="229"/>
  <c r="O11" i="229"/>
  <c r="O13" i="228"/>
  <c r="O12" i="228"/>
  <c r="O11" i="228"/>
  <c r="O13" i="227"/>
  <c r="O12" i="227"/>
  <c r="O11" i="227"/>
  <c r="O13" i="226"/>
  <c r="O12" i="226"/>
  <c r="O11" i="226"/>
  <c r="O13" i="225"/>
  <c r="O12" i="225"/>
  <c r="O11" i="225"/>
  <c r="O13" i="224"/>
  <c r="O12" i="224"/>
  <c r="O11" i="224"/>
  <c r="O13" i="223"/>
  <c r="O12" i="223"/>
  <c r="O11" i="223"/>
  <c r="O13" i="222"/>
  <c r="O12" i="222"/>
  <c r="O11" i="222"/>
  <c r="O13" i="221"/>
  <c r="O12" i="221"/>
  <c r="O11" i="221"/>
  <c r="O13" i="220"/>
  <c r="O12" i="220"/>
  <c r="O11" i="220"/>
  <c r="O13" i="219"/>
  <c r="O12" i="219"/>
  <c r="O11" i="219"/>
  <c r="O13" i="218"/>
  <c r="O12" i="218"/>
  <c r="O11" i="218"/>
  <c r="O13" i="217"/>
  <c r="O12" i="217"/>
  <c r="O11" i="217"/>
  <c r="O13" i="216"/>
  <c r="O12" i="216"/>
  <c r="O11" i="216"/>
  <c r="O13" i="215"/>
  <c r="O12" i="215"/>
  <c r="O11" i="215"/>
  <c r="O13" i="214"/>
  <c r="O12" i="214"/>
  <c r="O11" i="214"/>
  <c r="O13" i="213"/>
  <c r="O12" i="213"/>
  <c r="O11" i="213"/>
  <c r="O13" i="212"/>
  <c r="O12" i="212"/>
  <c r="O11" i="212"/>
  <c r="O13" i="211"/>
  <c r="O12" i="211"/>
  <c r="O11" i="211"/>
  <c r="O13" i="210"/>
  <c r="O12" i="210"/>
  <c r="O11" i="210"/>
  <c r="O13" i="209"/>
  <c r="O12" i="209"/>
  <c r="O11" i="209"/>
  <c r="O13" i="208"/>
  <c r="O12" i="208"/>
  <c r="O11" i="208"/>
  <c r="O13" i="207"/>
  <c r="O12" i="207"/>
  <c r="O11" i="207"/>
  <c r="O13" i="206"/>
  <c r="O12" i="206"/>
  <c r="O11" i="206"/>
  <c r="O13" i="205"/>
  <c r="O12" i="205"/>
  <c r="O11" i="205"/>
  <c r="O13" i="204"/>
  <c r="O12" i="204"/>
  <c r="O11" i="204"/>
  <c r="O13" i="203"/>
  <c r="O12" i="203"/>
  <c r="O11" i="203"/>
  <c r="O13" i="202"/>
  <c r="O12" i="202"/>
  <c r="O11" i="202"/>
  <c r="O13" i="201"/>
  <c r="O12" i="201"/>
  <c r="O11" i="201"/>
  <c r="O13" i="200"/>
  <c r="O12" i="200"/>
  <c r="O11" i="200"/>
  <c r="O13" i="199"/>
  <c r="O12" i="199"/>
  <c r="O11" i="199"/>
  <c r="O13" i="198"/>
  <c r="O12" i="198"/>
  <c r="O11" i="198"/>
  <c r="O13" i="197"/>
  <c r="O12" i="197"/>
  <c r="O11" i="197"/>
  <c r="O13" i="196"/>
  <c r="O12" i="196"/>
  <c r="O11" i="196"/>
  <c r="O13" i="195"/>
  <c r="O12" i="195"/>
  <c r="O11" i="195"/>
  <c r="O13" i="194"/>
  <c r="O12" i="194"/>
  <c r="O11" i="194"/>
  <c r="O13" i="193"/>
  <c r="O12" i="193"/>
  <c r="O11" i="193"/>
  <c r="O13" i="192"/>
  <c r="O12" i="192"/>
  <c r="O11" i="192"/>
  <c r="O13" i="191"/>
  <c r="O12" i="191"/>
  <c r="O11" i="191"/>
  <c r="O13" i="190"/>
  <c r="O12" i="190"/>
  <c r="O11" i="190"/>
  <c r="O13" i="189"/>
  <c r="O12" i="189"/>
  <c r="O11" i="189"/>
  <c r="O13" i="188"/>
  <c r="O12" i="188"/>
  <c r="O11" i="188"/>
  <c r="O13" i="187"/>
  <c r="O12" i="187"/>
  <c r="O11" i="187"/>
  <c r="O13" i="186"/>
  <c r="O12" i="186"/>
  <c r="O11" i="186"/>
  <c r="O13" i="185"/>
  <c r="O12" i="185"/>
  <c r="O11" i="185"/>
  <c r="O13" i="184"/>
  <c r="O12" i="184"/>
  <c r="O11" i="184"/>
  <c r="O13" i="183"/>
  <c r="O12" i="183"/>
  <c r="O11" i="183"/>
  <c r="O13" i="182"/>
  <c r="O12" i="182"/>
  <c r="O11" i="182"/>
  <c r="O13" i="181"/>
  <c r="O12" i="181"/>
  <c r="O11" i="181"/>
  <c r="O13" i="180"/>
  <c r="O12" i="180"/>
  <c r="O11" i="180"/>
  <c r="AB37" i="181"/>
  <c r="O16" i="181" s="1"/>
  <c r="AB38" i="181"/>
  <c r="O15" i="181" s="1"/>
  <c r="AB37" i="182"/>
  <c r="O16" i="182" s="1"/>
  <c r="AB38" i="182"/>
  <c r="O15" i="182" s="1"/>
  <c r="AB37" i="183"/>
  <c r="O16" i="183" s="1"/>
  <c r="AB38" i="183"/>
  <c r="O15" i="183" s="1"/>
  <c r="AB37" i="184"/>
  <c r="O16" i="184"/>
  <c r="AB38" i="184"/>
  <c r="O15" i="184" s="1"/>
  <c r="AB37" i="185"/>
  <c r="O16" i="185" s="1"/>
  <c r="AB38" i="185"/>
  <c r="O15" i="185"/>
  <c r="AB37" i="186"/>
  <c r="O16" i="186" s="1"/>
  <c r="AB38" i="186"/>
  <c r="O15" i="186" s="1"/>
  <c r="AB37" i="187"/>
  <c r="O16" i="187" s="1"/>
  <c r="AB38" i="187"/>
  <c r="O15" i="187"/>
  <c r="AB37" i="188"/>
  <c r="O16" i="188" s="1"/>
  <c r="AB38" i="188"/>
  <c r="O15" i="188" s="1"/>
  <c r="AB37" i="189"/>
  <c r="O16" i="189" s="1"/>
  <c r="AB38" i="189"/>
  <c r="O15" i="189" s="1"/>
  <c r="AB37" i="190"/>
  <c r="O16" i="190" s="1"/>
  <c r="AB38" i="190"/>
  <c r="O15" i="190" s="1"/>
  <c r="AB37" i="191"/>
  <c r="O16" i="191" s="1"/>
  <c r="AB38" i="191"/>
  <c r="O15" i="191"/>
  <c r="AB37" i="192"/>
  <c r="O16" i="192" s="1"/>
  <c r="AB38" i="192"/>
  <c r="O15" i="192" s="1"/>
  <c r="AB37" i="193"/>
  <c r="O16" i="193" s="1"/>
  <c r="AB38" i="193"/>
  <c r="O15" i="193" s="1"/>
  <c r="AB37" i="194"/>
  <c r="O16" i="194" s="1"/>
  <c r="AB38" i="194"/>
  <c r="O15" i="194" s="1"/>
  <c r="AB37" i="195"/>
  <c r="O16" i="195" s="1"/>
  <c r="AB38" i="195"/>
  <c r="O15" i="195" s="1"/>
  <c r="AB37" i="196"/>
  <c r="O16" i="196" s="1"/>
  <c r="AB38" i="196"/>
  <c r="O15" i="196" s="1"/>
  <c r="AB37" i="197"/>
  <c r="O16" i="197" s="1"/>
  <c r="AB38" i="197"/>
  <c r="O15" i="197" s="1"/>
  <c r="AB37" i="198"/>
  <c r="O16" i="198" s="1"/>
  <c r="AB38" i="198"/>
  <c r="O15" i="198" s="1"/>
  <c r="AB37" i="199"/>
  <c r="O16" i="199" s="1"/>
  <c r="AB38" i="199"/>
  <c r="O15" i="199" s="1"/>
  <c r="AB37" i="200"/>
  <c r="O16" i="200"/>
  <c r="AB38" i="200"/>
  <c r="O15" i="200" s="1"/>
  <c r="AB37" i="201"/>
  <c r="O16" i="201" s="1"/>
  <c r="AB38" i="201"/>
  <c r="O15" i="201" s="1"/>
  <c r="AB37" i="202"/>
  <c r="O16" i="202" s="1"/>
  <c r="AB38" i="202"/>
  <c r="O15" i="202" s="1"/>
  <c r="AB37" i="203"/>
  <c r="O16" i="203" s="1"/>
  <c r="AB38" i="203"/>
  <c r="O15" i="203" s="1"/>
  <c r="AB37" i="204"/>
  <c r="O16" i="204" s="1"/>
  <c r="AB38" i="204"/>
  <c r="O15" i="204" s="1"/>
  <c r="AB37" i="205"/>
  <c r="O16" i="205" s="1"/>
  <c r="AB38" i="205"/>
  <c r="O15" i="205" s="1"/>
  <c r="AB37" i="206"/>
  <c r="O16" i="206" s="1"/>
  <c r="AB38" i="206"/>
  <c r="O15" i="206" s="1"/>
  <c r="AB37" i="207"/>
  <c r="O16" i="207"/>
  <c r="AB38" i="207"/>
  <c r="O15" i="207" s="1"/>
  <c r="AB37" i="208"/>
  <c r="O16" i="208" s="1"/>
  <c r="AB38" i="208"/>
  <c r="O15" i="208" s="1"/>
  <c r="AB37" i="209"/>
  <c r="O16" i="209" s="1"/>
  <c r="AB38" i="209"/>
  <c r="O15" i="209" s="1"/>
  <c r="O15" i="210"/>
  <c r="AB37" i="211"/>
  <c r="O16" i="211" s="1"/>
  <c r="AB38" i="211"/>
  <c r="O15" i="211" s="1"/>
  <c r="AB37" i="212"/>
  <c r="O16" i="212" s="1"/>
  <c r="AB38" i="212"/>
  <c r="O15" i="212" s="1"/>
  <c r="AB37" i="213"/>
  <c r="O16" i="213" s="1"/>
  <c r="AB38" i="213"/>
  <c r="O15" i="213" s="1"/>
  <c r="AB37" i="214"/>
  <c r="O16" i="214" s="1"/>
  <c r="AB38" i="214"/>
  <c r="O15" i="214" s="1"/>
  <c r="AB37" i="215"/>
  <c r="O16" i="215" s="1"/>
  <c r="AB38" i="215"/>
  <c r="O15" i="215" s="1"/>
  <c r="AB37" i="216"/>
  <c r="O16" i="216"/>
  <c r="AB38" i="216"/>
  <c r="O15" i="216" s="1"/>
  <c r="AB37" i="217"/>
  <c r="O16" i="217" s="1"/>
  <c r="AB38" i="217"/>
  <c r="O15" i="217" s="1"/>
  <c r="AB37" i="218"/>
  <c r="O16" i="218" s="1"/>
  <c r="AB38" i="218"/>
  <c r="O15" i="218" s="1"/>
  <c r="AB37" i="219"/>
  <c r="O16" i="219" s="1"/>
  <c r="AB38" i="219"/>
  <c r="O15" i="219" s="1"/>
  <c r="AB37" i="220"/>
  <c r="O16" i="220" s="1"/>
  <c r="AB38" i="220"/>
  <c r="O15" i="220" s="1"/>
  <c r="AB37" i="221"/>
  <c r="O16" i="221" s="1"/>
  <c r="AB38" i="221"/>
  <c r="O15" i="221" s="1"/>
  <c r="AB37" i="222"/>
  <c r="O16" i="222" s="1"/>
  <c r="AB38" i="222"/>
  <c r="O15" i="222" s="1"/>
  <c r="AB37" i="223"/>
  <c r="O16" i="223" s="1"/>
  <c r="AB38" i="223"/>
  <c r="O15" i="223" s="1"/>
  <c r="AB37" i="224"/>
  <c r="O16" i="224" s="1"/>
  <c r="AB38" i="224"/>
  <c r="O15" i="224" s="1"/>
  <c r="AB37" i="225"/>
  <c r="O16" i="225"/>
  <c r="AB38" i="225"/>
  <c r="O15" i="225" s="1"/>
  <c r="AB37" i="226"/>
  <c r="O16" i="226" s="1"/>
  <c r="AB38" i="226"/>
  <c r="O15" i="226" s="1"/>
  <c r="AB37" i="227"/>
  <c r="O16" i="227" s="1"/>
  <c r="AB38" i="227"/>
  <c r="O15" i="227" s="1"/>
  <c r="AB37" i="228"/>
  <c r="O16" i="228" s="1"/>
  <c r="AB38" i="228"/>
  <c r="O15" i="228" s="1"/>
  <c r="AB37" i="229"/>
  <c r="O16" i="229" s="1"/>
  <c r="AB38" i="229"/>
  <c r="O15" i="229"/>
  <c r="AB37" i="230"/>
  <c r="O16" i="230" s="1"/>
  <c r="AB38" i="230"/>
  <c r="O15" i="230" s="1"/>
  <c r="AB37" i="231"/>
  <c r="O16" i="231" s="1"/>
  <c r="AB38" i="231"/>
  <c r="O15" i="231" s="1"/>
  <c r="AB37" i="232"/>
  <c r="O16" i="232" s="1"/>
  <c r="AB38" i="232"/>
  <c r="O15" i="232" s="1"/>
  <c r="AB37" i="233"/>
  <c r="O16" i="233" s="1"/>
  <c r="AB38" i="233"/>
  <c r="O15" i="233" s="1"/>
  <c r="AB37" i="234"/>
  <c r="O16" i="234" s="1"/>
  <c r="AB38" i="234"/>
  <c r="O15" i="234"/>
  <c r="AB37" i="235"/>
  <c r="O16" i="235" s="1"/>
  <c r="AB38" i="235"/>
  <c r="O15" i="235" s="1"/>
  <c r="AB37" i="236"/>
  <c r="O16" i="236" s="1"/>
  <c r="AB38" i="236"/>
  <c r="O15" i="236"/>
  <c r="AB37" i="237"/>
  <c r="O16" i="237" s="1"/>
  <c r="AB38" i="237"/>
  <c r="O15" i="237" s="1"/>
  <c r="AB37" i="238"/>
  <c r="O16" i="238" s="1"/>
  <c r="AB38" i="238"/>
  <c r="O15" i="238"/>
  <c r="AB37" i="239"/>
  <c r="O16" i="239" s="1"/>
  <c r="AB38" i="239"/>
  <c r="O15" i="239" s="1"/>
  <c r="AB37" i="240"/>
  <c r="O16" i="240" s="1"/>
  <c r="AB38" i="240"/>
  <c r="O15" i="240" s="1"/>
  <c r="AB37" i="241"/>
  <c r="O16" i="241" s="1"/>
  <c r="AB38" i="241"/>
  <c r="O15" i="241" s="1"/>
  <c r="AB37" i="242"/>
  <c r="O16" i="242" s="1"/>
  <c r="AB38" i="242"/>
  <c r="O15" i="242"/>
  <c r="AB37" i="243"/>
  <c r="O16" i="243" s="1"/>
  <c r="AB38" i="243"/>
  <c r="O15" i="243" s="1"/>
  <c r="AB37" i="244"/>
  <c r="O16" i="244" s="1"/>
  <c r="AB38" i="244"/>
  <c r="O15" i="244" s="1"/>
  <c r="AB37" i="245"/>
  <c r="O16" i="245" s="1"/>
  <c r="AB38" i="245"/>
  <c r="O15" i="245" s="1"/>
  <c r="AB37" i="246"/>
  <c r="O16" i="246" s="1"/>
  <c r="AB38" i="246"/>
  <c r="O15" i="246" s="1"/>
  <c r="AB37" i="247"/>
  <c r="O16" i="247" s="1"/>
  <c r="AB38" i="247"/>
  <c r="O15" i="247" s="1"/>
  <c r="AB37" i="248"/>
  <c r="O16" i="248" s="1"/>
  <c r="AB38" i="248"/>
  <c r="O15" i="248" s="1"/>
  <c r="AB37" i="249"/>
  <c r="O16" i="249" s="1"/>
  <c r="AB38" i="249"/>
  <c r="O15" i="249" s="1"/>
  <c r="AB37" i="180"/>
  <c r="O16" i="180" s="1"/>
  <c r="AB38" i="180"/>
  <c r="O15" i="180" s="1"/>
  <c r="AD128" i="249"/>
  <c r="O10" i="249" s="1"/>
  <c r="AB128" i="249"/>
  <c r="AD127" i="249"/>
  <c r="O9" i="249" s="1"/>
  <c r="AB127" i="249"/>
  <c r="AD125" i="249"/>
  <c r="AB125" i="249"/>
  <c r="AD124" i="249"/>
  <c r="AB124" i="249"/>
  <c r="AB122" i="249"/>
  <c r="AB121" i="249"/>
  <c r="AB120" i="249"/>
  <c r="AB118" i="249"/>
  <c r="O14" i="249" s="1"/>
  <c r="AD111" i="249"/>
  <c r="D16" i="249" s="1"/>
  <c r="AB111" i="249"/>
  <c r="AD110" i="249"/>
  <c r="D15" i="249" s="1"/>
  <c r="AB110" i="249"/>
  <c r="AD109" i="249"/>
  <c r="D14" i="249" s="1"/>
  <c r="AB109" i="249"/>
  <c r="AD108" i="249"/>
  <c r="AB108" i="249"/>
  <c r="AD105" i="249"/>
  <c r="D10" i="249" s="1"/>
  <c r="AB105" i="249"/>
  <c r="AD104" i="249"/>
  <c r="AB104" i="249"/>
  <c r="N9" i="179"/>
  <c r="L9" i="179"/>
  <c r="J9" i="179"/>
  <c r="AF9" i="249"/>
  <c r="G91" i="249" s="1"/>
  <c r="AD9" i="249"/>
  <c r="D91" i="249" s="1"/>
  <c r="AB9" i="249"/>
  <c r="C91" i="249" s="1"/>
  <c r="N8" i="179"/>
  <c r="L8" i="179"/>
  <c r="M90" i="233" s="1"/>
  <c r="J8" i="179"/>
  <c r="AF8" i="249"/>
  <c r="G90" i="249" s="1"/>
  <c r="AD8" i="249"/>
  <c r="D90" i="249" s="1"/>
  <c r="AB8" i="249"/>
  <c r="C90" i="249" s="1"/>
  <c r="N7" i="179"/>
  <c r="L7" i="179"/>
  <c r="L89" i="228" s="1"/>
  <c r="J7" i="179"/>
  <c r="AF7" i="249"/>
  <c r="G89" i="249" s="1"/>
  <c r="AD7" i="249"/>
  <c r="D89" i="249" s="1"/>
  <c r="AB7" i="249"/>
  <c r="C89" i="249" s="1"/>
  <c r="N6" i="179"/>
  <c r="L6" i="179"/>
  <c r="L88" i="248" s="1"/>
  <c r="J6" i="179"/>
  <c r="AF6" i="249"/>
  <c r="G88" i="249" s="1"/>
  <c r="AD6" i="249"/>
  <c r="D88" i="249" s="1"/>
  <c r="AB6" i="249"/>
  <c r="C88" i="249" s="1"/>
  <c r="N5" i="179"/>
  <c r="O87" i="245" s="1"/>
  <c r="L5" i="179"/>
  <c r="L87" i="241" s="1"/>
  <c r="J5" i="179"/>
  <c r="J87" i="238" s="1"/>
  <c r="AF5" i="249"/>
  <c r="G87" i="249" s="1"/>
  <c r="AD5" i="249"/>
  <c r="D87" i="249" s="1"/>
  <c r="AB5" i="249"/>
  <c r="C87" i="249" s="1"/>
  <c r="N4" i="179"/>
  <c r="L4" i="179"/>
  <c r="L86" i="209" s="1"/>
  <c r="J4" i="179"/>
  <c r="J86" i="248" s="1"/>
  <c r="AF4" i="249"/>
  <c r="G86" i="249" s="1"/>
  <c r="AD4" i="249"/>
  <c r="D86" i="249" s="1"/>
  <c r="AB4" i="249"/>
  <c r="C86" i="249" s="1"/>
  <c r="N85" i="249"/>
  <c r="F85" i="249"/>
  <c r="A1" i="179"/>
  <c r="J83" i="248" s="1"/>
  <c r="J83" i="249"/>
  <c r="C83" i="249"/>
  <c r="A65" i="249"/>
  <c r="A50" i="249"/>
  <c r="AB34" i="249"/>
  <c r="AB33" i="249"/>
  <c r="AB32" i="249"/>
  <c r="AB31" i="249"/>
  <c r="AB30" i="249"/>
  <c r="AB29" i="249"/>
  <c r="AB28" i="249"/>
  <c r="AB27" i="249"/>
  <c r="AB26" i="249"/>
  <c r="AB25" i="249"/>
  <c r="AB24" i="249"/>
  <c r="AB23" i="249"/>
  <c r="AB22" i="249"/>
  <c r="AB21" i="249"/>
  <c r="AB20" i="249"/>
  <c r="AB19" i="249"/>
  <c r="AB18" i="249"/>
  <c r="G19" i="249"/>
  <c r="A19" i="249"/>
  <c r="AB17" i="249"/>
  <c r="AB16" i="249"/>
  <c r="AB15" i="249"/>
  <c r="D13" i="249"/>
  <c r="D9" i="249"/>
  <c r="A7" i="249"/>
  <c r="A4" i="249"/>
  <c r="AB2" i="249"/>
  <c r="A2" i="249"/>
  <c r="AD128" i="248"/>
  <c r="AB128" i="248"/>
  <c r="AD127" i="248"/>
  <c r="O9" i="248" s="1"/>
  <c r="AB127" i="248"/>
  <c r="AD125" i="248"/>
  <c r="AB125" i="248"/>
  <c r="AD124" i="248"/>
  <c r="AB124" i="248"/>
  <c r="AB122" i="248"/>
  <c r="AB121" i="248"/>
  <c r="AB120" i="248"/>
  <c r="AB118" i="248"/>
  <c r="O14" i="248" s="1"/>
  <c r="AD111" i="248"/>
  <c r="AB111" i="248"/>
  <c r="AD110" i="248"/>
  <c r="D15" i="248" s="1"/>
  <c r="AB110" i="248"/>
  <c r="AD109" i="248"/>
  <c r="D14" i="248" s="1"/>
  <c r="AB109" i="248"/>
  <c r="AD108" i="248"/>
  <c r="AB108" i="248"/>
  <c r="AD105" i="248"/>
  <c r="D10" i="248" s="1"/>
  <c r="AB105" i="248"/>
  <c r="AD104" i="248"/>
  <c r="AB104" i="248"/>
  <c r="AF9" i="248"/>
  <c r="G91" i="248" s="1"/>
  <c r="AD9" i="248"/>
  <c r="D91" i="248" s="1"/>
  <c r="AB9" i="248"/>
  <c r="C91" i="248" s="1"/>
  <c r="AF8" i="248"/>
  <c r="F90" i="248" s="1"/>
  <c r="AD8" i="248"/>
  <c r="E90" i="248" s="1"/>
  <c r="AB8" i="248"/>
  <c r="C90" i="248" s="1"/>
  <c r="J89" i="248"/>
  <c r="AF7" i="248"/>
  <c r="G89" i="248" s="1"/>
  <c r="AD7" i="248"/>
  <c r="D89" i="248" s="1"/>
  <c r="AB7" i="248"/>
  <c r="C89" i="248" s="1"/>
  <c r="AF6" i="248"/>
  <c r="F88" i="248" s="1"/>
  <c r="AD6" i="248"/>
  <c r="E88" i="248" s="1"/>
  <c r="AB6" i="248"/>
  <c r="C88" i="248" s="1"/>
  <c r="AF5" i="248"/>
  <c r="G87" i="248"/>
  <c r="AD5" i="248"/>
  <c r="E87" i="248" s="1"/>
  <c r="D87" i="248"/>
  <c r="AB5" i="248"/>
  <c r="C87" i="248" s="1"/>
  <c r="AF4" i="248"/>
  <c r="G86" i="248" s="1"/>
  <c r="AD4" i="248"/>
  <c r="D86" i="248" s="1"/>
  <c r="AB4" i="248"/>
  <c r="C86" i="248"/>
  <c r="N85" i="248"/>
  <c r="F85" i="248"/>
  <c r="C83" i="248"/>
  <c r="A65" i="248"/>
  <c r="AB34" i="248"/>
  <c r="AB33" i="248"/>
  <c r="AB32" i="248"/>
  <c r="AB31" i="248"/>
  <c r="AB30" i="248"/>
  <c r="AB29" i="248"/>
  <c r="AB28" i="248"/>
  <c r="AB27" i="248"/>
  <c r="AB26" i="248"/>
  <c r="AB25" i="248"/>
  <c r="AB24" i="248"/>
  <c r="AB23" i="248"/>
  <c r="AB22" i="248"/>
  <c r="AB21" i="248"/>
  <c r="AB20" i="248"/>
  <c r="AB19" i="248"/>
  <c r="AB18" i="248"/>
  <c r="G19" i="248"/>
  <c r="AB17" i="248"/>
  <c r="AB16" i="248"/>
  <c r="AB15" i="248"/>
  <c r="D16" i="248"/>
  <c r="D13" i="248"/>
  <c r="O10" i="248"/>
  <c r="D9" i="248"/>
  <c r="A7" i="248"/>
  <c r="A4" i="248"/>
  <c r="AB2" i="248"/>
  <c r="A2" i="248"/>
  <c r="AD128" i="247"/>
  <c r="O10" i="247" s="1"/>
  <c r="AB128" i="247"/>
  <c r="AD127" i="247"/>
  <c r="O9" i="247" s="1"/>
  <c r="AB127" i="247"/>
  <c r="AD125" i="247"/>
  <c r="AB125" i="247"/>
  <c r="AD124" i="247"/>
  <c r="AB124" i="247"/>
  <c r="AB122" i="247"/>
  <c r="AB121" i="247"/>
  <c r="AB120" i="247"/>
  <c r="AB118" i="247"/>
  <c r="O14" i="247" s="1"/>
  <c r="AD111" i="247"/>
  <c r="D16" i="247" s="1"/>
  <c r="AB111" i="247"/>
  <c r="AD110" i="247"/>
  <c r="D15" i="247" s="1"/>
  <c r="AB110" i="247"/>
  <c r="AD109" i="247"/>
  <c r="D14" i="247" s="1"/>
  <c r="AB109" i="247"/>
  <c r="AD108" i="247"/>
  <c r="D13" i="247" s="1"/>
  <c r="AB108" i="247"/>
  <c r="AD105" i="247"/>
  <c r="AB105" i="247"/>
  <c r="AD104" i="247"/>
  <c r="AB104" i="247"/>
  <c r="AF9" i="247"/>
  <c r="G91" i="247" s="1"/>
  <c r="AD9" i="247"/>
  <c r="E91" i="247" s="1"/>
  <c r="AB9" i="247"/>
  <c r="C91" i="247" s="1"/>
  <c r="AF8" i="247"/>
  <c r="F90" i="247" s="1"/>
  <c r="AD8" i="247"/>
  <c r="E90" i="247"/>
  <c r="AB8" i="247"/>
  <c r="C90" i="247" s="1"/>
  <c r="AF7" i="247"/>
  <c r="G89" i="247" s="1"/>
  <c r="AD7" i="247"/>
  <c r="E89" i="247" s="1"/>
  <c r="AB7" i="247"/>
  <c r="C89" i="247" s="1"/>
  <c r="AF6" i="247"/>
  <c r="G88" i="247" s="1"/>
  <c r="AD6" i="247"/>
  <c r="E88" i="247" s="1"/>
  <c r="AB6" i="247"/>
  <c r="C88" i="247" s="1"/>
  <c r="AF5" i="247"/>
  <c r="G87" i="247"/>
  <c r="AD5" i="247"/>
  <c r="E87" i="247" s="1"/>
  <c r="AB5" i="247"/>
  <c r="C87" i="247" s="1"/>
  <c r="J86" i="247"/>
  <c r="AF4" i="247"/>
  <c r="G86" i="247" s="1"/>
  <c r="AD4" i="247"/>
  <c r="E86" i="247" s="1"/>
  <c r="AB4" i="247"/>
  <c r="C86" i="247" s="1"/>
  <c r="N85" i="247"/>
  <c r="F85" i="247"/>
  <c r="J83" i="247"/>
  <c r="C83" i="247"/>
  <c r="A65" i="247"/>
  <c r="A50" i="247"/>
  <c r="AB34" i="247"/>
  <c r="AB33" i="247"/>
  <c r="AB32" i="247"/>
  <c r="AB31" i="247"/>
  <c r="AB30" i="247"/>
  <c r="AB29" i="247"/>
  <c r="AB28" i="247"/>
  <c r="AB27" i="247"/>
  <c r="AB26" i="247"/>
  <c r="AB25" i="247"/>
  <c r="AB24" i="247"/>
  <c r="AB23" i="247"/>
  <c r="AB22" i="247"/>
  <c r="AB21" i="247"/>
  <c r="AB20" i="247"/>
  <c r="AB19" i="247"/>
  <c r="AB18" i="247"/>
  <c r="G19" i="247"/>
  <c r="A19" i="247"/>
  <c r="AB17" i="247"/>
  <c r="AB16" i="247"/>
  <c r="AB15" i="247"/>
  <c r="D10" i="247"/>
  <c r="D9" i="247"/>
  <c r="D8" i="247"/>
  <c r="A7" i="247"/>
  <c r="A4" i="247"/>
  <c r="AB2" i="247"/>
  <c r="A2" i="247"/>
  <c r="AD128" i="246"/>
  <c r="AB128" i="246"/>
  <c r="AD127" i="246"/>
  <c r="AB127" i="246"/>
  <c r="AD125" i="246"/>
  <c r="AB125" i="246"/>
  <c r="AD124" i="246"/>
  <c r="AB124" i="246"/>
  <c r="AB122" i="246"/>
  <c r="AB121" i="246"/>
  <c r="AB120" i="246"/>
  <c r="AB118" i="246"/>
  <c r="AD111" i="246"/>
  <c r="AB111" i="246"/>
  <c r="AD110" i="246"/>
  <c r="D15" i="246" s="1"/>
  <c r="AB110" i="246"/>
  <c r="AD109" i="246"/>
  <c r="D14" i="246" s="1"/>
  <c r="AB109" i="246"/>
  <c r="AD108" i="246"/>
  <c r="AB108" i="246"/>
  <c r="AD105" i="246"/>
  <c r="AB105" i="246"/>
  <c r="AD104" i="246"/>
  <c r="D9" i="246" s="1"/>
  <c r="AB104" i="246"/>
  <c r="AF9" i="246"/>
  <c r="G91" i="246" s="1"/>
  <c r="AD9" i="246"/>
  <c r="E91" i="246" s="1"/>
  <c r="AB9" i="246"/>
  <c r="C91" i="246" s="1"/>
  <c r="AF8" i="246"/>
  <c r="F90" i="246" s="1"/>
  <c r="AD8" i="246"/>
  <c r="E90" i="246" s="1"/>
  <c r="AB8" i="246"/>
  <c r="C90" i="246" s="1"/>
  <c r="AF7" i="246"/>
  <c r="G89" i="246" s="1"/>
  <c r="AD7" i="246"/>
  <c r="D89" i="246" s="1"/>
  <c r="AB7" i="246"/>
  <c r="C89" i="246" s="1"/>
  <c r="AF6" i="246"/>
  <c r="G88" i="246" s="1"/>
  <c r="AD6" i="246"/>
  <c r="E88" i="246" s="1"/>
  <c r="AB6" i="246"/>
  <c r="C88" i="246"/>
  <c r="J87" i="246"/>
  <c r="AF5" i="246"/>
  <c r="F87" i="246" s="1"/>
  <c r="AD5" i="246"/>
  <c r="D87" i="246" s="1"/>
  <c r="AB5" i="246"/>
  <c r="C87" i="246" s="1"/>
  <c r="J86" i="246"/>
  <c r="AF4" i="246"/>
  <c r="F86" i="246" s="1"/>
  <c r="AD4" i="246"/>
  <c r="E86" i="246" s="1"/>
  <c r="AB4" i="246"/>
  <c r="C86" i="246" s="1"/>
  <c r="N85" i="246"/>
  <c r="F85" i="246"/>
  <c r="C83" i="246"/>
  <c r="A65" i="246"/>
  <c r="AB34" i="246"/>
  <c r="AB33" i="246"/>
  <c r="AB32" i="246"/>
  <c r="AB31" i="246"/>
  <c r="AB30" i="246"/>
  <c r="AB29" i="246"/>
  <c r="AB28" i="246"/>
  <c r="AB27" i="246"/>
  <c r="AB26" i="246"/>
  <c r="AB25" i="246"/>
  <c r="AB24" i="246"/>
  <c r="AB23" i="246"/>
  <c r="AB22" i="246"/>
  <c r="AB21" i="246"/>
  <c r="AB20" i="246"/>
  <c r="AB19" i="246"/>
  <c r="AB18" i="246"/>
  <c r="G19" i="246"/>
  <c r="AB17" i="246"/>
  <c r="AB16" i="246"/>
  <c r="AB15" i="246"/>
  <c r="D16" i="246"/>
  <c r="O14" i="246"/>
  <c r="D13" i="246"/>
  <c r="O10" i="246"/>
  <c r="D10" i="246"/>
  <c r="O9" i="246"/>
  <c r="A7" i="246"/>
  <c r="A4" i="246"/>
  <c r="AB2" i="246"/>
  <c r="A2" i="246"/>
  <c r="AD128" i="245"/>
  <c r="AB128" i="245"/>
  <c r="AD127" i="245"/>
  <c r="O9" i="245" s="1"/>
  <c r="AB127" i="245"/>
  <c r="AD125" i="245"/>
  <c r="AB125" i="245"/>
  <c r="AD124" i="245"/>
  <c r="AB124" i="245"/>
  <c r="AB122" i="245"/>
  <c r="AB121" i="245"/>
  <c r="AB120" i="245"/>
  <c r="AB118" i="245"/>
  <c r="O14" i="245" s="1"/>
  <c r="AD111" i="245"/>
  <c r="AB111" i="245"/>
  <c r="AD110" i="245"/>
  <c r="D15" i="245" s="1"/>
  <c r="AB110" i="245"/>
  <c r="AD109" i="245"/>
  <c r="AB109" i="245"/>
  <c r="AD108" i="245"/>
  <c r="D13" i="245"/>
  <c r="AB108" i="245"/>
  <c r="AD105" i="245"/>
  <c r="D10" i="245" s="1"/>
  <c r="AB105" i="245"/>
  <c r="AD104" i="245"/>
  <c r="D9" i="245" s="1"/>
  <c r="AB104" i="245"/>
  <c r="AF9" i="245"/>
  <c r="G91" i="245"/>
  <c r="AD9" i="245"/>
  <c r="D91" i="245" s="1"/>
  <c r="AB9" i="245"/>
  <c r="C91" i="245" s="1"/>
  <c r="AF8" i="245"/>
  <c r="G90" i="245" s="1"/>
  <c r="AD8" i="245"/>
  <c r="D90" i="245"/>
  <c r="AB8" i="245"/>
  <c r="C90" i="245" s="1"/>
  <c r="J89" i="245"/>
  <c r="AF7" i="245"/>
  <c r="F89" i="245" s="1"/>
  <c r="AD7" i="245"/>
  <c r="E89" i="245" s="1"/>
  <c r="AB7" i="245"/>
  <c r="C89" i="245" s="1"/>
  <c r="M88" i="245"/>
  <c r="AF6" i="245"/>
  <c r="G88" i="245" s="1"/>
  <c r="AD6" i="245"/>
  <c r="D88" i="245" s="1"/>
  <c r="AB6" i="245"/>
  <c r="C88" i="245" s="1"/>
  <c r="N87" i="245"/>
  <c r="AF5" i="245"/>
  <c r="G87" i="245" s="1"/>
  <c r="AD5" i="245"/>
  <c r="E87" i="245" s="1"/>
  <c r="AB5" i="245"/>
  <c r="C87" i="245" s="1"/>
  <c r="AF4" i="245"/>
  <c r="G86" i="245" s="1"/>
  <c r="AD4" i="245"/>
  <c r="D86" i="245" s="1"/>
  <c r="AB4" i="245"/>
  <c r="C86" i="245" s="1"/>
  <c r="N85" i="245"/>
  <c r="F85" i="245"/>
  <c r="J83" i="245"/>
  <c r="C83" i="245"/>
  <c r="A65" i="245"/>
  <c r="AB34" i="245"/>
  <c r="AB33" i="245"/>
  <c r="AB32" i="245"/>
  <c r="AB31" i="245"/>
  <c r="AB30" i="245"/>
  <c r="AB29" i="245"/>
  <c r="AB28" i="245"/>
  <c r="AB27" i="245"/>
  <c r="AB26" i="245"/>
  <c r="AB25" i="245"/>
  <c r="AB24" i="245"/>
  <c r="AB23" i="245"/>
  <c r="AB22" i="245"/>
  <c r="AB21" i="245"/>
  <c r="AB20" i="245"/>
  <c r="AB19" i="245"/>
  <c r="AB18" i="245"/>
  <c r="G19" i="245"/>
  <c r="AB17" i="245"/>
  <c r="AB16" i="245"/>
  <c r="AB15" i="245"/>
  <c r="D16" i="245"/>
  <c r="D14" i="245"/>
  <c r="O10" i="245"/>
  <c r="O8" i="245"/>
  <c r="A7" i="245"/>
  <c r="A4" i="245"/>
  <c r="AB2" i="245"/>
  <c r="A2" i="245"/>
  <c r="AD128" i="244"/>
  <c r="O10" i="244" s="1"/>
  <c r="AB128" i="244"/>
  <c r="AD127" i="244"/>
  <c r="AB127" i="244"/>
  <c r="AD125" i="244"/>
  <c r="AB125" i="244"/>
  <c r="AD124" i="244"/>
  <c r="AB124" i="244"/>
  <c r="AB122" i="244"/>
  <c r="AB121" i="244"/>
  <c r="AB120" i="244"/>
  <c r="AB118" i="244"/>
  <c r="O14" i="244" s="1"/>
  <c r="AD111" i="244"/>
  <c r="D16" i="244"/>
  <c r="AB111" i="244"/>
  <c r="AD110" i="244"/>
  <c r="D15" i="244" s="1"/>
  <c r="AB110" i="244"/>
  <c r="AD109" i="244"/>
  <c r="D14" i="244" s="1"/>
  <c r="AB109" i="244"/>
  <c r="AD108" i="244"/>
  <c r="AB108" i="244"/>
  <c r="AD105" i="244"/>
  <c r="AB105" i="244"/>
  <c r="AD104" i="244"/>
  <c r="AB104" i="244"/>
  <c r="AF9" i="244"/>
  <c r="G91" i="244" s="1"/>
  <c r="AD9" i="244"/>
  <c r="D91" i="244" s="1"/>
  <c r="AB9" i="244"/>
  <c r="C91" i="244" s="1"/>
  <c r="AF8" i="244"/>
  <c r="F90" i="244" s="1"/>
  <c r="AD8" i="244"/>
  <c r="E90" i="244" s="1"/>
  <c r="AB8" i="244"/>
  <c r="C90" i="244" s="1"/>
  <c r="J89" i="244"/>
  <c r="AF7" i="244"/>
  <c r="G89" i="244" s="1"/>
  <c r="AD7" i="244"/>
  <c r="E89" i="244" s="1"/>
  <c r="AB7" i="244"/>
  <c r="C89" i="244" s="1"/>
  <c r="L88" i="244"/>
  <c r="AF6" i="244"/>
  <c r="G88" i="244" s="1"/>
  <c r="AD6" i="244"/>
  <c r="E88" i="244"/>
  <c r="AB6" i="244"/>
  <c r="C88" i="244" s="1"/>
  <c r="N87" i="244"/>
  <c r="AF5" i="244"/>
  <c r="F87" i="244" s="1"/>
  <c r="AD5" i="244"/>
  <c r="D87" i="244" s="1"/>
  <c r="AB5" i="244"/>
  <c r="C87" i="244" s="1"/>
  <c r="J86" i="244"/>
  <c r="AF4" i="244"/>
  <c r="G86" i="244" s="1"/>
  <c r="AD4" i="244"/>
  <c r="D86" i="244" s="1"/>
  <c r="AB4" i="244"/>
  <c r="D8" i="244" s="1"/>
  <c r="N85" i="244"/>
  <c r="F85" i="244"/>
  <c r="J83" i="244"/>
  <c r="C83" i="244"/>
  <c r="A65" i="244"/>
  <c r="AB34" i="244"/>
  <c r="AB33" i="244"/>
  <c r="AB32" i="244"/>
  <c r="AB31" i="244"/>
  <c r="AB30" i="244"/>
  <c r="AB29" i="244"/>
  <c r="AB28" i="244"/>
  <c r="AB27" i="244"/>
  <c r="AB26" i="244"/>
  <c r="AB25" i="244"/>
  <c r="AB24" i="244"/>
  <c r="AB23" i="244"/>
  <c r="AB22" i="244"/>
  <c r="AB21" i="244"/>
  <c r="AB20" i="244"/>
  <c r="AB19" i="244"/>
  <c r="AB18" i="244"/>
  <c r="G19" i="244"/>
  <c r="AB17" i="244"/>
  <c r="AB16" i="244"/>
  <c r="AB15" i="244"/>
  <c r="D13" i="244"/>
  <c r="D10" i="244"/>
  <c r="O9" i="244"/>
  <c r="D9" i="244"/>
  <c r="A7" i="244"/>
  <c r="A4" i="244"/>
  <c r="AB2" i="244"/>
  <c r="A2" i="244"/>
  <c r="AD128" i="243"/>
  <c r="O10" i="243" s="1"/>
  <c r="AB128" i="243"/>
  <c r="AD127" i="243"/>
  <c r="AB127" i="243"/>
  <c r="AD125" i="243"/>
  <c r="AB125" i="243"/>
  <c r="AD124" i="243"/>
  <c r="AB124" i="243"/>
  <c r="AB122" i="243"/>
  <c r="AB121" i="243"/>
  <c r="AB120" i="243"/>
  <c r="AB118" i="243"/>
  <c r="O14" i="243" s="1"/>
  <c r="AD111" i="243"/>
  <c r="D16" i="243" s="1"/>
  <c r="AB111" i="243"/>
  <c r="AD110" i="243"/>
  <c r="AB110" i="243"/>
  <c r="AD109" i="243"/>
  <c r="AB109" i="243"/>
  <c r="AD108" i="243"/>
  <c r="AB108" i="243"/>
  <c r="AD105" i="243"/>
  <c r="D10" i="243"/>
  <c r="AB105" i="243"/>
  <c r="AD104" i="243"/>
  <c r="D9" i="243" s="1"/>
  <c r="AB104" i="243"/>
  <c r="AF9" i="243"/>
  <c r="F91" i="243" s="1"/>
  <c r="AD9" i="243"/>
  <c r="E91" i="243" s="1"/>
  <c r="AB9" i="243"/>
  <c r="C91" i="243" s="1"/>
  <c r="AF8" i="243"/>
  <c r="G90" i="243" s="1"/>
  <c r="AD8" i="243"/>
  <c r="D90" i="243" s="1"/>
  <c r="AB8" i="243"/>
  <c r="C90" i="243" s="1"/>
  <c r="J89" i="243"/>
  <c r="AF7" i="243"/>
  <c r="F89" i="243" s="1"/>
  <c r="AD7" i="243"/>
  <c r="E89" i="243"/>
  <c r="AB7" i="243"/>
  <c r="C89" i="243" s="1"/>
  <c r="N88" i="243"/>
  <c r="AF6" i="243"/>
  <c r="G88" i="243" s="1"/>
  <c r="AD6" i="243"/>
  <c r="D88" i="243" s="1"/>
  <c r="AB6" i="243"/>
  <c r="C88" i="243" s="1"/>
  <c r="O87" i="243"/>
  <c r="J87" i="243"/>
  <c r="AF5" i="243"/>
  <c r="G87" i="243"/>
  <c r="AD5" i="243"/>
  <c r="E87" i="243" s="1"/>
  <c r="AB5" i="243"/>
  <c r="C87" i="243" s="1"/>
  <c r="J86" i="243"/>
  <c r="AF4" i="243"/>
  <c r="G86" i="243" s="1"/>
  <c r="AD4" i="243"/>
  <c r="D86" i="243" s="1"/>
  <c r="E86" i="243"/>
  <c r="AB4" i="243"/>
  <c r="C86" i="243" s="1"/>
  <c r="N85" i="243"/>
  <c r="F85" i="243"/>
  <c r="J83" i="243"/>
  <c r="C83" i="243"/>
  <c r="A65" i="243"/>
  <c r="AB34" i="243"/>
  <c r="AB33" i="243"/>
  <c r="AB32" i="243"/>
  <c r="AB31" i="243"/>
  <c r="AB30" i="243"/>
  <c r="AB29" i="243"/>
  <c r="AB28" i="243"/>
  <c r="AB27" i="243"/>
  <c r="AB26" i="243"/>
  <c r="AB25" i="243"/>
  <c r="AB24" i="243"/>
  <c r="AB23" i="243"/>
  <c r="AB22" i="243"/>
  <c r="AB21" i="243"/>
  <c r="AB20" i="243"/>
  <c r="AB19" i="243"/>
  <c r="AB18" i="243"/>
  <c r="G19" i="243"/>
  <c r="AB17" i="243"/>
  <c r="AB16" i="243"/>
  <c r="AB15" i="243"/>
  <c r="D15" i="243"/>
  <c r="D14" i="243"/>
  <c r="D13" i="243"/>
  <c r="O9" i="243"/>
  <c r="A7" i="243"/>
  <c r="A4" i="243"/>
  <c r="AB2" i="243"/>
  <c r="A2" i="243"/>
  <c r="AD128" i="242"/>
  <c r="O10" i="242" s="1"/>
  <c r="AB128" i="242"/>
  <c r="AD127" i="242"/>
  <c r="O9" i="242" s="1"/>
  <c r="AB127" i="242"/>
  <c r="AD125" i="242"/>
  <c r="AB125" i="242"/>
  <c r="AD124" i="242"/>
  <c r="AB124" i="242"/>
  <c r="AB122" i="242"/>
  <c r="AB121" i="242"/>
  <c r="AB120" i="242"/>
  <c r="AB118" i="242"/>
  <c r="O14" i="242"/>
  <c r="AD111" i="242"/>
  <c r="D16" i="242" s="1"/>
  <c r="AB111" i="242"/>
  <c r="AD110" i="242"/>
  <c r="D15" i="242" s="1"/>
  <c r="AB110" i="242"/>
  <c r="AD109" i="242"/>
  <c r="D14" i="242" s="1"/>
  <c r="AB109" i="242"/>
  <c r="AD108" i="242"/>
  <c r="D13" i="242" s="1"/>
  <c r="AB108" i="242"/>
  <c r="AD105" i="242"/>
  <c r="D10" i="242"/>
  <c r="AB105" i="242"/>
  <c r="AD104" i="242"/>
  <c r="D9" i="242" s="1"/>
  <c r="AB104" i="242"/>
  <c r="O91" i="242"/>
  <c r="AF9" i="242"/>
  <c r="G91" i="242"/>
  <c r="AD9" i="242"/>
  <c r="D91" i="242" s="1"/>
  <c r="AB9" i="242"/>
  <c r="C91" i="242" s="1"/>
  <c r="AF8" i="242"/>
  <c r="F90" i="242" s="1"/>
  <c r="AD8" i="242"/>
  <c r="E90" i="242" s="1"/>
  <c r="AB8" i="242"/>
  <c r="C90" i="242" s="1"/>
  <c r="AF7" i="242"/>
  <c r="F89" i="242" s="1"/>
  <c r="AD7" i="242"/>
  <c r="E89" i="242" s="1"/>
  <c r="D89" i="242"/>
  <c r="AB7" i="242"/>
  <c r="C89" i="242" s="1"/>
  <c r="M88" i="242"/>
  <c r="AF6" i="242"/>
  <c r="F88" i="242" s="1"/>
  <c r="AD6" i="242"/>
  <c r="D88" i="242" s="1"/>
  <c r="AB6" i="242"/>
  <c r="C88" i="242" s="1"/>
  <c r="AF5" i="242"/>
  <c r="G87" i="242" s="1"/>
  <c r="AD5" i="242"/>
  <c r="E87" i="242" s="1"/>
  <c r="AB5" i="242"/>
  <c r="C87" i="242" s="1"/>
  <c r="J86" i="242"/>
  <c r="AF4" i="242"/>
  <c r="G86" i="242" s="1"/>
  <c r="AD4" i="242"/>
  <c r="E86" i="242" s="1"/>
  <c r="AB4" i="242"/>
  <c r="D8" i="242" s="1"/>
  <c r="N85" i="242"/>
  <c r="F85" i="242"/>
  <c r="J83" i="242"/>
  <c r="C83" i="242"/>
  <c r="A65" i="242"/>
  <c r="AB34" i="242"/>
  <c r="AB33" i="242"/>
  <c r="AB32" i="242"/>
  <c r="AB31" i="242"/>
  <c r="AB30" i="242"/>
  <c r="AB29" i="242"/>
  <c r="AB28" i="242"/>
  <c r="AB27" i="242"/>
  <c r="AB26" i="242"/>
  <c r="AB25" i="242"/>
  <c r="AB24" i="242"/>
  <c r="AB23" i="242"/>
  <c r="AB22" i="242"/>
  <c r="AB21" i="242"/>
  <c r="AB20" i="242"/>
  <c r="AB19" i="242"/>
  <c r="AB18" i="242"/>
  <c r="G19" i="242"/>
  <c r="AB17" i="242"/>
  <c r="AB16" i="242"/>
  <c r="AB15" i="242"/>
  <c r="A7" i="242"/>
  <c r="A4" i="242"/>
  <c r="AB2" i="242"/>
  <c r="A2" i="242"/>
  <c r="AD128" i="241"/>
  <c r="O10" i="241" s="1"/>
  <c r="AB128" i="241"/>
  <c r="AD127" i="241"/>
  <c r="AB127" i="241"/>
  <c r="AD125" i="241"/>
  <c r="AB125" i="241"/>
  <c r="AD124" i="241"/>
  <c r="AB124" i="241"/>
  <c r="AB122" i="241"/>
  <c r="AB121" i="241"/>
  <c r="AB120" i="241"/>
  <c r="AB118" i="241"/>
  <c r="AD111" i="241"/>
  <c r="D16" i="241"/>
  <c r="AB111" i="241"/>
  <c r="AD110" i="241"/>
  <c r="D15" i="241" s="1"/>
  <c r="AB110" i="241"/>
  <c r="AD109" i="241"/>
  <c r="D14" i="241" s="1"/>
  <c r="AB109" i="241"/>
  <c r="AD108" i="241"/>
  <c r="AB108" i="241"/>
  <c r="AD105" i="241"/>
  <c r="D10" i="241" s="1"/>
  <c r="AB105" i="241"/>
  <c r="AD104" i="241"/>
  <c r="AB104" i="241"/>
  <c r="O91" i="241"/>
  <c r="AF9" i="241"/>
  <c r="G91" i="241" s="1"/>
  <c r="AD9" i="241"/>
  <c r="E91" i="241" s="1"/>
  <c r="AB9" i="241"/>
  <c r="C91" i="241" s="1"/>
  <c r="AF8" i="241"/>
  <c r="F90" i="241" s="1"/>
  <c r="AD8" i="241"/>
  <c r="E90" i="241"/>
  <c r="AB8" i="241"/>
  <c r="C90" i="241" s="1"/>
  <c r="J89" i="241"/>
  <c r="AF7" i="241"/>
  <c r="F89" i="241" s="1"/>
  <c r="AD7" i="241"/>
  <c r="E89" i="241"/>
  <c r="D89" i="241"/>
  <c r="AB7" i="241"/>
  <c r="C89" i="241" s="1"/>
  <c r="AF6" i="241"/>
  <c r="G88" i="241" s="1"/>
  <c r="AD6" i="241"/>
  <c r="E88" i="241" s="1"/>
  <c r="D88" i="241"/>
  <c r="AB6" i="241"/>
  <c r="C88" i="241"/>
  <c r="AF5" i="241"/>
  <c r="F87" i="241" s="1"/>
  <c r="AD5" i="241"/>
  <c r="E87" i="241" s="1"/>
  <c r="AB5" i="241"/>
  <c r="C87" i="241" s="1"/>
  <c r="J86" i="241"/>
  <c r="AF4" i="241"/>
  <c r="F86" i="241" s="1"/>
  <c r="G86" i="241"/>
  <c r="AD4" i="241"/>
  <c r="E86" i="241"/>
  <c r="AB4" i="241"/>
  <c r="C86" i="241" s="1"/>
  <c r="N85" i="241"/>
  <c r="F85" i="241"/>
  <c r="J83" i="241"/>
  <c r="C83" i="241"/>
  <c r="A65" i="241"/>
  <c r="AB34" i="241"/>
  <c r="AB33" i="241"/>
  <c r="AB32" i="241"/>
  <c r="AB31" i="241"/>
  <c r="AB30" i="241"/>
  <c r="AB29" i="241"/>
  <c r="AB28" i="241"/>
  <c r="AB27" i="241"/>
  <c r="AB26" i="241"/>
  <c r="AB25" i="241"/>
  <c r="AB24" i="241"/>
  <c r="AB23" i="241"/>
  <c r="AB22" i="241"/>
  <c r="AB21" i="241"/>
  <c r="AB20" i="241"/>
  <c r="AB19" i="241"/>
  <c r="AB18" i="241"/>
  <c r="G19" i="241"/>
  <c r="AB17" i="241"/>
  <c r="AB16" i="241"/>
  <c r="AB15" i="241"/>
  <c r="O14" i="241"/>
  <c r="D13" i="241"/>
  <c r="O9" i="241"/>
  <c r="D9" i="241"/>
  <c r="A7" i="241"/>
  <c r="A4" i="241"/>
  <c r="AB2" i="241"/>
  <c r="A2" i="241"/>
  <c r="AD128" i="240"/>
  <c r="O10" i="240" s="1"/>
  <c r="AB128" i="240"/>
  <c r="AD127" i="240"/>
  <c r="O9" i="240" s="1"/>
  <c r="AB127" i="240"/>
  <c r="AD125" i="240"/>
  <c r="AB125" i="240"/>
  <c r="AD124" i="240"/>
  <c r="AB124" i="240"/>
  <c r="AB122" i="240"/>
  <c r="AB121" i="240"/>
  <c r="AB120" i="240"/>
  <c r="AB118" i="240"/>
  <c r="O14" i="240" s="1"/>
  <c r="AD111" i="240"/>
  <c r="D16" i="240" s="1"/>
  <c r="AB111" i="240"/>
  <c r="AD110" i="240"/>
  <c r="D15" i="240" s="1"/>
  <c r="AB110" i="240"/>
  <c r="AD109" i="240"/>
  <c r="D14" i="240" s="1"/>
  <c r="AB109" i="240"/>
  <c r="AD108" i="240"/>
  <c r="D13" i="240" s="1"/>
  <c r="AB108" i="240"/>
  <c r="AD105" i="240"/>
  <c r="D10" i="240" s="1"/>
  <c r="AB105" i="240"/>
  <c r="AD104" i="240"/>
  <c r="D9" i="240" s="1"/>
  <c r="AB104" i="240"/>
  <c r="AF9" i="240"/>
  <c r="F91" i="240" s="1"/>
  <c r="AD9" i="240"/>
  <c r="D91" i="240" s="1"/>
  <c r="AB9" i="240"/>
  <c r="C91" i="240" s="1"/>
  <c r="AF8" i="240"/>
  <c r="G90" i="240" s="1"/>
  <c r="AD8" i="240"/>
  <c r="D90" i="240"/>
  <c r="AB8" i="240"/>
  <c r="C90" i="240" s="1"/>
  <c r="J89" i="240"/>
  <c r="AF7" i="240"/>
  <c r="G89" i="240" s="1"/>
  <c r="AD7" i="240"/>
  <c r="E89" i="240"/>
  <c r="AB7" i="240"/>
  <c r="O8" i="240" s="1"/>
  <c r="AF6" i="240"/>
  <c r="G88" i="240" s="1"/>
  <c r="AD6" i="240"/>
  <c r="D88" i="240" s="1"/>
  <c r="AB6" i="240"/>
  <c r="C88" i="240" s="1"/>
  <c r="O87" i="240"/>
  <c r="AF5" i="240"/>
  <c r="G87" i="240" s="1"/>
  <c r="AD5" i="240"/>
  <c r="E87" i="240"/>
  <c r="AB5" i="240"/>
  <c r="C87" i="240" s="1"/>
  <c r="O86" i="240"/>
  <c r="J86" i="240"/>
  <c r="AF4" i="240"/>
  <c r="G86" i="240" s="1"/>
  <c r="AD4" i="240"/>
  <c r="D86" i="240" s="1"/>
  <c r="AB4" i="240"/>
  <c r="D8" i="240" s="1"/>
  <c r="N85" i="240"/>
  <c r="F85" i="240"/>
  <c r="J83" i="240"/>
  <c r="C83" i="240"/>
  <c r="A65" i="240"/>
  <c r="AB34" i="240"/>
  <c r="AB33" i="240"/>
  <c r="AB32" i="240"/>
  <c r="AB31" i="240"/>
  <c r="AB30" i="240"/>
  <c r="AB29" i="240"/>
  <c r="AB28" i="240"/>
  <c r="AB27" i="240"/>
  <c r="AB26" i="240"/>
  <c r="AB25" i="240"/>
  <c r="AB24" i="240"/>
  <c r="AB23" i="240"/>
  <c r="AB22" i="240"/>
  <c r="AB21" i="240"/>
  <c r="AB20" i="240"/>
  <c r="AB19" i="240"/>
  <c r="AB18" i="240"/>
  <c r="G19" i="240"/>
  <c r="AB17" i="240"/>
  <c r="AB16" i="240"/>
  <c r="AB15" i="240"/>
  <c r="A7" i="240"/>
  <c r="A4" i="240"/>
  <c r="AB2" i="240"/>
  <c r="A2" i="240"/>
  <c r="AD128" i="239"/>
  <c r="O10" i="239" s="1"/>
  <c r="AB128" i="239"/>
  <c r="AD127" i="239"/>
  <c r="O9" i="239" s="1"/>
  <c r="AB127" i="239"/>
  <c r="AD125" i="239"/>
  <c r="AB125" i="239"/>
  <c r="AD124" i="239"/>
  <c r="AB124" i="239"/>
  <c r="AB122" i="239"/>
  <c r="AB121" i="239"/>
  <c r="AB120" i="239"/>
  <c r="AB118" i="239"/>
  <c r="AD111" i="239"/>
  <c r="AB111" i="239"/>
  <c r="AD110" i="239"/>
  <c r="D15" i="239" s="1"/>
  <c r="AB110" i="239"/>
  <c r="AD109" i="239"/>
  <c r="D14" i="239" s="1"/>
  <c r="AB109" i="239"/>
  <c r="AD108" i="239"/>
  <c r="D13" i="239" s="1"/>
  <c r="AB108" i="239"/>
  <c r="AD105" i="239"/>
  <c r="D10" i="239" s="1"/>
  <c r="AB105" i="239"/>
  <c r="AD104" i="239"/>
  <c r="D9" i="239" s="1"/>
  <c r="AB104" i="239"/>
  <c r="AF9" i="239"/>
  <c r="G91" i="239" s="1"/>
  <c r="AD9" i="239"/>
  <c r="D91" i="239"/>
  <c r="AB9" i="239"/>
  <c r="C91" i="239"/>
  <c r="AF8" i="239"/>
  <c r="F90" i="239" s="1"/>
  <c r="AD8" i="239"/>
  <c r="E90" i="239" s="1"/>
  <c r="AB8" i="239"/>
  <c r="C90" i="239" s="1"/>
  <c r="J89" i="239"/>
  <c r="AF7" i="239"/>
  <c r="F89" i="239"/>
  <c r="AD7" i="239"/>
  <c r="E89" i="239" s="1"/>
  <c r="AB7" i="239"/>
  <c r="C89" i="239" s="1"/>
  <c r="M88" i="239"/>
  <c r="AF6" i="239"/>
  <c r="F88" i="239" s="1"/>
  <c r="AD6" i="239"/>
  <c r="D88" i="239" s="1"/>
  <c r="AB6" i="239"/>
  <c r="C88" i="239"/>
  <c r="O87" i="239"/>
  <c r="AF5" i="239"/>
  <c r="G87" i="239" s="1"/>
  <c r="AD5" i="239"/>
  <c r="E87" i="239" s="1"/>
  <c r="AB5" i="239"/>
  <c r="C87" i="239" s="1"/>
  <c r="J86" i="239"/>
  <c r="AF4" i="239"/>
  <c r="G86" i="239" s="1"/>
  <c r="AD4" i="239"/>
  <c r="D86" i="239" s="1"/>
  <c r="AB4" i="239"/>
  <c r="C86" i="239" s="1"/>
  <c r="N85" i="239"/>
  <c r="F85" i="239"/>
  <c r="J83" i="239"/>
  <c r="C83" i="239"/>
  <c r="A65" i="239"/>
  <c r="AB34" i="239"/>
  <c r="AB33" i="239"/>
  <c r="AB32" i="239"/>
  <c r="AB31" i="239"/>
  <c r="AB30" i="239"/>
  <c r="AB29" i="239"/>
  <c r="AB28" i="239"/>
  <c r="AB27" i="239"/>
  <c r="AB26" i="239"/>
  <c r="AB25" i="239"/>
  <c r="AB24" i="239"/>
  <c r="AB23" i="239"/>
  <c r="AB22" i="239"/>
  <c r="AB21" i="239"/>
  <c r="AB20" i="239"/>
  <c r="AB19" i="239"/>
  <c r="AB18" i="239"/>
  <c r="G19" i="239"/>
  <c r="AB17" i="239"/>
  <c r="AB16" i="239"/>
  <c r="AB15" i="239"/>
  <c r="D16" i="239"/>
  <c r="O14" i="239"/>
  <c r="A7" i="239"/>
  <c r="A4" i="239"/>
  <c r="AB2" i="239"/>
  <c r="A2" i="239"/>
  <c r="AD128" i="238"/>
  <c r="O10" i="238" s="1"/>
  <c r="AB128" i="238"/>
  <c r="AD127" i="238"/>
  <c r="O9" i="238" s="1"/>
  <c r="AB127" i="238"/>
  <c r="AD125" i="238"/>
  <c r="AB125" i="238"/>
  <c r="AD124" i="238"/>
  <c r="AB124" i="238"/>
  <c r="AB122" i="238"/>
  <c r="AB121" i="238"/>
  <c r="AB120" i="238"/>
  <c r="AB118" i="238"/>
  <c r="O14" i="238" s="1"/>
  <c r="AD111" i="238"/>
  <c r="D16" i="238" s="1"/>
  <c r="AB111" i="238"/>
  <c r="AD110" i="238"/>
  <c r="D15" i="238" s="1"/>
  <c r="AB110" i="238"/>
  <c r="AD109" i="238"/>
  <c r="D14" i="238" s="1"/>
  <c r="AB109" i="238"/>
  <c r="AD108" i="238"/>
  <c r="D13" i="238" s="1"/>
  <c r="AB108" i="238"/>
  <c r="AD105" i="238"/>
  <c r="AB105" i="238"/>
  <c r="AD104" i="238"/>
  <c r="D9" i="238" s="1"/>
  <c r="AB104" i="238"/>
  <c r="AF9" i="238"/>
  <c r="G91" i="238" s="1"/>
  <c r="AD9" i="238"/>
  <c r="D91" i="238" s="1"/>
  <c r="AB9" i="238"/>
  <c r="C91" i="238"/>
  <c r="AF8" i="238"/>
  <c r="G90" i="238" s="1"/>
  <c r="AD8" i="238"/>
  <c r="E90" i="238" s="1"/>
  <c r="AB8" i="238"/>
  <c r="C90" i="238" s="1"/>
  <c r="M89" i="238"/>
  <c r="J89" i="238"/>
  <c r="AF7" i="238"/>
  <c r="F89" i="238" s="1"/>
  <c r="AD7" i="238"/>
  <c r="D89" i="238"/>
  <c r="AB7" i="238"/>
  <c r="C89" i="238" s="1"/>
  <c r="O88" i="238"/>
  <c r="J88" i="238"/>
  <c r="AF6" i="238"/>
  <c r="F88" i="238" s="1"/>
  <c r="AD6" i="238"/>
  <c r="D88" i="238" s="1"/>
  <c r="AB6" i="238"/>
  <c r="C88" i="238"/>
  <c r="AF5" i="238"/>
  <c r="G87" i="238" s="1"/>
  <c r="AD5" i="238"/>
  <c r="D87" i="238" s="1"/>
  <c r="E87" i="238"/>
  <c r="AB5" i="238"/>
  <c r="C87" i="238" s="1"/>
  <c r="J86" i="238"/>
  <c r="AF4" i="238"/>
  <c r="F86" i="238" s="1"/>
  <c r="AD4" i="238"/>
  <c r="D86" i="238" s="1"/>
  <c r="E86" i="238"/>
  <c r="AB4" i="238"/>
  <c r="C86" i="238" s="1"/>
  <c r="N85" i="238"/>
  <c r="F85" i="238"/>
  <c r="J83" i="238"/>
  <c r="C83" i="238"/>
  <c r="A65" i="238"/>
  <c r="AB34" i="238"/>
  <c r="AB33" i="238"/>
  <c r="AB32" i="238"/>
  <c r="AB31" i="238"/>
  <c r="AB30" i="238"/>
  <c r="AB29" i="238"/>
  <c r="AB28" i="238"/>
  <c r="AB27" i="238"/>
  <c r="AB26" i="238"/>
  <c r="AB25" i="238"/>
  <c r="AB24" i="238"/>
  <c r="AB23" i="238"/>
  <c r="AB22" i="238"/>
  <c r="AB21" i="238"/>
  <c r="AB20" i="238"/>
  <c r="AB19" i="238"/>
  <c r="AB18" i="238"/>
  <c r="G19" i="238"/>
  <c r="AB17" i="238"/>
  <c r="AB16" i="238"/>
  <c r="AB15" i="238"/>
  <c r="D10" i="238"/>
  <c r="A7" i="238"/>
  <c r="A4" i="238"/>
  <c r="AB2" i="238"/>
  <c r="A2" i="238"/>
  <c r="AD128" i="237"/>
  <c r="AB128" i="237"/>
  <c r="AD127" i="237"/>
  <c r="O9" i="237" s="1"/>
  <c r="AB127" i="237"/>
  <c r="AD125" i="237"/>
  <c r="AB125" i="237"/>
  <c r="AD124" i="237"/>
  <c r="AB124" i="237"/>
  <c r="AB122" i="237"/>
  <c r="AB121" i="237"/>
  <c r="AB120" i="237"/>
  <c r="AB118" i="237"/>
  <c r="AD111" i="237"/>
  <c r="AB111" i="237"/>
  <c r="AD110" i="237"/>
  <c r="D15" i="237" s="1"/>
  <c r="AB110" i="237"/>
  <c r="AD109" i="237"/>
  <c r="D14" i="237" s="1"/>
  <c r="AB109" i="237"/>
  <c r="AD108" i="237"/>
  <c r="D13" i="237" s="1"/>
  <c r="AB108" i="237"/>
  <c r="AD105" i="237"/>
  <c r="AB105" i="237"/>
  <c r="AD104" i="237"/>
  <c r="AB104" i="237"/>
  <c r="O91" i="237"/>
  <c r="AF9" i="237"/>
  <c r="F91" i="237" s="1"/>
  <c r="AD9" i="237"/>
  <c r="E91" i="237" s="1"/>
  <c r="D91" i="237"/>
  <c r="AB9" i="237"/>
  <c r="C91" i="237" s="1"/>
  <c r="AF8" i="237"/>
  <c r="F90" i="237"/>
  <c r="AD8" i="237"/>
  <c r="D90" i="237"/>
  <c r="E90" i="237"/>
  <c r="AB8" i="237"/>
  <c r="C90" i="237" s="1"/>
  <c r="J89" i="237"/>
  <c r="AF7" i="237"/>
  <c r="F89" i="237" s="1"/>
  <c r="AD7" i="237"/>
  <c r="D89" i="237" s="1"/>
  <c r="AB7" i="237"/>
  <c r="C89" i="237" s="1"/>
  <c r="AF6" i="237"/>
  <c r="F88" i="237" s="1"/>
  <c r="AD6" i="237"/>
  <c r="D88" i="237" s="1"/>
  <c r="AB6" i="237"/>
  <c r="C88" i="237" s="1"/>
  <c r="AF5" i="237"/>
  <c r="G87" i="237" s="1"/>
  <c r="AD5" i="237"/>
  <c r="E87" i="237" s="1"/>
  <c r="AB5" i="237"/>
  <c r="C87" i="237" s="1"/>
  <c r="J86" i="237"/>
  <c r="AF4" i="237"/>
  <c r="G86" i="237" s="1"/>
  <c r="AD4" i="237"/>
  <c r="E86" i="237" s="1"/>
  <c r="AB4" i="237"/>
  <c r="C86" i="237" s="1"/>
  <c r="N85" i="237"/>
  <c r="F85" i="237"/>
  <c r="J83" i="237"/>
  <c r="C83" i="237"/>
  <c r="A65" i="237"/>
  <c r="AB34" i="237"/>
  <c r="AB33" i="237"/>
  <c r="AB32" i="237"/>
  <c r="AB31" i="237"/>
  <c r="AB30" i="237"/>
  <c r="AB29" i="237"/>
  <c r="AB28" i="237"/>
  <c r="AB27" i="237"/>
  <c r="AB26" i="237"/>
  <c r="AB25" i="237"/>
  <c r="AB24" i="237"/>
  <c r="AB23" i="237"/>
  <c r="AB22" i="237"/>
  <c r="AB21" i="237"/>
  <c r="AB20" i="237"/>
  <c r="AB19" i="237"/>
  <c r="AB18" i="237"/>
  <c r="G19" i="237"/>
  <c r="AB17" i="237"/>
  <c r="AB16" i="237"/>
  <c r="AB15" i="237"/>
  <c r="D16" i="237"/>
  <c r="O14" i="237"/>
  <c r="O10" i="237"/>
  <c r="D10" i="237"/>
  <c r="D9" i="237"/>
  <c r="A7" i="237"/>
  <c r="A4" i="237"/>
  <c r="AB2" i="237"/>
  <c r="A2" i="237"/>
  <c r="AD128" i="236"/>
  <c r="O10" i="236" s="1"/>
  <c r="AB128" i="236"/>
  <c r="AD127" i="236"/>
  <c r="O9" i="236" s="1"/>
  <c r="AB127" i="236"/>
  <c r="AD125" i="236"/>
  <c r="AB125" i="236"/>
  <c r="AD124" i="236"/>
  <c r="AB124" i="236"/>
  <c r="AB122" i="236"/>
  <c r="AB121" i="236"/>
  <c r="AB120" i="236"/>
  <c r="AB118" i="236"/>
  <c r="O14" i="236" s="1"/>
  <c r="AD111" i="236"/>
  <c r="AB111" i="236"/>
  <c r="AD110" i="236"/>
  <c r="D15" i="236"/>
  <c r="AB110" i="236"/>
  <c r="AD109" i="236"/>
  <c r="D14" i="236" s="1"/>
  <c r="AB109" i="236"/>
  <c r="AD108" i="236"/>
  <c r="D13" i="236" s="1"/>
  <c r="AB108" i="236"/>
  <c r="AD105" i="236"/>
  <c r="D10" i="236" s="1"/>
  <c r="AB105" i="236"/>
  <c r="AD104" i="236"/>
  <c r="D9" i="236" s="1"/>
  <c r="AB104" i="236"/>
  <c r="M91" i="236"/>
  <c r="AF9" i="236"/>
  <c r="F91" i="236" s="1"/>
  <c r="AD9" i="236"/>
  <c r="E91" i="236" s="1"/>
  <c r="AB9" i="236"/>
  <c r="C91" i="236" s="1"/>
  <c r="AF8" i="236"/>
  <c r="G90" i="236" s="1"/>
  <c r="AD8" i="236"/>
  <c r="E90" i="236" s="1"/>
  <c r="AB8" i="236"/>
  <c r="C90" i="236" s="1"/>
  <c r="AF7" i="236"/>
  <c r="F89" i="236" s="1"/>
  <c r="AD7" i="236"/>
  <c r="E89" i="236" s="1"/>
  <c r="AB7" i="236"/>
  <c r="C89" i="236" s="1"/>
  <c r="L88" i="236"/>
  <c r="AF6" i="236"/>
  <c r="G88" i="236" s="1"/>
  <c r="AD6" i="236"/>
  <c r="E88" i="236" s="1"/>
  <c r="AB6" i="236"/>
  <c r="C88" i="236" s="1"/>
  <c r="AF5" i="236"/>
  <c r="F87" i="236"/>
  <c r="AD5" i="236"/>
  <c r="E87" i="236" s="1"/>
  <c r="AB5" i="236"/>
  <c r="C87" i="236"/>
  <c r="J86" i="236"/>
  <c r="AF4" i="236"/>
  <c r="G86" i="236" s="1"/>
  <c r="AD4" i="236"/>
  <c r="E86" i="236" s="1"/>
  <c r="AB4" i="236"/>
  <c r="C86" i="236" s="1"/>
  <c r="N85" i="236"/>
  <c r="F85" i="236"/>
  <c r="J83" i="236"/>
  <c r="C83" i="236"/>
  <c r="A65" i="236"/>
  <c r="A50" i="236"/>
  <c r="AB34" i="236"/>
  <c r="AB33" i="236"/>
  <c r="AB32" i="236"/>
  <c r="AB31" i="236"/>
  <c r="AB30" i="236"/>
  <c r="AB29" i="236"/>
  <c r="AB28" i="236"/>
  <c r="AB27" i="236"/>
  <c r="AB26" i="236"/>
  <c r="AB25" i="236"/>
  <c r="AB24" i="236"/>
  <c r="AB23" i="236"/>
  <c r="AB22" i="236"/>
  <c r="AB21" i="236"/>
  <c r="AB20" i="236"/>
  <c r="AB19" i="236"/>
  <c r="AB18" i="236"/>
  <c r="G19" i="236"/>
  <c r="A19" i="236"/>
  <c r="AB17" i="236"/>
  <c r="AB16" i="236"/>
  <c r="AB15" i="236"/>
  <c r="D16" i="236"/>
  <c r="A7" i="236"/>
  <c r="A4" i="236"/>
  <c r="AB2" i="236"/>
  <c r="A2" i="236"/>
  <c r="AD128" i="235"/>
  <c r="O10" i="235" s="1"/>
  <c r="AB128" i="235"/>
  <c r="AD127" i="235"/>
  <c r="O9" i="235" s="1"/>
  <c r="AB127" i="235"/>
  <c r="AD125" i="235"/>
  <c r="AB125" i="235"/>
  <c r="AD124" i="235"/>
  <c r="AB124" i="235"/>
  <c r="AB122" i="235"/>
  <c r="AB121" i="235"/>
  <c r="AB120" i="235"/>
  <c r="AB118" i="235"/>
  <c r="O14" i="235" s="1"/>
  <c r="AD111" i="235"/>
  <c r="D16" i="235" s="1"/>
  <c r="AB111" i="235"/>
  <c r="AD110" i="235"/>
  <c r="D15" i="235" s="1"/>
  <c r="AB110" i="235"/>
  <c r="AD109" i="235"/>
  <c r="D14" i="235" s="1"/>
  <c r="AB109" i="235"/>
  <c r="AD108" i="235"/>
  <c r="D13" i="235" s="1"/>
  <c r="AB108" i="235"/>
  <c r="AD105" i="235"/>
  <c r="D10" i="235" s="1"/>
  <c r="AB105" i="235"/>
  <c r="AD104" i="235"/>
  <c r="D9" i="235" s="1"/>
  <c r="AB104" i="235"/>
  <c r="O91" i="235"/>
  <c r="AF9" i="235"/>
  <c r="F91" i="235" s="1"/>
  <c r="AD9" i="235"/>
  <c r="D91" i="235" s="1"/>
  <c r="AB9" i="235"/>
  <c r="C91" i="235" s="1"/>
  <c r="O90" i="235"/>
  <c r="K90" i="235"/>
  <c r="AF8" i="235"/>
  <c r="G90" i="235" s="1"/>
  <c r="AD8" i="235"/>
  <c r="E90" i="235" s="1"/>
  <c r="AB8" i="235"/>
  <c r="C90" i="235" s="1"/>
  <c r="J89" i="235"/>
  <c r="AF7" i="235"/>
  <c r="F89" i="235" s="1"/>
  <c r="G89" i="235"/>
  <c r="AD7" i="235"/>
  <c r="D89" i="235" s="1"/>
  <c r="AB7" i="235"/>
  <c r="C89" i="235" s="1"/>
  <c r="AF6" i="235"/>
  <c r="G88" i="235" s="1"/>
  <c r="AD6" i="235"/>
  <c r="E88" i="235" s="1"/>
  <c r="AB6" i="235"/>
  <c r="C88" i="235" s="1"/>
  <c r="AF5" i="235"/>
  <c r="F87" i="235" s="1"/>
  <c r="G87" i="235"/>
  <c r="AD5" i="235"/>
  <c r="E87" i="235" s="1"/>
  <c r="AB5" i="235"/>
  <c r="C87" i="235" s="1"/>
  <c r="J86" i="235"/>
  <c r="AF4" i="235"/>
  <c r="G86" i="235" s="1"/>
  <c r="AD4" i="235"/>
  <c r="E86" i="235" s="1"/>
  <c r="AB4" i="235"/>
  <c r="C86" i="235" s="1"/>
  <c r="N85" i="235"/>
  <c r="F85" i="235"/>
  <c r="J83" i="235"/>
  <c r="C83" i="235"/>
  <c r="A65" i="235"/>
  <c r="AB34" i="235"/>
  <c r="AB33" i="235"/>
  <c r="AB32" i="235"/>
  <c r="AB31" i="235"/>
  <c r="AB30" i="235"/>
  <c r="AB29" i="235"/>
  <c r="AB28" i="235"/>
  <c r="AB27" i="235"/>
  <c r="AB26" i="235"/>
  <c r="AB25" i="235"/>
  <c r="AB24" i="235"/>
  <c r="AB23" i="235"/>
  <c r="AB22" i="235"/>
  <c r="AB21" i="235"/>
  <c r="AB20" i="235"/>
  <c r="AB19" i="235"/>
  <c r="AB18" i="235"/>
  <c r="G19" i="235"/>
  <c r="AB17" i="235"/>
  <c r="AB16" i="235"/>
  <c r="AB15" i="235"/>
  <c r="O8" i="235"/>
  <c r="A7" i="235"/>
  <c r="A4" i="235"/>
  <c r="AB2" i="235"/>
  <c r="A2" i="235"/>
  <c r="AD128" i="234"/>
  <c r="O10" i="234"/>
  <c r="AB128" i="234"/>
  <c r="AD127" i="234"/>
  <c r="AB127" i="234"/>
  <c r="AD125" i="234"/>
  <c r="AB125" i="234"/>
  <c r="AD124" i="234"/>
  <c r="AB124" i="234"/>
  <c r="AB122" i="234"/>
  <c r="AB121" i="234"/>
  <c r="AB120" i="234"/>
  <c r="AB118" i="234"/>
  <c r="O14" i="234" s="1"/>
  <c r="AD111" i="234"/>
  <c r="D16" i="234" s="1"/>
  <c r="AB111" i="234"/>
  <c r="AD110" i="234"/>
  <c r="AB110" i="234"/>
  <c r="AD109" i="234"/>
  <c r="D14" i="234"/>
  <c r="AB109" i="234"/>
  <c r="AD108" i="234"/>
  <c r="D13" i="234" s="1"/>
  <c r="AB108" i="234"/>
  <c r="AD105" i="234"/>
  <c r="AB105" i="234"/>
  <c r="AD104" i="234"/>
  <c r="D9" i="234" s="1"/>
  <c r="AB104" i="234"/>
  <c r="M91" i="234"/>
  <c r="AF9" i="234"/>
  <c r="G91" i="234" s="1"/>
  <c r="AD9" i="234"/>
  <c r="D91" i="234" s="1"/>
  <c r="AB9" i="234"/>
  <c r="C91" i="234" s="1"/>
  <c r="N90" i="234"/>
  <c r="AF8" i="234"/>
  <c r="F90" i="234" s="1"/>
  <c r="AD8" i="234"/>
  <c r="E90" i="234" s="1"/>
  <c r="AB8" i="234"/>
  <c r="C90" i="234" s="1"/>
  <c r="J89" i="234"/>
  <c r="AF7" i="234"/>
  <c r="G89" i="234" s="1"/>
  <c r="AD7" i="234"/>
  <c r="E89" i="234" s="1"/>
  <c r="AB7" i="234"/>
  <c r="C89" i="234" s="1"/>
  <c r="AF6" i="234"/>
  <c r="G88" i="234" s="1"/>
  <c r="AD6" i="234"/>
  <c r="E88" i="234" s="1"/>
  <c r="AB6" i="234"/>
  <c r="C88" i="234" s="1"/>
  <c r="J87" i="234"/>
  <c r="AF5" i="234"/>
  <c r="G87" i="234" s="1"/>
  <c r="AD5" i="234"/>
  <c r="D87" i="234" s="1"/>
  <c r="E87" i="234"/>
  <c r="AB5" i="234"/>
  <c r="C87" i="234" s="1"/>
  <c r="J86" i="234"/>
  <c r="AF4" i="234"/>
  <c r="G86" i="234" s="1"/>
  <c r="AD4" i="234"/>
  <c r="D86" i="234"/>
  <c r="AB4" i="234"/>
  <c r="C86" i="234" s="1"/>
  <c r="N85" i="234"/>
  <c r="F85" i="234"/>
  <c r="J83" i="234"/>
  <c r="C83" i="234"/>
  <c r="A65" i="234"/>
  <c r="AB34" i="234"/>
  <c r="AB33" i="234"/>
  <c r="AB32" i="234"/>
  <c r="AB31" i="234"/>
  <c r="AB30" i="234"/>
  <c r="AB29" i="234"/>
  <c r="AB28" i="234"/>
  <c r="AB27" i="234"/>
  <c r="AB26" i="234"/>
  <c r="AB25" i="234"/>
  <c r="AB24" i="234"/>
  <c r="AB23" i="234"/>
  <c r="AB22" i="234"/>
  <c r="AB21" i="234"/>
  <c r="AB20" i="234"/>
  <c r="AB19" i="234"/>
  <c r="AB18" i="234"/>
  <c r="G19" i="234"/>
  <c r="AB17" i="234"/>
  <c r="AB16" i="234"/>
  <c r="AB15" i="234"/>
  <c r="D15" i="234"/>
  <c r="D10" i="234"/>
  <c r="O9" i="234"/>
  <c r="A7" i="234"/>
  <c r="A4" i="234"/>
  <c r="AB2" i="234"/>
  <c r="A2" i="234"/>
  <c r="AD128" i="233"/>
  <c r="AB128" i="233"/>
  <c r="AD127" i="233"/>
  <c r="O9" i="233" s="1"/>
  <c r="AB127" i="233"/>
  <c r="AD125" i="233"/>
  <c r="AB125" i="233"/>
  <c r="AD124" i="233"/>
  <c r="AB124" i="233"/>
  <c r="AB122" i="233"/>
  <c r="AB121" i="233"/>
  <c r="AB120" i="233"/>
  <c r="AB118" i="233"/>
  <c r="AD111" i="233"/>
  <c r="AB111" i="233"/>
  <c r="AD110" i="233"/>
  <c r="D15" i="233" s="1"/>
  <c r="AB110" i="233"/>
  <c r="AD109" i="233"/>
  <c r="D14" i="233" s="1"/>
  <c r="AB109" i="233"/>
  <c r="AD108" i="233"/>
  <c r="D13" i="233"/>
  <c r="AB108" i="233"/>
  <c r="AD105" i="233"/>
  <c r="D10" i="233" s="1"/>
  <c r="AB105" i="233"/>
  <c r="AD104" i="233"/>
  <c r="D9" i="233" s="1"/>
  <c r="AB104" i="233"/>
  <c r="AF9" i="233"/>
  <c r="G91" i="233" s="1"/>
  <c r="F91" i="233"/>
  <c r="AD9" i="233"/>
  <c r="E91" i="233"/>
  <c r="AB9" i="233"/>
  <c r="C91" i="233" s="1"/>
  <c r="AF8" i="233"/>
  <c r="F90" i="233" s="1"/>
  <c r="G90" i="233"/>
  <c r="AD8" i="233"/>
  <c r="E90" i="233" s="1"/>
  <c r="AB8" i="233"/>
  <c r="C90" i="233" s="1"/>
  <c r="J89" i="233"/>
  <c r="AF7" i="233"/>
  <c r="G89" i="233" s="1"/>
  <c r="AD7" i="233"/>
  <c r="E89" i="233" s="1"/>
  <c r="AB7" i="233"/>
  <c r="C89" i="233"/>
  <c r="AF6" i="233"/>
  <c r="G88" i="233" s="1"/>
  <c r="AD6" i="233"/>
  <c r="D88" i="233"/>
  <c r="E88" i="233"/>
  <c r="AB6" i="233"/>
  <c r="C88" i="233" s="1"/>
  <c r="J87" i="233"/>
  <c r="AF5" i="233"/>
  <c r="F87" i="233" s="1"/>
  <c r="AD5" i="233"/>
  <c r="E87" i="233" s="1"/>
  <c r="AB5" i="233"/>
  <c r="C87" i="233" s="1"/>
  <c r="J86" i="233"/>
  <c r="AF4" i="233"/>
  <c r="G86" i="233"/>
  <c r="AD4" i="233"/>
  <c r="E86" i="233" s="1"/>
  <c r="AB4" i="233"/>
  <c r="D8" i="233" s="1"/>
  <c r="C86" i="233"/>
  <c r="N85" i="233"/>
  <c r="F85" i="233"/>
  <c r="J83" i="233"/>
  <c r="C83" i="233"/>
  <c r="A65" i="233"/>
  <c r="AB34" i="233"/>
  <c r="AB33" i="233"/>
  <c r="AB32" i="233"/>
  <c r="AB31" i="233"/>
  <c r="AB30" i="233"/>
  <c r="AB29" i="233"/>
  <c r="AB28" i="233"/>
  <c r="AB27" i="233"/>
  <c r="AB26" i="233"/>
  <c r="AB25" i="233"/>
  <c r="AB24" i="233"/>
  <c r="AB23" i="233"/>
  <c r="AB22" i="233"/>
  <c r="AB21" i="233"/>
  <c r="AB20" i="233"/>
  <c r="AB19" i="233"/>
  <c r="AB18" i="233"/>
  <c r="G19" i="233"/>
  <c r="AB17" i="233"/>
  <c r="AB16" i="233"/>
  <c r="AB15" i="233"/>
  <c r="D16" i="233"/>
  <c r="O14" i="233"/>
  <c r="O10" i="233"/>
  <c r="O8" i="233"/>
  <c r="A7" i="233"/>
  <c r="A4" i="233"/>
  <c r="AB2" i="233"/>
  <c r="A2" i="233"/>
  <c r="AD128" i="232"/>
  <c r="O10" i="232"/>
  <c r="AB128" i="232"/>
  <c r="AD127" i="232"/>
  <c r="O9" i="232" s="1"/>
  <c r="AB127" i="232"/>
  <c r="AD125" i="232"/>
  <c r="AB125" i="232"/>
  <c r="AD124" i="232"/>
  <c r="AB124" i="232"/>
  <c r="AB122" i="232"/>
  <c r="AB121" i="232"/>
  <c r="AB120" i="232"/>
  <c r="AB118" i="232"/>
  <c r="AD111" i="232"/>
  <c r="D16" i="232"/>
  <c r="AB111" i="232"/>
  <c r="AD110" i="232"/>
  <c r="D15" i="232" s="1"/>
  <c r="AB110" i="232"/>
  <c r="AD109" i="232"/>
  <c r="AB109" i="232"/>
  <c r="AD108" i="232"/>
  <c r="AB108" i="232"/>
  <c r="AD105" i="232"/>
  <c r="D10" i="232" s="1"/>
  <c r="AB105" i="232"/>
  <c r="AD104" i="232"/>
  <c r="AB104" i="232"/>
  <c r="AF9" i="232"/>
  <c r="G91" i="232" s="1"/>
  <c r="AD9" i="232"/>
  <c r="E91" i="232" s="1"/>
  <c r="AB9" i="232"/>
  <c r="C91" i="232" s="1"/>
  <c r="K90" i="232"/>
  <c r="AF8" i="232"/>
  <c r="F90" i="232" s="1"/>
  <c r="AD8" i="232"/>
  <c r="E90" i="232" s="1"/>
  <c r="AB8" i="232"/>
  <c r="C90" i="232" s="1"/>
  <c r="J89" i="232"/>
  <c r="AF7" i="232"/>
  <c r="G89" i="232" s="1"/>
  <c r="AD7" i="232"/>
  <c r="E89" i="232" s="1"/>
  <c r="AB7" i="232"/>
  <c r="C89" i="232" s="1"/>
  <c r="J88" i="232"/>
  <c r="AF6" i="232"/>
  <c r="G88" i="232" s="1"/>
  <c r="AD6" i="232"/>
  <c r="E88" i="232" s="1"/>
  <c r="AB6" i="232"/>
  <c r="C88" i="232" s="1"/>
  <c r="J87" i="232"/>
  <c r="AF5" i="232"/>
  <c r="G87" i="232" s="1"/>
  <c r="AD5" i="232"/>
  <c r="E87" i="232" s="1"/>
  <c r="AB5" i="232"/>
  <c r="C87" i="232"/>
  <c r="J86" i="232"/>
  <c r="AF4" i="232"/>
  <c r="F86" i="232" s="1"/>
  <c r="AD4" i="232"/>
  <c r="E86" i="232" s="1"/>
  <c r="AB4" i="232"/>
  <c r="C86" i="232" s="1"/>
  <c r="N85" i="232"/>
  <c r="F85" i="232"/>
  <c r="J83" i="232"/>
  <c r="C83" i="232"/>
  <c r="A65" i="232"/>
  <c r="AB34" i="232"/>
  <c r="AB33" i="232"/>
  <c r="AB32" i="232"/>
  <c r="AB31" i="232"/>
  <c r="AB30" i="232"/>
  <c r="AB29" i="232"/>
  <c r="AB28" i="232"/>
  <c r="AB27" i="232"/>
  <c r="AB26" i="232"/>
  <c r="AB25" i="232"/>
  <c r="AB24" i="232"/>
  <c r="AB23" i="232"/>
  <c r="AB22" i="232"/>
  <c r="AB21" i="232"/>
  <c r="AB20" i="232"/>
  <c r="AB19" i="232"/>
  <c r="AB18" i="232"/>
  <c r="G19" i="232"/>
  <c r="AB17" i="232"/>
  <c r="AB16" i="232"/>
  <c r="AB15" i="232"/>
  <c r="O14" i="232"/>
  <c r="D14" i="232"/>
  <c r="D13" i="232"/>
  <c r="D9" i="232"/>
  <c r="A7" i="232"/>
  <c r="A4" i="232"/>
  <c r="AB2" i="232"/>
  <c r="A2" i="232"/>
  <c r="AD128" i="231"/>
  <c r="O10" i="231" s="1"/>
  <c r="AB128" i="231"/>
  <c r="AD127" i="231"/>
  <c r="O9" i="231" s="1"/>
  <c r="AB127" i="231"/>
  <c r="AD125" i="231"/>
  <c r="AB125" i="231"/>
  <c r="AD124" i="231"/>
  <c r="AB124" i="231"/>
  <c r="AB122" i="231"/>
  <c r="AB121" i="231"/>
  <c r="AB120" i="231"/>
  <c r="AB118" i="231"/>
  <c r="AD111" i="231"/>
  <c r="AB111" i="231"/>
  <c r="AD110" i="231"/>
  <c r="D15" i="231" s="1"/>
  <c r="AB110" i="231"/>
  <c r="AD109" i="231"/>
  <c r="D14" i="231" s="1"/>
  <c r="AB109" i="231"/>
  <c r="AD108" i="231"/>
  <c r="D13" i="231"/>
  <c r="AB108" i="231"/>
  <c r="AD105" i="231"/>
  <c r="AB105" i="231"/>
  <c r="AD104" i="231"/>
  <c r="AB104" i="231"/>
  <c r="AF9" i="231"/>
  <c r="G91" i="231" s="1"/>
  <c r="AD9" i="231"/>
  <c r="E91" i="231" s="1"/>
  <c r="AB9" i="231"/>
  <c r="C91" i="231" s="1"/>
  <c r="K90" i="231"/>
  <c r="AF8" i="231"/>
  <c r="G90" i="231" s="1"/>
  <c r="AD8" i="231"/>
  <c r="E90" i="231" s="1"/>
  <c r="AB8" i="231"/>
  <c r="C90" i="231" s="1"/>
  <c r="J89" i="231"/>
  <c r="AF7" i="231"/>
  <c r="G89" i="231" s="1"/>
  <c r="AD7" i="231"/>
  <c r="E89" i="231"/>
  <c r="AB7" i="231"/>
  <c r="C89" i="231" s="1"/>
  <c r="AF6" i="231"/>
  <c r="F88" i="231" s="1"/>
  <c r="G88" i="231"/>
  <c r="AD6" i="231"/>
  <c r="E88" i="231" s="1"/>
  <c r="AB6" i="231"/>
  <c r="C88" i="231" s="1"/>
  <c r="J87" i="231"/>
  <c r="AF5" i="231"/>
  <c r="F87" i="231" s="1"/>
  <c r="AD5" i="231"/>
  <c r="D87" i="231" s="1"/>
  <c r="AB5" i="231"/>
  <c r="C87" i="231"/>
  <c r="J86" i="231"/>
  <c r="AF4" i="231"/>
  <c r="G86" i="231"/>
  <c r="AD4" i="231"/>
  <c r="D86" i="231" s="1"/>
  <c r="AB4" i="231"/>
  <c r="C86" i="231" s="1"/>
  <c r="N85" i="231"/>
  <c r="F85" i="231"/>
  <c r="J83" i="231"/>
  <c r="C83" i="231"/>
  <c r="A65" i="231"/>
  <c r="A50" i="231"/>
  <c r="AB34" i="231"/>
  <c r="AB33" i="231"/>
  <c r="AB32" i="231"/>
  <c r="AB31" i="231"/>
  <c r="AB30" i="231"/>
  <c r="AB29" i="231"/>
  <c r="AB28" i="231"/>
  <c r="AB27" i="231"/>
  <c r="AB26" i="231"/>
  <c r="AB25" i="231"/>
  <c r="AB24" i="231"/>
  <c r="AB23" i="231"/>
  <c r="AB22" i="231"/>
  <c r="AB21" i="231"/>
  <c r="AB20" i="231"/>
  <c r="AB19" i="231"/>
  <c r="AB18" i="231"/>
  <c r="G19" i="231"/>
  <c r="A19" i="231"/>
  <c r="AB17" i="231"/>
  <c r="AB16" i="231"/>
  <c r="AB15" i="231"/>
  <c r="D16" i="231"/>
  <c r="O14" i="231"/>
  <c r="D10" i="231"/>
  <c r="D9" i="231"/>
  <c r="A7" i="231"/>
  <c r="A4" i="231"/>
  <c r="AB2" i="231"/>
  <c r="A2" i="231"/>
  <c r="AD128" i="230"/>
  <c r="O10" i="230" s="1"/>
  <c r="AB128" i="230"/>
  <c r="AD127" i="230"/>
  <c r="AB127" i="230"/>
  <c r="AD125" i="230"/>
  <c r="AB125" i="230"/>
  <c r="AD124" i="230"/>
  <c r="AB124" i="230"/>
  <c r="AB122" i="230"/>
  <c r="AB121" i="230"/>
  <c r="AB120" i="230"/>
  <c r="AB118" i="230"/>
  <c r="O14" i="230" s="1"/>
  <c r="AD111" i="230"/>
  <c r="D16" i="230"/>
  <c r="AB111" i="230"/>
  <c r="AD110" i="230"/>
  <c r="D15" i="230" s="1"/>
  <c r="AB110" i="230"/>
  <c r="AD109" i="230"/>
  <c r="D14" i="230" s="1"/>
  <c r="AB109" i="230"/>
  <c r="AD108" i="230"/>
  <c r="AB108" i="230"/>
  <c r="AD105" i="230"/>
  <c r="D10" i="230"/>
  <c r="AB105" i="230"/>
  <c r="AD104" i="230"/>
  <c r="AB104" i="230"/>
  <c r="N91" i="230"/>
  <c r="L91" i="230"/>
  <c r="AF9" i="230"/>
  <c r="G91" i="230" s="1"/>
  <c r="AD9" i="230"/>
  <c r="D91" i="230" s="1"/>
  <c r="AB9" i="230"/>
  <c r="C91" i="230" s="1"/>
  <c r="O90" i="230"/>
  <c r="K90" i="230"/>
  <c r="AF8" i="230"/>
  <c r="F90" i="230"/>
  <c r="AD8" i="230"/>
  <c r="E90" i="230" s="1"/>
  <c r="AB8" i="230"/>
  <c r="C90" i="230" s="1"/>
  <c r="J89" i="230"/>
  <c r="AF7" i="230"/>
  <c r="G89" i="230" s="1"/>
  <c r="AD7" i="230"/>
  <c r="E89" i="230" s="1"/>
  <c r="AB7" i="230"/>
  <c r="C89" i="230" s="1"/>
  <c r="AF6" i="230"/>
  <c r="F88" i="230" s="1"/>
  <c r="AD6" i="230"/>
  <c r="E88" i="230" s="1"/>
  <c r="AB6" i="230"/>
  <c r="C88" i="230"/>
  <c r="M87" i="230"/>
  <c r="J87" i="230"/>
  <c r="AF5" i="230"/>
  <c r="G87" i="230"/>
  <c r="AD5" i="230"/>
  <c r="E87" i="230" s="1"/>
  <c r="AB5" i="230"/>
  <c r="C87" i="230" s="1"/>
  <c r="J86" i="230"/>
  <c r="AF4" i="230"/>
  <c r="G86" i="230"/>
  <c r="AD4" i="230"/>
  <c r="D86" i="230" s="1"/>
  <c r="AB4" i="230"/>
  <c r="D8" i="230" s="1"/>
  <c r="N85" i="230"/>
  <c r="F85" i="230"/>
  <c r="J83" i="230"/>
  <c r="C83" i="230"/>
  <c r="A65" i="230"/>
  <c r="AB34" i="230"/>
  <c r="AB33" i="230"/>
  <c r="AB32" i="230"/>
  <c r="AB31" i="230"/>
  <c r="AB30" i="230"/>
  <c r="AB29" i="230"/>
  <c r="AB28" i="230"/>
  <c r="AB27" i="230"/>
  <c r="AB26" i="230"/>
  <c r="AB25" i="230"/>
  <c r="AB24" i="230"/>
  <c r="AB23" i="230"/>
  <c r="AB22" i="230"/>
  <c r="AB21" i="230"/>
  <c r="AB20" i="230"/>
  <c r="AB19" i="230"/>
  <c r="AB18" i="230"/>
  <c r="G19" i="230"/>
  <c r="AB17" i="230"/>
  <c r="AB16" i="230"/>
  <c r="AB15" i="230"/>
  <c r="D13" i="230"/>
  <c r="O9" i="230"/>
  <c r="D9" i="230"/>
  <c r="A7" i="230"/>
  <c r="A4" i="230"/>
  <c r="AB2" i="230"/>
  <c r="A2" i="230"/>
  <c r="AD128" i="229"/>
  <c r="O10" i="229" s="1"/>
  <c r="AB128" i="229"/>
  <c r="AD127" i="229"/>
  <c r="O9" i="229" s="1"/>
  <c r="AB127" i="229"/>
  <c r="AD125" i="229"/>
  <c r="AB125" i="229"/>
  <c r="AD124" i="229"/>
  <c r="AB124" i="229"/>
  <c r="AB122" i="229"/>
  <c r="AB121" i="229"/>
  <c r="AB120" i="229"/>
  <c r="AB118" i="229"/>
  <c r="O14" i="229" s="1"/>
  <c r="AD111" i="229"/>
  <c r="AB111" i="229"/>
  <c r="AD110" i="229"/>
  <c r="D15" i="229" s="1"/>
  <c r="AB110" i="229"/>
  <c r="AD109" i="229"/>
  <c r="AB109" i="229"/>
  <c r="AD108" i="229"/>
  <c r="D13" i="229"/>
  <c r="AB108" i="229"/>
  <c r="AD105" i="229"/>
  <c r="D10" i="229" s="1"/>
  <c r="AB105" i="229"/>
  <c r="AD104" i="229"/>
  <c r="D9" i="229" s="1"/>
  <c r="AB104" i="229"/>
  <c r="AF9" i="229"/>
  <c r="F91" i="229" s="1"/>
  <c r="G91" i="229"/>
  <c r="AD9" i="229"/>
  <c r="D91" i="229" s="1"/>
  <c r="AB9" i="229"/>
  <c r="C91" i="229" s="1"/>
  <c r="K90" i="229"/>
  <c r="AF8" i="229"/>
  <c r="G90" i="229"/>
  <c r="AD8" i="229"/>
  <c r="D90" i="229" s="1"/>
  <c r="AB8" i="229"/>
  <c r="C90" i="229" s="1"/>
  <c r="J89" i="229"/>
  <c r="AF7" i="229"/>
  <c r="G89" i="229" s="1"/>
  <c r="AD7" i="229"/>
  <c r="E89" i="229" s="1"/>
  <c r="AB7" i="229"/>
  <c r="C89" i="229" s="1"/>
  <c r="AF6" i="229"/>
  <c r="G88" i="229"/>
  <c r="AD6" i="229"/>
  <c r="E88" i="229" s="1"/>
  <c r="AB6" i="229"/>
  <c r="C88" i="229" s="1"/>
  <c r="J87" i="229"/>
  <c r="AF5" i="229"/>
  <c r="G87" i="229" s="1"/>
  <c r="AD5" i="229"/>
  <c r="D87" i="229" s="1"/>
  <c r="AB5" i="229"/>
  <c r="C87" i="229" s="1"/>
  <c r="J86" i="229"/>
  <c r="AF4" i="229"/>
  <c r="G86" i="229" s="1"/>
  <c r="AD4" i="229"/>
  <c r="D86" i="229" s="1"/>
  <c r="E86" i="229"/>
  <c r="AB4" i="229"/>
  <c r="C86" i="229"/>
  <c r="N85" i="229"/>
  <c r="F85" i="229"/>
  <c r="J83" i="229"/>
  <c r="C83" i="229"/>
  <c r="A65" i="229"/>
  <c r="AB34" i="229"/>
  <c r="AB33" i="229"/>
  <c r="AB32" i="229"/>
  <c r="AB31" i="229"/>
  <c r="AB30" i="229"/>
  <c r="AB29" i="229"/>
  <c r="AB28" i="229"/>
  <c r="AB27" i="229"/>
  <c r="AB26" i="229"/>
  <c r="AB25" i="229"/>
  <c r="AB24" i="229"/>
  <c r="AB23" i="229"/>
  <c r="AB22" i="229"/>
  <c r="AB21" i="229"/>
  <c r="AB20" i="229"/>
  <c r="AB19" i="229"/>
  <c r="AB18" i="229"/>
  <c r="G19" i="229"/>
  <c r="AB17" i="229"/>
  <c r="AB16" i="229"/>
  <c r="AB15" i="229"/>
  <c r="D16" i="229"/>
  <c r="D14" i="229"/>
  <c r="A7" i="229"/>
  <c r="A4" i="229"/>
  <c r="AB2" i="229"/>
  <c r="A2" i="229"/>
  <c r="AD128" i="228"/>
  <c r="O10" i="228" s="1"/>
  <c r="AB128" i="228"/>
  <c r="AD127" i="228"/>
  <c r="AB127" i="228"/>
  <c r="AD125" i="228"/>
  <c r="AB125" i="228"/>
  <c r="AD124" i="228"/>
  <c r="AB124" i="228"/>
  <c r="AB122" i="228"/>
  <c r="AB121" i="228"/>
  <c r="AB120" i="228"/>
  <c r="AB118" i="228"/>
  <c r="O14" i="228" s="1"/>
  <c r="AD111" i="228"/>
  <c r="AB111" i="228"/>
  <c r="AD110" i="228"/>
  <c r="AB110" i="228"/>
  <c r="AD109" i="228"/>
  <c r="AB109" i="228"/>
  <c r="AD108" i="228"/>
  <c r="AB108" i="228"/>
  <c r="AD105" i="228"/>
  <c r="AB105" i="228"/>
  <c r="AD104" i="228"/>
  <c r="AB104" i="228"/>
  <c r="L91" i="228"/>
  <c r="AF9" i="228"/>
  <c r="G91" i="228" s="1"/>
  <c r="AD9" i="228"/>
  <c r="E91" i="228" s="1"/>
  <c r="AB9" i="228"/>
  <c r="C91" i="228" s="1"/>
  <c r="N90" i="228"/>
  <c r="AF8" i="228"/>
  <c r="G90" i="228" s="1"/>
  <c r="AD8" i="228"/>
  <c r="D90" i="228" s="1"/>
  <c r="AB8" i="228"/>
  <c r="C90" i="228" s="1"/>
  <c r="AF7" i="228"/>
  <c r="F89" i="228"/>
  <c r="AD7" i="228"/>
  <c r="D89" i="228" s="1"/>
  <c r="AB7" i="228"/>
  <c r="C89" i="228" s="1"/>
  <c r="AF6" i="228"/>
  <c r="G88" i="228" s="1"/>
  <c r="AD6" i="228"/>
  <c r="D88" i="228" s="1"/>
  <c r="AB6" i="228"/>
  <c r="C88" i="228" s="1"/>
  <c r="J87" i="228"/>
  <c r="AF5" i="228"/>
  <c r="F87" i="228" s="1"/>
  <c r="AD5" i="228"/>
  <c r="E87" i="228" s="1"/>
  <c r="AB5" i="228"/>
  <c r="C87" i="228" s="1"/>
  <c r="J86" i="228"/>
  <c r="AF4" i="228"/>
  <c r="G86" i="228" s="1"/>
  <c r="AD4" i="228"/>
  <c r="D86" i="228"/>
  <c r="AB4" i="228"/>
  <c r="D8" i="228" s="1"/>
  <c r="N85" i="228"/>
  <c r="F85" i="228"/>
  <c r="J83" i="228"/>
  <c r="C83" i="228"/>
  <c r="A65" i="228"/>
  <c r="AB34" i="228"/>
  <c r="AB33" i="228"/>
  <c r="AB32" i="228"/>
  <c r="AB31" i="228"/>
  <c r="AB30" i="228"/>
  <c r="AB29" i="228"/>
  <c r="AB28" i="228"/>
  <c r="AB27" i="228"/>
  <c r="AB26" i="228"/>
  <c r="AB25" i="228"/>
  <c r="AB24" i="228"/>
  <c r="AB23" i="228"/>
  <c r="AB22" i="228"/>
  <c r="AB21" i="228"/>
  <c r="AB20" i="228"/>
  <c r="AB19" i="228"/>
  <c r="AB18" i="228"/>
  <c r="G19" i="228"/>
  <c r="AB17" i="228"/>
  <c r="AB16" i="228"/>
  <c r="AB15" i="228"/>
  <c r="D16" i="228"/>
  <c r="D15" i="228"/>
  <c r="D14" i="228"/>
  <c r="D13" i="228"/>
  <c r="D10" i="228"/>
  <c r="O9" i="228"/>
  <c r="D9" i="228"/>
  <c r="O8" i="228"/>
  <c r="A7" i="228"/>
  <c r="A4" i="228"/>
  <c r="AB2" i="228"/>
  <c r="A2" i="228"/>
  <c r="AD128" i="227"/>
  <c r="O10" i="227" s="1"/>
  <c r="AB128" i="227"/>
  <c r="AD127" i="227"/>
  <c r="O9" i="227" s="1"/>
  <c r="AB127" i="227"/>
  <c r="AD125" i="227"/>
  <c r="AB125" i="227"/>
  <c r="AD124" i="227"/>
  <c r="AB124" i="227"/>
  <c r="AB122" i="227"/>
  <c r="AB121" i="227"/>
  <c r="AB120" i="227"/>
  <c r="AB118" i="227"/>
  <c r="AD111" i="227"/>
  <c r="D16" i="227"/>
  <c r="AB111" i="227"/>
  <c r="AD110" i="227"/>
  <c r="D15" i="227" s="1"/>
  <c r="AB110" i="227"/>
  <c r="AD109" i="227"/>
  <c r="D14" i="227" s="1"/>
  <c r="AB109" i="227"/>
  <c r="AD108" i="227"/>
  <c r="D13" i="227" s="1"/>
  <c r="AB108" i="227"/>
  <c r="AD105" i="227"/>
  <c r="D10" i="227" s="1"/>
  <c r="AB105" i="227"/>
  <c r="AD104" i="227"/>
  <c r="D9" i="227" s="1"/>
  <c r="AB104" i="227"/>
  <c r="AF9" i="227"/>
  <c r="G91" i="227" s="1"/>
  <c r="AD9" i="227"/>
  <c r="E91" i="227" s="1"/>
  <c r="AB9" i="227"/>
  <c r="C91" i="227" s="1"/>
  <c r="N90" i="227"/>
  <c r="AF8" i="227"/>
  <c r="G90" i="227" s="1"/>
  <c r="AD8" i="227"/>
  <c r="E90" i="227" s="1"/>
  <c r="AB8" i="227"/>
  <c r="C90" i="227" s="1"/>
  <c r="J89" i="227"/>
  <c r="AF7" i="227"/>
  <c r="G89" i="227"/>
  <c r="AD7" i="227"/>
  <c r="E89" i="227" s="1"/>
  <c r="AB7" i="227"/>
  <c r="C89" i="227" s="1"/>
  <c r="AF6" i="227"/>
  <c r="G88" i="227" s="1"/>
  <c r="AD6" i="227"/>
  <c r="E88" i="227" s="1"/>
  <c r="AB6" i="227"/>
  <c r="C88" i="227" s="1"/>
  <c r="J87" i="227"/>
  <c r="AF5" i="227"/>
  <c r="F87" i="227" s="1"/>
  <c r="AD5" i="227"/>
  <c r="D87" i="227" s="1"/>
  <c r="AB5" i="227"/>
  <c r="C87" i="227"/>
  <c r="J86" i="227"/>
  <c r="AF4" i="227"/>
  <c r="G86" i="227" s="1"/>
  <c r="AD4" i="227"/>
  <c r="E86" i="227" s="1"/>
  <c r="D86" i="227"/>
  <c r="AB4" i="227"/>
  <c r="C86" i="227" s="1"/>
  <c r="N85" i="227"/>
  <c r="F85" i="227"/>
  <c r="J83" i="227"/>
  <c r="C83" i="227"/>
  <c r="A65" i="227"/>
  <c r="AB34" i="227"/>
  <c r="AB33" i="227"/>
  <c r="AB32" i="227"/>
  <c r="AB31" i="227"/>
  <c r="AB30" i="227"/>
  <c r="AB29" i="227"/>
  <c r="AB28" i="227"/>
  <c r="AB27" i="227"/>
  <c r="AB26" i="227"/>
  <c r="AB25" i="227"/>
  <c r="AB24" i="227"/>
  <c r="AB23" i="227"/>
  <c r="AB22" i="227"/>
  <c r="AB21" i="227"/>
  <c r="AB20" i="227"/>
  <c r="AB19" i="227"/>
  <c r="AB18" i="227"/>
  <c r="G19" i="227"/>
  <c r="AB17" i="227"/>
  <c r="AB16" i="227"/>
  <c r="AB15" i="227"/>
  <c r="O14" i="227"/>
  <c r="A7" i="227"/>
  <c r="A4" i="227"/>
  <c r="AB2" i="227"/>
  <c r="A2" i="227"/>
  <c r="AD128" i="226"/>
  <c r="O10" i="226" s="1"/>
  <c r="AB128" i="226"/>
  <c r="AD127" i="226"/>
  <c r="AB127" i="226"/>
  <c r="AD125" i="226"/>
  <c r="AB125" i="226"/>
  <c r="AD124" i="226"/>
  <c r="AB124" i="226"/>
  <c r="AB122" i="226"/>
  <c r="AB121" i="226"/>
  <c r="AB120" i="226"/>
  <c r="AB118" i="226"/>
  <c r="AD111" i="226"/>
  <c r="D16" i="226"/>
  <c r="AB111" i="226"/>
  <c r="AD110" i="226"/>
  <c r="D15" i="226" s="1"/>
  <c r="AB110" i="226"/>
  <c r="AD109" i="226"/>
  <c r="AB109" i="226"/>
  <c r="AD108" i="226"/>
  <c r="AB108" i="226"/>
  <c r="AD105" i="226"/>
  <c r="D10" i="226" s="1"/>
  <c r="AB105" i="226"/>
  <c r="AD104" i="226"/>
  <c r="AB104" i="226"/>
  <c r="M91" i="226"/>
  <c r="AF9" i="226"/>
  <c r="G91" i="226" s="1"/>
  <c r="AD9" i="226"/>
  <c r="E91" i="226" s="1"/>
  <c r="AB9" i="226"/>
  <c r="C91" i="226" s="1"/>
  <c r="K90" i="226"/>
  <c r="AF8" i="226"/>
  <c r="F90" i="226" s="1"/>
  <c r="AD8" i="226"/>
  <c r="E90" i="226" s="1"/>
  <c r="AB8" i="226"/>
  <c r="C90" i="226" s="1"/>
  <c r="M89" i="226"/>
  <c r="AF7" i="226"/>
  <c r="G89" i="226" s="1"/>
  <c r="AD7" i="226"/>
  <c r="E89" i="226" s="1"/>
  <c r="AB7" i="226"/>
  <c r="C89" i="226" s="1"/>
  <c r="AF6" i="226"/>
  <c r="G88" i="226" s="1"/>
  <c r="AD6" i="226"/>
  <c r="D88" i="226"/>
  <c r="AB6" i="226"/>
  <c r="C88" i="226"/>
  <c r="J87" i="226"/>
  <c r="AF5" i="226"/>
  <c r="G87" i="226" s="1"/>
  <c r="F87" i="226"/>
  <c r="AD5" i="226"/>
  <c r="E87" i="226" s="1"/>
  <c r="AB5" i="226"/>
  <c r="C87" i="226" s="1"/>
  <c r="J86" i="226"/>
  <c r="AF4" i="226"/>
  <c r="F86" i="226" s="1"/>
  <c r="AD4" i="226"/>
  <c r="E86" i="226" s="1"/>
  <c r="AB4" i="226"/>
  <c r="C86" i="226" s="1"/>
  <c r="N85" i="226"/>
  <c r="F85" i="226"/>
  <c r="J83" i="226"/>
  <c r="C83" i="226"/>
  <c r="A65" i="226"/>
  <c r="AB34" i="226"/>
  <c r="AB33" i="226"/>
  <c r="AB32" i="226"/>
  <c r="AB31" i="226"/>
  <c r="AB30" i="226"/>
  <c r="AB29" i="226"/>
  <c r="AB28" i="226"/>
  <c r="AB27" i="226"/>
  <c r="AB26" i="226"/>
  <c r="AB25" i="226"/>
  <c r="AB24" i="226"/>
  <c r="AB23" i="226"/>
  <c r="AB22" i="226"/>
  <c r="AB21" i="226"/>
  <c r="AB20" i="226"/>
  <c r="AB19" i="226"/>
  <c r="AB18" i="226"/>
  <c r="G19" i="226"/>
  <c r="AB17" i="226"/>
  <c r="AB16" i="226"/>
  <c r="AB15" i="226"/>
  <c r="O14" i="226"/>
  <c r="D14" i="226"/>
  <c r="D13" i="226"/>
  <c r="O9" i="226"/>
  <c r="D9" i="226"/>
  <c r="A7" i="226"/>
  <c r="A4" i="226"/>
  <c r="AB2" i="226"/>
  <c r="A2" i="226"/>
  <c r="AD128" i="225"/>
  <c r="AB128" i="225"/>
  <c r="AD127" i="225"/>
  <c r="O9" i="225" s="1"/>
  <c r="AB127" i="225"/>
  <c r="AD125" i="225"/>
  <c r="AB125" i="225"/>
  <c r="AD124" i="225"/>
  <c r="AB124" i="225"/>
  <c r="AB122" i="225"/>
  <c r="AB121" i="225"/>
  <c r="AB120" i="225"/>
  <c r="AB118" i="225"/>
  <c r="AD111" i="225"/>
  <c r="AB111" i="225"/>
  <c r="AD110" i="225"/>
  <c r="D15" i="225" s="1"/>
  <c r="AB110" i="225"/>
  <c r="AD109" i="225"/>
  <c r="AB109" i="225"/>
  <c r="AD108" i="225"/>
  <c r="D13" i="225" s="1"/>
  <c r="AB108" i="225"/>
  <c r="AD105" i="225"/>
  <c r="D10" i="225" s="1"/>
  <c r="AB105" i="225"/>
  <c r="AD104" i="225"/>
  <c r="D9" i="225" s="1"/>
  <c r="AB104" i="225"/>
  <c r="M91" i="225"/>
  <c r="L91" i="225"/>
  <c r="AF9" i="225"/>
  <c r="F91" i="225" s="1"/>
  <c r="AD9" i="225"/>
  <c r="D91" i="225" s="1"/>
  <c r="AB9" i="225"/>
  <c r="C91" i="225" s="1"/>
  <c r="O90" i="225"/>
  <c r="AF8" i="225"/>
  <c r="G90" i="225" s="1"/>
  <c r="AD8" i="225"/>
  <c r="E90" i="225" s="1"/>
  <c r="AB8" i="225"/>
  <c r="C90" i="225"/>
  <c r="J89" i="225"/>
  <c r="AF7" i="225"/>
  <c r="G89" i="225" s="1"/>
  <c r="AD7" i="225"/>
  <c r="D89" i="225"/>
  <c r="AB7" i="225"/>
  <c r="C89" i="225"/>
  <c r="M88" i="225"/>
  <c r="L88" i="225"/>
  <c r="AF6" i="225"/>
  <c r="F88" i="225" s="1"/>
  <c r="AD6" i="225"/>
  <c r="D88" i="225" s="1"/>
  <c r="AB6" i="225"/>
  <c r="C88" i="225" s="1"/>
  <c r="J87" i="225"/>
  <c r="AF5" i="225"/>
  <c r="F87" i="225" s="1"/>
  <c r="AD5" i="225"/>
  <c r="E87" i="225" s="1"/>
  <c r="AB5" i="225"/>
  <c r="C87" i="225" s="1"/>
  <c r="J86" i="225"/>
  <c r="AF4" i="225"/>
  <c r="F86" i="225"/>
  <c r="AD4" i="225"/>
  <c r="E86" i="225" s="1"/>
  <c r="AB4" i="225"/>
  <c r="C86" i="225" s="1"/>
  <c r="N85" i="225"/>
  <c r="F85" i="225"/>
  <c r="J83" i="225"/>
  <c r="C83" i="225"/>
  <c r="A65" i="225"/>
  <c r="AB34" i="225"/>
  <c r="AB33" i="225"/>
  <c r="AB32" i="225"/>
  <c r="AB31" i="225"/>
  <c r="AB30" i="225"/>
  <c r="AB29" i="225"/>
  <c r="AB28" i="225"/>
  <c r="AB27" i="225"/>
  <c r="AB26" i="225"/>
  <c r="AB25" i="225"/>
  <c r="AB24" i="225"/>
  <c r="AB23" i="225"/>
  <c r="AB22" i="225"/>
  <c r="AB21" i="225"/>
  <c r="AB20" i="225"/>
  <c r="AB19" i="225"/>
  <c r="AB18" i="225"/>
  <c r="G19" i="225"/>
  <c r="AB17" i="225"/>
  <c r="AB16" i="225"/>
  <c r="AB15" i="225"/>
  <c r="D16" i="225"/>
  <c r="O14" i="225"/>
  <c r="D14" i="225"/>
  <c r="O10" i="225"/>
  <c r="O8" i="225"/>
  <c r="A7" i="225"/>
  <c r="A4" i="225"/>
  <c r="AB2" i="225"/>
  <c r="A2" i="225"/>
  <c r="AD128" i="224"/>
  <c r="O10" i="224" s="1"/>
  <c r="AB128" i="224"/>
  <c r="AD127" i="224"/>
  <c r="O9" i="224" s="1"/>
  <c r="AB127" i="224"/>
  <c r="AD125" i="224"/>
  <c r="AB125" i="224"/>
  <c r="AD124" i="224"/>
  <c r="AB124" i="224"/>
  <c r="AB122" i="224"/>
  <c r="AB121" i="224"/>
  <c r="AB120" i="224"/>
  <c r="AB118" i="224"/>
  <c r="AD111" i="224"/>
  <c r="D16" i="224" s="1"/>
  <c r="AB111" i="224"/>
  <c r="AD110" i="224"/>
  <c r="AB110" i="224"/>
  <c r="AD109" i="224"/>
  <c r="AB109" i="224"/>
  <c r="AD108" i="224"/>
  <c r="AB108" i="224"/>
  <c r="AD105" i="224"/>
  <c r="D10" i="224" s="1"/>
  <c r="AB105" i="224"/>
  <c r="AD104" i="224"/>
  <c r="D9" i="224" s="1"/>
  <c r="AB104" i="224"/>
  <c r="AF9" i="224"/>
  <c r="G91" i="224" s="1"/>
  <c r="AD9" i="224"/>
  <c r="E91" i="224" s="1"/>
  <c r="AB9" i="224"/>
  <c r="C91" i="224" s="1"/>
  <c r="K90" i="224"/>
  <c r="AF8" i="224"/>
  <c r="F90" i="224" s="1"/>
  <c r="AD8" i="224"/>
  <c r="E90" i="224" s="1"/>
  <c r="AB8" i="224"/>
  <c r="C90" i="224" s="1"/>
  <c r="AF7" i="224"/>
  <c r="F89" i="224" s="1"/>
  <c r="AD7" i="224"/>
  <c r="D89" i="224" s="1"/>
  <c r="AB7" i="224"/>
  <c r="C89" i="224" s="1"/>
  <c r="M88" i="224"/>
  <c r="AF6" i="224"/>
  <c r="G88" i="224"/>
  <c r="AD6" i="224"/>
  <c r="E88" i="224" s="1"/>
  <c r="AB6" i="224"/>
  <c r="C88" i="224" s="1"/>
  <c r="O87" i="224"/>
  <c r="J87" i="224"/>
  <c r="AF5" i="224"/>
  <c r="G87" i="224" s="1"/>
  <c r="AD5" i="224"/>
  <c r="E87" i="224" s="1"/>
  <c r="AB5" i="224"/>
  <c r="C87" i="224" s="1"/>
  <c r="J86" i="224"/>
  <c r="AF4" i="224"/>
  <c r="G86" i="224" s="1"/>
  <c r="AD4" i="224"/>
  <c r="E86" i="224"/>
  <c r="AB4" i="224"/>
  <c r="C86" i="224" s="1"/>
  <c r="N85" i="224"/>
  <c r="F85" i="224"/>
  <c r="J83" i="224"/>
  <c r="C83" i="224"/>
  <c r="A65" i="224"/>
  <c r="AB34" i="224"/>
  <c r="AB33" i="224"/>
  <c r="AB32" i="224"/>
  <c r="AB31" i="224"/>
  <c r="AB30" i="224"/>
  <c r="AB29" i="224"/>
  <c r="AB28" i="224"/>
  <c r="AB27" i="224"/>
  <c r="AB26" i="224"/>
  <c r="AB25" i="224"/>
  <c r="AB24" i="224"/>
  <c r="AB23" i="224"/>
  <c r="AB22" i="224"/>
  <c r="AB21" i="224"/>
  <c r="AB20" i="224"/>
  <c r="AB19" i="224"/>
  <c r="AB18" i="224"/>
  <c r="G19" i="224"/>
  <c r="AB17" i="224"/>
  <c r="AB16" i="224"/>
  <c r="AB15" i="224"/>
  <c r="D15" i="224"/>
  <c r="O14" i="224"/>
  <c r="D14" i="224"/>
  <c r="D13" i="224"/>
  <c r="A7" i="224"/>
  <c r="A4" i="224"/>
  <c r="AB2" i="224"/>
  <c r="A2" i="224"/>
  <c r="AD128" i="223"/>
  <c r="AB128" i="223"/>
  <c r="AD127" i="223"/>
  <c r="O9" i="223" s="1"/>
  <c r="AB127" i="223"/>
  <c r="AD125" i="223"/>
  <c r="AB125" i="223"/>
  <c r="AD124" i="223"/>
  <c r="AB124" i="223"/>
  <c r="AB122" i="223"/>
  <c r="AB121" i="223"/>
  <c r="AB120" i="223"/>
  <c r="AB118" i="223"/>
  <c r="O14" i="223" s="1"/>
  <c r="AD111" i="223"/>
  <c r="AB111" i="223"/>
  <c r="AD110" i="223"/>
  <c r="AB110" i="223"/>
  <c r="AD109" i="223"/>
  <c r="AB109" i="223"/>
  <c r="AD108" i="223"/>
  <c r="D13" i="223" s="1"/>
  <c r="AB108" i="223"/>
  <c r="AD105" i="223"/>
  <c r="D10" i="223" s="1"/>
  <c r="AB105" i="223"/>
  <c r="AD104" i="223"/>
  <c r="AB104" i="223"/>
  <c r="N91" i="223"/>
  <c r="M91" i="223"/>
  <c r="L91" i="223"/>
  <c r="AF9" i="223"/>
  <c r="F91" i="223" s="1"/>
  <c r="AD9" i="223"/>
  <c r="E91" i="223" s="1"/>
  <c r="AB9" i="223"/>
  <c r="C91" i="223" s="1"/>
  <c r="N90" i="223"/>
  <c r="AF8" i="223"/>
  <c r="F90" i="223" s="1"/>
  <c r="AD8" i="223"/>
  <c r="E90" i="223" s="1"/>
  <c r="AB8" i="223"/>
  <c r="C90" i="223" s="1"/>
  <c r="AF7" i="223"/>
  <c r="G89" i="223" s="1"/>
  <c r="AD7" i="223"/>
  <c r="D89" i="223" s="1"/>
  <c r="AB7" i="223"/>
  <c r="O8" i="223" s="1"/>
  <c r="M88" i="223"/>
  <c r="L88" i="223"/>
  <c r="AF6" i="223"/>
  <c r="F88" i="223" s="1"/>
  <c r="AD6" i="223"/>
  <c r="E88" i="223" s="1"/>
  <c r="AB6" i="223"/>
  <c r="C88" i="223" s="1"/>
  <c r="N87" i="223"/>
  <c r="J87" i="223"/>
  <c r="AF5" i="223"/>
  <c r="F87" i="223" s="1"/>
  <c r="G87" i="223"/>
  <c r="AD5" i="223"/>
  <c r="E87" i="223"/>
  <c r="AB5" i="223"/>
  <c r="C87" i="223" s="1"/>
  <c r="J86" i="223"/>
  <c r="AF4" i="223"/>
  <c r="F86" i="223" s="1"/>
  <c r="AD4" i="223"/>
  <c r="E86" i="223" s="1"/>
  <c r="AB4" i="223"/>
  <c r="C86" i="223"/>
  <c r="N85" i="223"/>
  <c r="F85" i="223"/>
  <c r="J83" i="223"/>
  <c r="C83" i="223"/>
  <c r="A65" i="223"/>
  <c r="AB34" i="223"/>
  <c r="AB33" i="223"/>
  <c r="AB32" i="223"/>
  <c r="AB31" i="223"/>
  <c r="AB30" i="223"/>
  <c r="AB29" i="223"/>
  <c r="AB28" i="223"/>
  <c r="AB27" i="223"/>
  <c r="AB26" i="223"/>
  <c r="AB25" i="223"/>
  <c r="AB24" i="223"/>
  <c r="AB23" i="223"/>
  <c r="AB22" i="223"/>
  <c r="AB21" i="223"/>
  <c r="AB20" i="223"/>
  <c r="AB19" i="223"/>
  <c r="AB18" i="223"/>
  <c r="G19" i="223"/>
  <c r="AB17" i="223"/>
  <c r="AB16" i="223"/>
  <c r="AB15" i="223"/>
  <c r="D16" i="223"/>
  <c r="D15" i="223"/>
  <c r="D14" i="223"/>
  <c r="O10" i="223"/>
  <c r="D9" i="223"/>
  <c r="D8" i="223"/>
  <c r="A7" i="223"/>
  <c r="A4" i="223"/>
  <c r="AB2" i="223"/>
  <c r="A2" i="223"/>
  <c r="AD128" i="222"/>
  <c r="O10" i="222" s="1"/>
  <c r="AB128" i="222"/>
  <c r="AD127" i="222"/>
  <c r="O9" i="222" s="1"/>
  <c r="AB127" i="222"/>
  <c r="AD125" i="222"/>
  <c r="AB125" i="222"/>
  <c r="AD124" i="222"/>
  <c r="AB124" i="222"/>
  <c r="AB122" i="222"/>
  <c r="AB121" i="222"/>
  <c r="AB120" i="222"/>
  <c r="AB118" i="222"/>
  <c r="O14" i="222" s="1"/>
  <c r="AD111" i="222"/>
  <c r="D16" i="222" s="1"/>
  <c r="AB111" i="222"/>
  <c r="AD110" i="222"/>
  <c r="D15" i="222" s="1"/>
  <c r="AB110" i="222"/>
  <c r="AD109" i="222"/>
  <c r="D14" i="222"/>
  <c r="AB109" i="222"/>
  <c r="AD108" i="222"/>
  <c r="D13" i="222" s="1"/>
  <c r="AB108" i="222"/>
  <c r="AD105" i="222"/>
  <c r="D10" i="222"/>
  <c r="AB105" i="222"/>
  <c r="AD104" i="222"/>
  <c r="D9" i="222" s="1"/>
  <c r="AB104" i="222"/>
  <c r="O91" i="222"/>
  <c r="AF9" i="222"/>
  <c r="F91" i="222" s="1"/>
  <c r="AD9" i="222"/>
  <c r="E91" i="222" s="1"/>
  <c r="AB9" i="222"/>
  <c r="C91" i="222" s="1"/>
  <c r="K90" i="222"/>
  <c r="AF8" i="222"/>
  <c r="G90" i="222"/>
  <c r="AD8" i="222"/>
  <c r="E90" i="222" s="1"/>
  <c r="AB8" i="222"/>
  <c r="C90" i="222" s="1"/>
  <c r="J89" i="222"/>
  <c r="AF7" i="222"/>
  <c r="G89" i="222" s="1"/>
  <c r="AD7" i="222"/>
  <c r="E89" i="222" s="1"/>
  <c r="AB7" i="222"/>
  <c r="O8" i="222" s="1"/>
  <c r="AF6" i="222"/>
  <c r="F88" i="222" s="1"/>
  <c r="AD6" i="222"/>
  <c r="D88" i="222" s="1"/>
  <c r="AB6" i="222"/>
  <c r="C88" i="222" s="1"/>
  <c r="N87" i="222"/>
  <c r="J87" i="222"/>
  <c r="AF5" i="222"/>
  <c r="F87" i="222" s="1"/>
  <c r="AD5" i="222"/>
  <c r="E87" i="222" s="1"/>
  <c r="AB5" i="222"/>
  <c r="C87" i="222" s="1"/>
  <c r="N86" i="222"/>
  <c r="J86" i="222"/>
  <c r="AF4" i="222"/>
  <c r="G86" i="222" s="1"/>
  <c r="AD4" i="222"/>
  <c r="D86" i="222"/>
  <c r="AB4" i="222"/>
  <c r="C86" i="222"/>
  <c r="N85" i="222"/>
  <c r="F85" i="222"/>
  <c r="J83" i="222"/>
  <c r="C83" i="222"/>
  <c r="A65" i="222"/>
  <c r="A50" i="222"/>
  <c r="AB34" i="222"/>
  <c r="AB33" i="222"/>
  <c r="AB32" i="222"/>
  <c r="AB31" i="222"/>
  <c r="AB30" i="222"/>
  <c r="AB29" i="222"/>
  <c r="AB28" i="222"/>
  <c r="AB27" i="222"/>
  <c r="AB26" i="222"/>
  <c r="AB25" i="222"/>
  <c r="AB24" i="222"/>
  <c r="AB23" i="222"/>
  <c r="AB22" i="222"/>
  <c r="AB21" i="222"/>
  <c r="AB20" i="222"/>
  <c r="AB19" i="222"/>
  <c r="AB18" i="222"/>
  <c r="G19" i="222"/>
  <c r="A19" i="222"/>
  <c r="AB17" i="222"/>
  <c r="AB16" i="222"/>
  <c r="AB15" i="222"/>
  <c r="A7" i="222"/>
  <c r="A4" i="222"/>
  <c r="AB2" i="222"/>
  <c r="A2" i="222"/>
  <c r="AD128" i="221"/>
  <c r="O10" i="221" s="1"/>
  <c r="AB128" i="221"/>
  <c r="AD127" i="221"/>
  <c r="O9" i="221" s="1"/>
  <c r="AB127" i="221"/>
  <c r="AD125" i="221"/>
  <c r="AB125" i="221"/>
  <c r="AD124" i="221"/>
  <c r="AB124" i="221"/>
  <c r="AB122" i="221"/>
  <c r="AB121" i="221"/>
  <c r="AB120" i="221"/>
  <c r="AB118" i="221"/>
  <c r="O14" i="221" s="1"/>
  <c r="AD111" i="221"/>
  <c r="AB111" i="221"/>
  <c r="AD110" i="221"/>
  <c r="D15" i="221" s="1"/>
  <c r="AB110" i="221"/>
  <c r="AD109" i="221"/>
  <c r="D14" i="221" s="1"/>
  <c r="AB109" i="221"/>
  <c r="AD108" i="221"/>
  <c r="AB108" i="221"/>
  <c r="AD105" i="221"/>
  <c r="D10" i="221" s="1"/>
  <c r="AB105" i="221"/>
  <c r="AD104" i="221"/>
  <c r="AB104" i="221"/>
  <c r="N91" i="221"/>
  <c r="M91" i="221"/>
  <c r="L91" i="221"/>
  <c r="AF9" i="221"/>
  <c r="G91" i="221" s="1"/>
  <c r="AD9" i="221"/>
  <c r="D91" i="221" s="1"/>
  <c r="AB9" i="221"/>
  <c r="C91" i="221" s="1"/>
  <c r="N90" i="221"/>
  <c r="M90" i="221"/>
  <c r="AF8" i="221"/>
  <c r="G90" i="221" s="1"/>
  <c r="AD8" i="221"/>
  <c r="D90" i="221" s="1"/>
  <c r="AB8" i="221"/>
  <c r="C90" i="221" s="1"/>
  <c r="O89" i="221"/>
  <c r="J89" i="221"/>
  <c r="AF7" i="221"/>
  <c r="G89" i="221" s="1"/>
  <c r="AD7" i="221"/>
  <c r="E89" i="221" s="1"/>
  <c r="AB7" i="221"/>
  <c r="C89" i="221" s="1"/>
  <c r="L88" i="221"/>
  <c r="AF6" i="221"/>
  <c r="G88" i="221" s="1"/>
  <c r="AD6" i="221"/>
  <c r="E88" i="221" s="1"/>
  <c r="AB6" i="221"/>
  <c r="C88" i="221" s="1"/>
  <c r="O87" i="221"/>
  <c r="M87" i="221"/>
  <c r="J87" i="221"/>
  <c r="AF5" i="221"/>
  <c r="F87" i="221" s="1"/>
  <c r="AD5" i="221"/>
  <c r="D87" i="221"/>
  <c r="E87" i="221"/>
  <c r="AB5" i="221"/>
  <c r="C87" i="221" s="1"/>
  <c r="J86" i="221"/>
  <c r="AF4" i="221"/>
  <c r="G86" i="221" s="1"/>
  <c r="AD4" i="221"/>
  <c r="E86" i="221" s="1"/>
  <c r="AB4" i="221"/>
  <c r="C86" i="221" s="1"/>
  <c r="N85" i="221"/>
  <c r="F85" i="221"/>
  <c r="J83" i="221"/>
  <c r="C83" i="221"/>
  <c r="A65" i="221"/>
  <c r="AB34" i="221"/>
  <c r="AB33" i="221"/>
  <c r="AB32" i="221"/>
  <c r="AB31" i="221"/>
  <c r="AB30" i="221"/>
  <c r="AB29" i="221"/>
  <c r="AB28" i="221"/>
  <c r="AB27" i="221"/>
  <c r="AB26" i="221"/>
  <c r="AB25" i="221"/>
  <c r="AB24" i="221"/>
  <c r="AB23" i="221"/>
  <c r="AB22" i="221"/>
  <c r="AB21" i="221"/>
  <c r="AB20" i="221"/>
  <c r="AB19" i="221"/>
  <c r="AB18" i="221"/>
  <c r="G19" i="221"/>
  <c r="AB17" i="221"/>
  <c r="AB16" i="221"/>
  <c r="AB15" i="221"/>
  <c r="D16" i="221"/>
  <c r="D13" i="221"/>
  <c r="D9" i="221"/>
  <c r="D8" i="221"/>
  <c r="A7" i="221"/>
  <c r="A4" i="221"/>
  <c r="AB2" i="221"/>
  <c r="A2" i="221"/>
  <c r="AD128" i="220"/>
  <c r="O10" i="220" s="1"/>
  <c r="AB128" i="220"/>
  <c r="AD127" i="220"/>
  <c r="O9" i="220" s="1"/>
  <c r="AB127" i="220"/>
  <c r="AD125" i="220"/>
  <c r="AB125" i="220"/>
  <c r="AD124" i="220"/>
  <c r="AB124" i="220"/>
  <c r="AB122" i="220"/>
  <c r="AB121" i="220"/>
  <c r="AB120" i="220"/>
  <c r="AB118" i="220"/>
  <c r="AD111" i="220"/>
  <c r="D16" i="220" s="1"/>
  <c r="AB111" i="220"/>
  <c r="AD110" i="220"/>
  <c r="D15" i="220" s="1"/>
  <c r="AB110" i="220"/>
  <c r="AD109" i="220"/>
  <c r="D14" i="220" s="1"/>
  <c r="AB109" i="220"/>
  <c r="AD108" i="220"/>
  <c r="D13" i="220" s="1"/>
  <c r="AB108" i="220"/>
  <c r="AD105" i="220"/>
  <c r="D10" i="220" s="1"/>
  <c r="AB105" i="220"/>
  <c r="AD104" i="220"/>
  <c r="D9" i="220" s="1"/>
  <c r="AB104" i="220"/>
  <c r="M91" i="220"/>
  <c r="L91" i="220"/>
  <c r="AF9" i="220"/>
  <c r="G91" i="220" s="1"/>
  <c r="AD9" i="220"/>
  <c r="E91" i="220" s="1"/>
  <c r="AB9" i="220"/>
  <c r="C91" i="220" s="1"/>
  <c r="N90" i="220"/>
  <c r="AF8" i="220"/>
  <c r="G90" i="220" s="1"/>
  <c r="AD8" i="220"/>
  <c r="E90" i="220" s="1"/>
  <c r="AB8" i="220"/>
  <c r="C90" i="220" s="1"/>
  <c r="M89" i="220"/>
  <c r="AF7" i="220"/>
  <c r="F89" i="220" s="1"/>
  <c r="AD7" i="220"/>
  <c r="D89" i="220" s="1"/>
  <c r="AB7" i="220"/>
  <c r="C89" i="220" s="1"/>
  <c r="O88" i="220"/>
  <c r="M88" i="220"/>
  <c r="AF6" i="220"/>
  <c r="G88" i="220" s="1"/>
  <c r="AD6" i="220"/>
  <c r="D88" i="220" s="1"/>
  <c r="AB6" i="220"/>
  <c r="C88" i="220" s="1"/>
  <c r="O87" i="220"/>
  <c r="J87" i="220"/>
  <c r="AF5" i="220"/>
  <c r="G87" i="220" s="1"/>
  <c r="AD5" i="220"/>
  <c r="E87" i="220" s="1"/>
  <c r="D87" i="220"/>
  <c r="AB5" i="220"/>
  <c r="C87" i="220" s="1"/>
  <c r="J86" i="220"/>
  <c r="AF4" i="220"/>
  <c r="G86" i="220" s="1"/>
  <c r="AD4" i="220"/>
  <c r="D86" i="220" s="1"/>
  <c r="AB4" i="220"/>
  <c r="C86" i="220" s="1"/>
  <c r="N85" i="220"/>
  <c r="F85" i="220"/>
  <c r="J83" i="220"/>
  <c r="C83" i="220"/>
  <c r="A65" i="220"/>
  <c r="A50" i="220"/>
  <c r="AB34" i="220"/>
  <c r="AB33" i="220"/>
  <c r="AB32" i="220"/>
  <c r="AB31" i="220"/>
  <c r="AB30" i="220"/>
  <c r="AB29" i="220"/>
  <c r="AB28" i="220"/>
  <c r="AB27" i="220"/>
  <c r="AB26" i="220"/>
  <c r="AB25" i="220"/>
  <c r="AB24" i="220"/>
  <c r="AB23" i="220"/>
  <c r="AB22" i="220"/>
  <c r="AB21" i="220"/>
  <c r="AB20" i="220"/>
  <c r="AB19" i="220"/>
  <c r="AB18" i="220"/>
  <c r="G19" i="220"/>
  <c r="A19" i="220"/>
  <c r="AB17" i="220"/>
  <c r="AB16" i="220"/>
  <c r="AB15" i="220"/>
  <c r="O14" i="220"/>
  <c r="A7" i="220"/>
  <c r="A4" i="220"/>
  <c r="AB2" i="220"/>
  <c r="A2" i="220"/>
  <c r="AD128" i="219"/>
  <c r="O10" i="219" s="1"/>
  <c r="AB128" i="219"/>
  <c r="AD127" i="219"/>
  <c r="O9" i="219" s="1"/>
  <c r="AB127" i="219"/>
  <c r="AD125" i="219"/>
  <c r="AB125" i="219"/>
  <c r="AD124" i="219"/>
  <c r="AB124" i="219"/>
  <c r="AB122" i="219"/>
  <c r="AB121" i="219"/>
  <c r="AB120" i="219"/>
  <c r="AB118" i="219"/>
  <c r="O14" i="219" s="1"/>
  <c r="AD111" i="219"/>
  <c r="AB111" i="219"/>
  <c r="AD110" i="219"/>
  <c r="D15" i="219" s="1"/>
  <c r="AB110" i="219"/>
  <c r="AD109" i="219"/>
  <c r="D14" i="219"/>
  <c r="AB109" i="219"/>
  <c r="AD108" i="219"/>
  <c r="D13" i="219" s="1"/>
  <c r="AB108" i="219"/>
  <c r="AD105" i="219"/>
  <c r="AB105" i="219"/>
  <c r="AD104" i="219"/>
  <c r="D9" i="219" s="1"/>
  <c r="AB104" i="219"/>
  <c r="AF9" i="219"/>
  <c r="G91" i="219" s="1"/>
  <c r="AD9" i="219"/>
  <c r="D91" i="219"/>
  <c r="AB9" i="219"/>
  <c r="C91" i="219" s="1"/>
  <c r="K90" i="219"/>
  <c r="AF8" i="219"/>
  <c r="G90" i="219" s="1"/>
  <c r="AD8" i="219"/>
  <c r="E90" i="219" s="1"/>
  <c r="AB8" i="219"/>
  <c r="C90" i="219" s="1"/>
  <c r="M89" i="219"/>
  <c r="J89" i="219"/>
  <c r="AF7" i="219"/>
  <c r="F89" i="219" s="1"/>
  <c r="AD7" i="219"/>
  <c r="D89" i="219" s="1"/>
  <c r="AB7" i="219"/>
  <c r="O8" i="219" s="1"/>
  <c r="C89" i="219"/>
  <c r="M88" i="219"/>
  <c r="AF6" i="219"/>
  <c r="F88" i="219"/>
  <c r="AD6" i="219"/>
  <c r="D88" i="219" s="1"/>
  <c r="AB6" i="219"/>
  <c r="C88" i="219" s="1"/>
  <c r="O87" i="219"/>
  <c r="J87" i="219"/>
  <c r="AF5" i="219"/>
  <c r="G87" i="219" s="1"/>
  <c r="AD5" i="219"/>
  <c r="D87" i="219" s="1"/>
  <c r="AB5" i="219"/>
  <c r="C87" i="219"/>
  <c r="J86" i="219"/>
  <c r="AF4" i="219"/>
  <c r="G86" i="219" s="1"/>
  <c r="AD4" i="219"/>
  <c r="D86" i="219"/>
  <c r="E86" i="219"/>
  <c r="AB4" i="219"/>
  <c r="C86" i="219" s="1"/>
  <c r="N85" i="219"/>
  <c r="F85" i="219"/>
  <c r="J83" i="219"/>
  <c r="C83" i="219"/>
  <c r="A65" i="219"/>
  <c r="A50" i="219"/>
  <c r="AB34" i="219"/>
  <c r="AB33" i="219"/>
  <c r="AB32" i="219"/>
  <c r="AB31" i="219"/>
  <c r="AB30" i="219"/>
  <c r="AB29" i="219"/>
  <c r="AB28" i="219"/>
  <c r="AB27" i="219"/>
  <c r="AB26" i="219"/>
  <c r="AB25" i="219"/>
  <c r="AB24" i="219"/>
  <c r="AB23" i="219"/>
  <c r="AB22" i="219"/>
  <c r="AB21" i="219"/>
  <c r="AB20" i="219"/>
  <c r="AB19" i="219"/>
  <c r="AB18" i="219"/>
  <c r="G19" i="219"/>
  <c r="A19" i="219"/>
  <c r="AB17" i="219"/>
  <c r="AB16" i="219"/>
  <c r="AB15" i="219"/>
  <c r="D16" i="219"/>
  <c r="D10" i="219"/>
  <c r="A7" i="219"/>
  <c r="A4" i="219"/>
  <c r="AB2" i="219"/>
  <c r="A2" i="219"/>
  <c r="AD128" i="218"/>
  <c r="O10" i="218" s="1"/>
  <c r="AB128" i="218"/>
  <c r="AD127" i="218"/>
  <c r="AB127" i="218"/>
  <c r="AD125" i="218"/>
  <c r="AB125" i="218"/>
  <c r="AD124" i="218"/>
  <c r="AB124" i="218"/>
  <c r="AB122" i="218"/>
  <c r="AB121" i="218"/>
  <c r="AB120" i="218"/>
  <c r="AB118" i="218"/>
  <c r="O14" i="218" s="1"/>
  <c r="AD111" i="218"/>
  <c r="D16" i="218" s="1"/>
  <c r="AB111" i="218"/>
  <c r="AD110" i="218"/>
  <c r="AB110" i="218"/>
  <c r="AD109" i="218"/>
  <c r="D14" i="218" s="1"/>
  <c r="AB109" i="218"/>
  <c r="AD108" i="218"/>
  <c r="AB108" i="218"/>
  <c r="AD105" i="218"/>
  <c r="AB105" i="218"/>
  <c r="AD104" i="218"/>
  <c r="AB104" i="218"/>
  <c r="N91" i="218"/>
  <c r="M91" i="218"/>
  <c r="L91" i="218"/>
  <c r="K91" i="218"/>
  <c r="AF9" i="218"/>
  <c r="G91" i="218" s="1"/>
  <c r="AD9" i="218"/>
  <c r="E91" i="218" s="1"/>
  <c r="AB9" i="218"/>
  <c r="C91" i="218" s="1"/>
  <c r="O90" i="218"/>
  <c r="AF8" i="218"/>
  <c r="G90" i="218" s="1"/>
  <c r="AD8" i="218"/>
  <c r="E90" i="218" s="1"/>
  <c r="AB8" i="218"/>
  <c r="C90" i="218" s="1"/>
  <c r="AF7" i="218"/>
  <c r="F89" i="218" s="1"/>
  <c r="AD7" i="218"/>
  <c r="D89" i="218" s="1"/>
  <c r="AB7" i="218"/>
  <c r="C89" i="218" s="1"/>
  <c r="M88" i="218"/>
  <c r="AF6" i="218"/>
  <c r="F88" i="218"/>
  <c r="AD6" i="218"/>
  <c r="D88" i="218" s="1"/>
  <c r="AB6" i="218"/>
  <c r="C88" i="218" s="1"/>
  <c r="O87" i="218"/>
  <c r="J87" i="218"/>
  <c r="AF5" i="218"/>
  <c r="G87" i="218" s="1"/>
  <c r="AD5" i="218"/>
  <c r="D87" i="218" s="1"/>
  <c r="E87" i="218"/>
  <c r="AB5" i="218"/>
  <c r="C87" i="218" s="1"/>
  <c r="J86" i="218"/>
  <c r="AF4" i="218"/>
  <c r="G86" i="218" s="1"/>
  <c r="AD4" i="218"/>
  <c r="D86" i="218" s="1"/>
  <c r="AB4" i="218"/>
  <c r="C86" i="218" s="1"/>
  <c r="N85" i="218"/>
  <c r="F85" i="218"/>
  <c r="J83" i="218"/>
  <c r="C83" i="218"/>
  <c r="A65" i="218"/>
  <c r="AB34" i="218"/>
  <c r="AB33" i="218"/>
  <c r="AB32" i="218"/>
  <c r="AB31" i="218"/>
  <c r="AB30" i="218"/>
  <c r="AB29" i="218"/>
  <c r="AB28" i="218"/>
  <c r="AB27" i="218"/>
  <c r="AB26" i="218"/>
  <c r="AB25" i="218"/>
  <c r="AB24" i="218"/>
  <c r="AB23" i="218"/>
  <c r="AB22" i="218"/>
  <c r="AB21" i="218"/>
  <c r="AB20" i="218"/>
  <c r="AB19" i="218"/>
  <c r="AB18" i="218"/>
  <c r="G19" i="218"/>
  <c r="AB17" i="218"/>
  <c r="AB16" i="218"/>
  <c r="AB15" i="218"/>
  <c r="D15" i="218"/>
  <c r="D13" i="218"/>
  <c r="D10" i="218"/>
  <c r="O9" i="218"/>
  <c r="D9" i="218"/>
  <c r="O8" i="218"/>
  <c r="A7" i="218"/>
  <c r="A4" i="218"/>
  <c r="AB2" i="218"/>
  <c r="A2" i="218"/>
  <c r="AD128" i="217"/>
  <c r="O10" i="217" s="1"/>
  <c r="AB128" i="217"/>
  <c r="AD127" i="217"/>
  <c r="AB127" i="217"/>
  <c r="AD125" i="217"/>
  <c r="AB125" i="217"/>
  <c r="AD124" i="217"/>
  <c r="AB124" i="217"/>
  <c r="AB122" i="217"/>
  <c r="AB121" i="217"/>
  <c r="AB120" i="217"/>
  <c r="AB118" i="217"/>
  <c r="O14" i="217" s="1"/>
  <c r="AD111" i="217"/>
  <c r="D16" i="217" s="1"/>
  <c r="AB111" i="217"/>
  <c r="AD110" i="217"/>
  <c r="AB110" i="217"/>
  <c r="AD109" i="217"/>
  <c r="AB109" i="217"/>
  <c r="AD108" i="217"/>
  <c r="D13" i="217" s="1"/>
  <c r="AB108" i="217"/>
  <c r="AD105" i="217"/>
  <c r="D10" i="217" s="1"/>
  <c r="AB105" i="217"/>
  <c r="AD104" i="217"/>
  <c r="AB104" i="217"/>
  <c r="M91" i="217"/>
  <c r="L91" i="217"/>
  <c r="AF9" i="217"/>
  <c r="G91" i="217" s="1"/>
  <c r="AD9" i="217"/>
  <c r="E91" i="217" s="1"/>
  <c r="AB9" i="217"/>
  <c r="C91" i="217" s="1"/>
  <c r="O90" i="217"/>
  <c r="AF8" i="217"/>
  <c r="G90" i="217" s="1"/>
  <c r="AD8" i="217"/>
  <c r="E90" i="217" s="1"/>
  <c r="D90" i="217"/>
  <c r="AB8" i="217"/>
  <c r="C90" i="217" s="1"/>
  <c r="J89" i="217"/>
  <c r="AF7" i="217"/>
  <c r="G89" i="217" s="1"/>
  <c r="AD7" i="217"/>
  <c r="E89" i="217" s="1"/>
  <c r="AB7" i="217"/>
  <c r="C89" i="217" s="1"/>
  <c r="AF6" i="217"/>
  <c r="F88" i="217" s="1"/>
  <c r="AD6" i="217"/>
  <c r="E88" i="217" s="1"/>
  <c r="AB6" i="217"/>
  <c r="C88" i="217" s="1"/>
  <c r="N87" i="217"/>
  <c r="M87" i="217"/>
  <c r="J87" i="217"/>
  <c r="AF5" i="217"/>
  <c r="G87" i="217" s="1"/>
  <c r="AD5" i="217"/>
  <c r="D87" i="217" s="1"/>
  <c r="AB5" i="217"/>
  <c r="C87" i="217" s="1"/>
  <c r="J86" i="217"/>
  <c r="AF4" i="217"/>
  <c r="F86" i="217" s="1"/>
  <c r="AD4" i="217"/>
  <c r="E86" i="217" s="1"/>
  <c r="AB4" i="217"/>
  <c r="C86" i="217" s="1"/>
  <c r="N85" i="217"/>
  <c r="F85" i="217"/>
  <c r="J83" i="217"/>
  <c r="C83" i="217"/>
  <c r="A65" i="217"/>
  <c r="AB34" i="217"/>
  <c r="AB33" i="217"/>
  <c r="AB32" i="217"/>
  <c r="AB31" i="217"/>
  <c r="AB30" i="217"/>
  <c r="AB29" i="217"/>
  <c r="AB28" i="217"/>
  <c r="AB27" i="217"/>
  <c r="AB26" i="217"/>
  <c r="AB25" i="217"/>
  <c r="AB24" i="217"/>
  <c r="AB23" i="217"/>
  <c r="AB22" i="217"/>
  <c r="AB21" i="217"/>
  <c r="AB20" i="217"/>
  <c r="AB19" i="217"/>
  <c r="AB18" i="217"/>
  <c r="G19" i="217"/>
  <c r="AB17" i="217"/>
  <c r="AB16" i="217"/>
  <c r="AB15" i="217"/>
  <c r="D15" i="217"/>
  <c r="D14" i="217"/>
  <c r="O9" i="217"/>
  <c r="D9" i="217"/>
  <c r="A7" i="217"/>
  <c r="A4" i="217"/>
  <c r="AB2" i="217"/>
  <c r="A2" i="217"/>
  <c r="AD128" i="216"/>
  <c r="O10" i="216" s="1"/>
  <c r="AB128" i="216"/>
  <c r="AD127" i="216"/>
  <c r="O9" i="216" s="1"/>
  <c r="AB127" i="216"/>
  <c r="AD125" i="216"/>
  <c r="AB125" i="216"/>
  <c r="AD124" i="216"/>
  <c r="AB124" i="216"/>
  <c r="AB122" i="216"/>
  <c r="AB121" i="216"/>
  <c r="AB120" i="216"/>
  <c r="AB118" i="216"/>
  <c r="O14" i="216" s="1"/>
  <c r="AD111" i="216"/>
  <c r="D16" i="216"/>
  <c r="AB111" i="216"/>
  <c r="AD110" i="216"/>
  <c r="D15" i="216" s="1"/>
  <c r="AB110" i="216"/>
  <c r="AD109" i="216"/>
  <c r="D14" i="216" s="1"/>
  <c r="AB109" i="216"/>
  <c r="AD108" i="216"/>
  <c r="D13" i="216" s="1"/>
  <c r="AB108" i="216"/>
  <c r="AD105" i="216"/>
  <c r="D10" i="216" s="1"/>
  <c r="AB105" i="216"/>
  <c r="AD104" i="216"/>
  <c r="AB104" i="216"/>
  <c r="K91" i="216"/>
  <c r="AF9" i="216"/>
  <c r="G91" i="216"/>
  <c r="AD9" i="216"/>
  <c r="E91" i="216" s="1"/>
  <c r="AB9" i="216"/>
  <c r="C91" i="216" s="1"/>
  <c r="O90" i="216"/>
  <c r="M90" i="216"/>
  <c r="L90" i="216"/>
  <c r="AF8" i="216"/>
  <c r="G90" i="216" s="1"/>
  <c r="AD8" i="216"/>
  <c r="D90" i="216" s="1"/>
  <c r="E90" i="216"/>
  <c r="AB8" i="216"/>
  <c r="C90" i="216" s="1"/>
  <c r="N89" i="216"/>
  <c r="J89" i="216"/>
  <c r="AF7" i="216"/>
  <c r="F89" i="216" s="1"/>
  <c r="AD7" i="216"/>
  <c r="D89" i="216" s="1"/>
  <c r="E89" i="216"/>
  <c r="AB7" i="216"/>
  <c r="O8" i="216" s="1"/>
  <c r="M88" i="216"/>
  <c r="L88" i="216"/>
  <c r="AF6" i="216"/>
  <c r="G88" i="216" s="1"/>
  <c r="F88" i="216"/>
  <c r="AD6" i="216"/>
  <c r="E88" i="216" s="1"/>
  <c r="AB6" i="216"/>
  <c r="C88" i="216" s="1"/>
  <c r="O87" i="216"/>
  <c r="N87" i="216"/>
  <c r="J87" i="216"/>
  <c r="AF5" i="216"/>
  <c r="F87" i="216" s="1"/>
  <c r="AD5" i="216"/>
  <c r="E87" i="216" s="1"/>
  <c r="AB5" i="216"/>
  <c r="C87" i="216" s="1"/>
  <c r="L86" i="216"/>
  <c r="J86" i="216"/>
  <c r="AF4" i="216"/>
  <c r="F86" i="216"/>
  <c r="AD4" i="216"/>
  <c r="E86" i="216" s="1"/>
  <c r="AB4" i="216"/>
  <c r="D8" i="216" s="1"/>
  <c r="C86" i="216"/>
  <c r="N85" i="216"/>
  <c r="F85" i="216"/>
  <c r="J83" i="216"/>
  <c r="C83" i="216"/>
  <c r="A65" i="216"/>
  <c r="A50" i="216"/>
  <c r="AB34" i="216"/>
  <c r="AB33" i="216"/>
  <c r="AB32" i="216"/>
  <c r="AB31" i="216"/>
  <c r="AB30" i="216"/>
  <c r="AB29" i="216"/>
  <c r="AB28" i="216"/>
  <c r="AB27" i="216"/>
  <c r="AB26" i="216"/>
  <c r="AB25" i="216"/>
  <c r="AB24" i="216"/>
  <c r="AB23" i="216"/>
  <c r="AB22" i="216"/>
  <c r="AB21" i="216"/>
  <c r="AB20" i="216"/>
  <c r="AB19" i="216"/>
  <c r="AB18" i="216"/>
  <c r="G19" i="216"/>
  <c r="A19" i="216"/>
  <c r="AB17" i="216"/>
  <c r="AB16" i="216"/>
  <c r="AB15" i="216"/>
  <c r="D9" i="216"/>
  <c r="A7" i="216"/>
  <c r="A4" i="216"/>
  <c r="AB2" i="216"/>
  <c r="A2" i="216"/>
  <c r="AD128" i="215"/>
  <c r="AB128" i="215"/>
  <c r="AD127" i="215"/>
  <c r="O9" i="215" s="1"/>
  <c r="AB127" i="215"/>
  <c r="AD125" i="215"/>
  <c r="AB125" i="215"/>
  <c r="AD124" i="215"/>
  <c r="AB124" i="215"/>
  <c r="AB122" i="215"/>
  <c r="AB121" i="215"/>
  <c r="AB120" i="215"/>
  <c r="AB118" i="215"/>
  <c r="AD111" i="215"/>
  <c r="AB111" i="215"/>
  <c r="AD110" i="215"/>
  <c r="D15" i="215" s="1"/>
  <c r="AB110" i="215"/>
  <c r="AD109" i="215"/>
  <c r="D14" i="215" s="1"/>
  <c r="AB109" i="215"/>
  <c r="AD108" i="215"/>
  <c r="D13" i="215"/>
  <c r="AB108" i="215"/>
  <c r="AD105" i="215"/>
  <c r="D10" i="215" s="1"/>
  <c r="AB105" i="215"/>
  <c r="AD104" i="215"/>
  <c r="D9" i="215" s="1"/>
  <c r="AB104" i="215"/>
  <c r="M91" i="215"/>
  <c r="L91" i="215"/>
  <c r="AF9" i="215"/>
  <c r="G91" i="215" s="1"/>
  <c r="AD9" i="215"/>
  <c r="E91" i="215" s="1"/>
  <c r="AB9" i="215"/>
  <c r="C91" i="215" s="1"/>
  <c r="O90" i="215"/>
  <c r="AF8" i="215"/>
  <c r="F90" i="215" s="1"/>
  <c r="AD8" i="215"/>
  <c r="E90" i="215" s="1"/>
  <c r="AB8" i="215"/>
  <c r="C90" i="215" s="1"/>
  <c r="J89" i="215"/>
  <c r="AF7" i="215"/>
  <c r="G89" i="215" s="1"/>
  <c r="F89" i="215"/>
  <c r="AD7" i="215"/>
  <c r="E89" i="215"/>
  <c r="AB7" i="215"/>
  <c r="C89" i="215" s="1"/>
  <c r="N88" i="215"/>
  <c r="M88" i="215"/>
  <c r="AF6" i="215"/>
  <c r="F88" i="215" s="1"/>
  <c r="AD6" i="215"/>
  <c r="E88" i="215" s="1"/>
  <c r="AB6" i="215"/>
  <c r="C88" i="215" s="1"/>
  <c r="N87" i="215"/>
  <c r="J87" i="215"/>
  <c r="AF5" i="215"/>
  <c r="G87" i="215" s="1"/>
  <c r="AD5" i="215"/>
  <c r="D87" i="215" s="1"/>
  <c r="AB5" i="215"/>
  <c r="C87" i="215" s="1"/>
  <c r="J86" i="215"/>
  <c r="AF4" i="215"/>
  <c r="G86" i="215" s="1"/>
  <c r="AD4" i="215"/>
  <c r="E86" i="215" s="1"/>
  <c r="AB4" i="215"/>
  <c r="C86" i="215" s="1"/>
  <c r="N85" i="215"/>
  <c r="F85" i="215"/>
  <c r="J83" i="215"/>
  <c r="C83" i="215"/>
  <c r="A65" i="215"/>
  <c r="AB34" i="215"/>
  <c r="AB33" i="215"/>
  <c r="AB32" i="215"/>
  <c r="AB31" i="215"/>
  <c r="AB30" i="215"/>
  <c r="AB29" i="215"/>
  <c r="AB28" i="215"/>
  <c r="AB27" i="215"/>
  <c r="AB26" i="215"/>
  <c r="AB25" i="215"/>
  <c r="AB24" i="215"/>
  <c r="AB23" i="215"/>
  <c r="AB22" i="215"/>
  <c r="AB21" i="215"/>
  <c r="AB20" i="215"/>
  <c r="AB19" i="215"/>
  <c r="AB18" i="215"/>
  <c r="G19" i="215"/>
  <c r="AB17" i="215"/>
  <c r="AB16" i="215"/>
  <c r="AB15" i="215"/>
  <c r="D16" i="215"/>
  <c r="O14" i="215"/>
  <c r="O10" i="215"/>
  <c r="A7" i="215"/>
  <c r="A4" i="215"/>
  <c r="AB2" i="215"/>
  <c r="A2" i="215"/>
  <c r="AD128" i="214"/>
  <c r="O10" i="214" s="1"/>
  <c r="AB128" i="214"/>
  <c r="AD127" i="214"/>
  <c r="O9" i="214" s="1"/>
  <c r="AB127" i="214"/>
  <c r="AD125" i="214"/>
  <c r="AB125" i="214"/>
  <c r="AD124" i="214"/>
  <c r="AB124" i="214"/>
  <c r="AB122" i="214"/>
  <c r="AB121" i="214"/>
  <c r="AB120" i="214"/>
  <c r="AB118" i="214"/>
  <c r="O14" i="214" s="1"/>
  <c r="AD111" i="214"/>
  <c r="D16" i="214" s="1"/>
  <c r="AB111" i="214"/>
  <c r="AD110" i="214"/>
  <c r="AB110" i="214"/>
  <c r="AD109" i="214"/>
  <c r="D14" i="214" s="1"/>
  <c r="AB109" i="214"/>
  <c r="AD108" i="214"/>
  <c r="D13" i="214" s="1"/>
  <c r="AB108" i="214"/>
  <c r="AD105" i="214"/>
  <c r="D10" i="214" s="1"/>
  <c r="AB105" i="214"/>
  <c r="AD104" i="214"/>
  <c r="D9" i="214" s="1"/>
  <c r="AB104" i="214"/>
  <c r="L91" i="214"/>
  <c r="AF9" i="214"/>
  <c r="G91" i="214" s="1"/>
  <c r="AD9" i="214"/>
  <c r="E91" i="214" s="1"/>
  <c r="AB9" i="214"/>
  <c r="C91" i="214" s="1"/>
  <c r="N90" i="214"/>
  <c r="M90" i="214"/>
  <c r="K90" i="214"/>
  <c r="AF8" i="214"/>
  <c r="F90" i="214" s="1"/>
  <c r="AD8" i="214"/>
  <c r="E90" i="214" s="1"/>
  <c r="AB8" i="214"/>
  <c r="C90" i="214" s="1"/>
  <c r="O89" i="214"/>
  <c r="N89" i="214"/>
  <c r="J89" i="214"/>
  <c r="AF7" i="214"/>
  <c r="G89" i="214" s="1"/>
  <c r="AD7" i="214"/>
  <c r="D89" i="214" s="1"/>
  <c r="AB7" i="214"/>
  <c r="C89" i="214" s="1"/>
  <c r="O88" i="214"/>
  <c r="L88" i="214"/>
  <c r="AF6" i="214"/>
  <c r="G88" i="214" s="1"/>
  <c r="AD6" i="214"/>
  <c r="E88" i="214" s="1"/>
  <c r="AB6" i="214"/>
  <c r="C88" i="214" s="1"/>
  <c r="J87" i="214"/>
  <c r="AF5" i="214"/>
  <c r="G87" i="214" s="1"/>
  <c r="AD5" i="214"/>
  <c r="D87" i="214" s="1"/>
  <c r="AB5" i="214"/>
  <c r="C87" i="214" s="1"/>
  <c r="L86" i="214"/>
  <c r="J86" i="214"/>
  <c r="AF4" i="214"/>
  <c r="G86" i="214" s="1"/>
  <c r="AD4" i="214"/>
  <c r="E86" i="214" s="1"/>
  <c r="AB4" i="214"/>
  <c r="C86" i="214"/>
  <c r="N85" i="214"/>
  <c r="F85" i="214"/>
  <c r="J83" i="214"/>
  <c r="C83" i="214"/>
  <c r="A65" i="214"/>
  <c r="AB34" i="214"/>
  <c r="AB33" i="214"/>
  <c r="AB32" i="214"/>
  <c r="AB31" i="214"/>
  <c r="AB30" i="214"/>
  <c r="AB29" i="214"/>
  <c r="AB28" i="214"/>
  <c r="AB27" i="214"/>
  <c r="AB26" i="214"/>
  <c r="AB25" i="214"/>
  <c r="AB24" i="214"/>
  <c r="AB23" i="214"/>
  <c r="AB22" i="214"/>
  <c r="AB21" i="214"/>
  <c r="AB20" i="214"/>
  <c r="AB19" i="214"/>
  <c r="AB18" i="214"/>
  <c r="G19" i="214"/>
  <c r="AB17" i="214"/>
  <c r="AB16" i="214"/>
  <c r="AB15" i="214"/>
  <c r="D15" i="214"/>
  <c r="A7" i="214"/>
  <c r="A4" i="214"/>
  <c r="AB2" i="214"/>
  <c r="A2" i="214"/>
  <c r="AD128" i="213"/>
  <c r="AB128" i="213"/>
  <c r="AD127" i="213"/>
  <c r="O9" i="213" s="1"/>
  <c r="AB127" i="213"/>
  <c r="AD125" i="213"/>
  <c r="AB125" i="213"/>
  <c r="AD124" i="213"/>
  <c r="AB124" i="213"/>
  <c r="AB122" i="213"/>
  <c r="AB121" i="213"/>
  <c r="AB120" i="213"/>
  <c r="AB118" i="213"/>
  <c r="O14" i="213" s="1"/>
  <c r="AD111" i="213"/>
  <c r="AB111" i="213"/>
  <c r="AD110" i="213"/>
  <c r="D15" i="213" s="1"/>
  <c r="AB110" i="213"/>
  <c r="AD109" i="213"/>
  <c r="AB109" i="213"/>
  <c r="AD108" i="213"/>
  <c r="AB108" i="213"/>
  <c r="AD105" i="213"/>
  <c r="D10" i="213" s="1"/>
  <c r="AB105" i="213"/>
  <c r="AD104" i="213"/>
  <c r="AB104" i="213"/>
  <c r="M91" i="213"/>
  <c r="K91" i="213"/>
  <c r="AF9" i="213"/>
  <c r="G91" i="213" s="1"/>
  <c r="AD9" i="213"/>
  <c r="E91" i="213" s="1"/>
  <c r="AB9" i="213"/>
  <c r="C91" i="213" s="1"/>
  <c r="O90" i="213"/>
  <c r="L90" i="213"/>
  <c r="AF8" i="213"/>
  <c r="F90" i="213" s="1"/>
  <c r="AD8" i="213"/>
  <c r="E90" i="213" s="1"/>
  <c r="AB8" i="213"/>
  <c r="C90" i="213" s="1"/>
  <c r="J89" i="213"/>
  <c r="AF7" i="213"/>
  <c r="G89" i="213" s="1"/>
  <c r="AD7" i="213"/>
  <c r="E89" i="213" s="1"/>
  <c r="AB7" i="213"/>
  <c r="C89" i="213" s="1"/>
  <c r="M88" i="213"/>
  <c r="J88" i="213"/>
  <c r="AF6" i="213"/>
  <c r="G88" i="213" s="1"/>
  <c r="AD6" i="213"/>
  <c r="D88" i="213" s="1"/>
  <c r="E88" i="213"/>
  <c r="AB6" i="213"/>
  <c r="C88" i="213" s="1"/>
  <c r="J87" i="213"/>
  <c r="AF5" i="213"/>
  <c r="G87" i="213" s="1"/>
  <c r="AD5" i="213"/>
  <c r="D87" i="213" s="1"/>
  <c r="AB5" i="213"/>
  <c r="C87" i="213" s="1"/>
  <c r="J86" i="213"/>
  <c r="AF4" i="213"/>
  <c r="G86" i="213" s="1"/>
  <c r="AD4" i="213"/>
  <c r="E86" i="213"/>
  <c r="AB4" i="213"/>
  <c r="C86" i="213" s="1"/>
  <c r="N85" i="213"/>
  <c r="F85" i="213"/>
  <c r="J83" i="213"/>
  <c r="C83" i="213"/>
  <c r="A65" i="213"/>
  <c r="AB34" i="213"/>
  <c r="AB33" i="213"/>
  <c r="AB32" i="213"/>
  <c r="AB31" i="213"/>
  <c r="AB30" i="213"/>
  <c r="AB29" i="213"/>
  <c r="AB28" i="213"/>
  <c r="AB27" i="213"/>
  <c r="AB26" i="213"/>
  <c r="AB25" i="213"/>
  <c r="AB24" i="213"/>
  <c r="AB23" i="213"/>
  <c r="AB22" i="213"/>
  <c r="AB21" i="213"/>
  <c r="AB20" i="213"/>
  <c r="AB19" i="213"/>
  <c r="AB18" i="213"/>
  <c r="G19" i="213"/>
  <c r="AB17" i="213"/>
  <c r="AB16" i="213"/>
  <c r="AB15" i="213"/>
  <c r="D16" i="213"/>
  <c r="D14" i="213"/>
  <c r="D13" i="213"/>
  <c r="O10" i="213"/>
  <c r="D9" i="213"/>
  <c r="A7" i="213"/>
  <c r="A4" i="213"/>
  <c r="AB2" i="213"/>
  <c r="A2" i="213"/>
  <c r="AD128" i="212"/>
  <c r="AB128" i="212"/>
  <c r="AD127" i="212"/>
  <c r="AB127" i="212"/>
  <c r="AD125" i="212"/>
  <c r="AB125" i="212"/>
  <c r="AD124" i="212"/>
  <c r="AB124" i="212"/>
  <c r="AB122" i="212"/>
  <c r="AB121" i="212"/>
  <c r="AB120" i="212"/>
  <c r="AB118" i="212"/>
  <c r="AD111" i="212"/>
  <c r="AB111" i="212"/>
  <c r="AD110" i="212"/>
  <c r="AB110" i="212"/>
  <c r="AD109" i="212"/>
  <c r="AB109" i="212"/>
  <c r="AD108" i="212"/>
  <c r="AB108" i="212"/>
  <c r="AD105" i="212"/>
  <c r="AB105" i="212"/>
  <c r="AD104" i="212"/>
  <c r="AB104" i="212"/>
  <c r="N91" i="212"/>
  <c r="M91" i="212"/>
  <c r="L91" i="212"/>
  <c r="AF9" i="212"/>
  <c r="G91" i="212" s="1"/>
  <c r="AD9" i="212"/>
  <c r="D91" i="212" s="1"/>
  <c r="AB9" i="212"/>
  <c r="C91" i="212" s="1"/>
  <c r="N90" i="212"/>
  <c r="K90" i="212"/>
  <c r="AF8" i="212"/>
  <c r="F90" i="212" s="1"/>
  <c r="AD8" i="212"/>
  <c r="D90" i="212"/>
  <c r="AB8" i="212"/>
  <c r="C90" i="212" s="1"/>
  <c r="N89" i="212"/>
  <c r="M89" i="212"/>
  <c r="J89" i="212"/>
  <c r="AF7" i="212"/>
  <c r="G89" i="212" s="1"/>
  <c r="AD7" i="212"/>
  <c r="E89" i="212" s="1"/>
  <c r="AB7" i="212"/>
  <c r="C89" i="212" s="1"/>
  <c r="O88" i="212"/>
  <c r="N88" i="212"/>
  <c r="L88" i="212"/>
  <c r="AF6" i="212"/>
  <c r="G88" i="212" s="1"/>
  <c r="AD6" i="212"/>
  <c r="E88" i="212" s="1"/>
  <c r="AB6" i="212"/>
  <c r="C88" i="212" s="1"/>
  <c r="J87" i="212"/>
  <c r="AF5" i="212"/>
  <c r="G87" i="212" s="1"/>
  <c r="AD5" i="212"/>
  <c r="E87" i="212" s="1"/>
  <c r="AB5" i="212"/>
  <c r="C87" i="212" s="1"/>
  <c r="J86" i="212"/>
  <c r="AF4" i="212"/>
  <c r="F86" i="212" s="1"/>
  <c r="AD4" i="212"/>
  <c r="E86" i="212" s="1"/>
  <c r="AB4" i="212"/>
  <c r="C86" i="212" s="1"/>
  <c r="N85" i="212"/>
  <c r="F85" i="212"/>
  <c r="J83" i="212"/>
  <c r="C83" i="212"/>
  <c r="A65" i="212"/>
  <c r="AB34" i="212"/>
  <c r="AB33" i="212"/>
  <c r="AB32" i="212"/>
  <c r="AB31" i="212"/>
  <c r="AB30" i="212"/>
  <c r="AB29" i="212"/>
  <c r="AB28" i="212"/>
  <c r="AB27" i="212"/>
  <c r="AB26" i="212"/>
  <c r="AB25" i="212"/>
  <c r="AB24" i="212"/>
  <c r="AB23" i="212"/>
  <c r="AB22" i="212"/>
  <c r="AB21" i="212"/>
  <c r="AB20" i="212"/>
  <c r="AB19" i="212"/>
  <c r="AB18" i="212"/>
  <c r="G19" i="212"/>
  <c r="AB17" i="212"/>
  <c r="AB16" i="212"/>
  <c r="AB15" i="212"/>
  <c r="D16" i="212"/>
  <c r="D15" i="212"/>
  <c r="O14" i="212"/>
  <c r="D14" i="212"/>
  <c r="D13" i="212"/>
  <c r="O10" i="212"/>
  <c r="D10" i="212"/>
  <c r="O9" i="212"/>
  <c r="D9" i="212"/>
  <c r="O8" i="212"/>
  <c r="A7" i="212"/>
  <c r="A4" i="212"/>
  <c r="AB2" i="212"/>
  <c r="A2" i="212"/>
  <c r="AD128" i="211"/>
  <c r="O10" i="211" s="1"/>
  <c r="AB128" i="211"/>
  <c r="AD127" i="211"/>
  <c r="AB127" i="211"/>
  <c r="AD125" i="211"/>
  <c r="AB125" i="211"/>
  <c r="AD124" i="211"/>
  <c r="AB124" i="211"/>
  <c r="AB122" i="211"/>
  <c r="AB121" i="211"/>
  <c r="AB120" i="211"/>
  <c r="AB118" i="211"/>
  <c r="O14" i="211" s="1"/>
  <c r="AD111" i="211"/>
  <c r="D16" i="211" s="1"/>
  <c r="AB111" i="211"/>
  <c r="AD110" i="211"/>
  <c r="AB110" i="211"/>
  <c r="AD109" i="211"/>
  <c r="D14" i="211" s="1"/>
  <c r="AB109" i="211"/>
  <c r="AD108" i="211"/>
  <c r="D13" i="211" s="1"/>
  <c r="AB108" i="211"/>
  <c r="AD105" i="211"/>
  <c r="D10" i="211"/>
  <c r="AB105" i="211"/>
  <c r="AD104" i="211"/>
  <c r="D9" i="211" s="1"/>
  <c r="AB104" i="211"/>
  <c r="M91" i="211"/>
  <c r="L91" i="211"/>
  <c r="K91" i="211"/>
  <c r="AF9" i="211"/>
  <c r="G91" i="211" s="1"/>
  <c r="AD9" i="211"/>
  <c r="D91" i="211" s="1"/>
  <c r="AB9" i="211"/>
  <c r="C91" i="211" s="1"/>
  <c r="O90" i="211"/>
  <c r="N90" i="211"/>
  <c r="M90" i="211"/>
  <c r="K90" i="211"/>
  <c r="AF8" i="211"/>
  <c r="F90" i="211" s="1"/>
  <c r="AD8" i="211"/>
  <c r="E90" i="211" s="1"/>
  <c r="AB8" i="211"/>
  <c r="C90" i="211" s="1"/>
  <c r="O89" i="211"/>
  <c r="N89" i="211"/>
  <c r="AF7" i="211"/>
  <c r="G89" i="211" s="1"/>
  <c r="AD7" i="211"/>
  <c r="E89" i="211" s="1"/>
  <c r="AB7" i="211"/>
  <c r="O8" i="211" s="1"/>
  <c r="O88" i="211"/>
  <c r="N88" i="211"/>
  <c r="J88" i="211"/>
  <c r="AF6" i="211"/>
  <c r="F88" i="211"/>
  <c r="AD6" i="211"/>
  <c r="D88" i="211" s="1"/>
  <c r="AB6" i="211"/>
  <c r="C88" i="211" s="1"/>
  <c r="N87" i="211"/>
  <c r="M87" i="211"/>
  <c r="J87" i="211"/>
  <c r="AF5" i="211"/>
  <c r="G87" i="211" s="1"/>
  <c r="AD5" i="211"/>
  <c r="D87" i="211" s="1"/>
  <c r="AB5" i="211"/>
  <c r="C87" i="211" s="1"/>
  <c r="J86" i="211"/>
  <c r="AF4" i="211"/>
  <c r="G86" i="211" s="1"/>
  <c r="AD4" i="211"/>
  <c r="D86" i="211" s="1"/>
  <c r="AB4" i="211"/>
  <c r="D8" i="211" s="1"/>
  <c r="N85" i="211"/>
  <c r="F85" i="211"/>
  <c r="J83" i="211"/>
  <c r="C83" i="211"/>
  <c r="A65" i="211"/>
  <c r="AB34" i="211"/>
  <c r="AB33" i="211"/>
  <c r="AB32" i="211"/>
  <c r="AB31" i="211"/>
  <c r="AB30" i="211"/>
  <c r="AB29" i="211"/>
  <c r="AB28" i="211"/>
  <c r="AB27" i="211"/>
  <c r="AB26" i="211"/>
  <c r="AB25" i="211"/>
  <c r="AB24" i="211"/>
  <c r="AB23" i="211"/>
  <c r="AB22" i="211"/>
  <c r="AB21" i="211"/>
  <c r="AB20" i="211"/>
  <c r="AB19" i="211"/>
  <c r="AB18" i="211"/>
  <c r="G19" i="211"/>
  <c r="AB17" i="211"/>
  <c r="AB16" i="211"/>
  <c r="AB15" i="211"/>
  <c r="D15" i="211"/>
  <c r="O9" i="211"/>
  <c r="A7" i="211"/>
  <c r="A4" i="211"/>
  <c r="AB2" i="211"/>
  <c r="A2" i="211"/>
  <c r="M91" i="210"/>
  <c r="L91" i="210"/>
  <c r="O90" i="210"/>
  <c r="G90" i="210"/>
  <c r="F90" i="210"/>
  <c r="O89" i="210"/>
  <c r="M89" i="210"/>
  <c r="J89" i="210"/>
  <c r="G89" i="210"/>
  <c r="E89" i="210"/>
  <c r="C89" i="210"/>
  <c r="N88" i="210"/>
  <c r="M88" i="210"/>
  <c r="J88" i="210"/>
  <c r="C88" i="210"/>
  <c r="N87" i="210"/>
  <c r="J87" i="210"/>
  <c r="L86" i="210"/>
  <c r="J86" i="210"/>
  <c r="E86" i="210"/>
  <c r="D86" i="210"/>
  <c r="N85" i="210"/>
  <c r="F85" i="210"/>
  <c r="J83" i="210"/>
  <c r="C83" i="210"/>
  <c r="A65" i="210"/>
  <c r="G19" i="210"/>
  <c r="D13" i="210"/>
  <c r="O9" i="210"/>
  <c r="A7" i="210"/>
  <c r="A4" i="210"/>
  <c r="A2" i="210"/>
  <c r="AD128" i="209"/>
  <c r="O10" i="209"/>
  <c r="AB128" i="209"/>
  <c r="AD127" i="209"/>
  <c r="O9" i="209" s="1"/>
  <c r="AB127" i="209"/>
  <c r="AD125" i="209"/>
  <c r="AB125" i="209"/>
  <c r="AD124" i="209"/>
  <c r="AB124" i="209"/>
  <c r="AB122" i="209"/>
  <c r="AB121" i="209"/>
  <c r="AB120" i="209"/>
  <c r="AB118" i="209"/>
  <c r="AD111" i="209"/>
  <c r="D16" i="209" s="1"/>
  <c r="AB111" i="209"/>
  <c r="AD110" i="209"/>
  <c r="AB110" i="209"/>
  <c r="AD109" i="209"/>
  <c r="AB109" i="209"/>
  <c r="AD108" i="209"/>
  <c r="AB108" i="209"/>
  <c r="AD105" i="209"/>
  <c r="D10" i="209" s="1"/>
  <c r="AB105" i="209"/>
  <c r="AD104" i="209"/>
  <c r="D9" i="209" s="1"/>
  <c r="AB104" i="209"/>
  <c r="M91" i="209"/>
  <c r="L91" i="209"/>
  <c r="K91" i="209"/>
  <c r="AF9" i="209"/>
  <c r="G91" i="209" s="1"/>
  <c r="AD9" i="209"/>
  <c r="D91" i="209" s="1"/>
  <c r="E91" i="209"/>
  <c r="AB9" i="209"/>
  <c r="C91" i="209" s="1"/>
  <c r="O90" i="209"/>
  <c r="N90" i="209"/>
  <c r="AF8" i="209"/>
  <c r="G90" i="209" s="1"/>
  <c r="AD8" i="209"/>
  <c r="E90" i="209" s="1"/>
  <c r="AB8" i="209"/>
  <c r="C90" i="209" s="1"/>
  <c r="O89" i="209"/>
  <c r="N89" i="209"/>
  <c r="J89" i="209"/>
  <c r="AF7" i="209"/>
  <c r="G89" i="209" s="1"/>
  <c r="AD7" i="209"/>
  <c r="E89" i="209" s="1"/>
  <c r="AB7" i="209"/>
  <c r="O8" i="209" s="1"/>
  <c r="N88" i="209"/>
  <c r="L88" i="209"/>
  <c r="J88" i="209"/>
  <c r="AF6" i="209"/>
  <c r="G88" i="209" s="1"/>
  <c r="AD6" i="209"/>
  <c r="E88" i="209" s="1"/>
  <c r="AB6" i="209"/>
  <c r="C88" i="209" s="1"/>
  <c r="N87" i="209"/>
  <c r="J87" i="209"/>
  <c r="AF5" i="209"/>
  <c r="F87" i="209" s="1"/>
  <c r="G87" i="209"/>
  <c r="AD5" i="209"/>
  <c r="E87" i="209" s="1"/>
  <c r="D87" i="209"/>
  <c r="AB5" i="209"/>
  <c r="C87" i="209" s="1"/>
  <c r="O86" i="209"/>
  <c r="N86" i="209"/>
  <c r="J86" i="209"/>
  <c r="AF4" i="209"/>
  <c r="F86" i="209" s="1"/>
  <c r="AD4" i="209"/>
  <c r="E86" i="209" s="1"/>
  <c r="AB4" i="209"/>
  <c r="C86" i="209" s="1"/>
  <c r="N85" i="209"/>
  <c r="F85" i="209"/>
  <c r="J83" i="209"/>
  <c r="C83" i="209"/>
  <c r="A65" i="209"/>
  <c r="AB34" i="209"/>
  <c r="AB33" i="209"/>
  <c r="AB32" i="209"/>
  <c r="AB31" i="209"/>
  <c r="AB30" i="209"/>
  <c r="AB29" i="209"/>
  <c r="AB28" i="209"/>
  <c r="AB27" i="209"/>
  <c r="AB26" i="209"/>
  <c r="AB25" i="209"/>
  <c r="AB24" i="209"/>
  <c r="AB23" i="209"/>
  <c r="AB22" i="209"/>
  <c r="AB21" i="209"/>
  <c r="AB20" i="209"/>
  <c r="AB19" i="209"/>
  <c r="AB18" i="209"/>
  <c r="G19" i="209"/>
  <c r="AB17" i="209"/>
  <c r="AB16" i="209"/>
  <c r="AB15" i="209"/>
  <c r="D15" i="209"/>
  <c r="O14" i="209"/>
  <c r="D14" i="209"/>
  <c r="D13" i="209"/>
  <c r="D8" i="209"/>
  <c r="A7" i="209"/>
  <c r="A4" i="209"/>
  <c r="AB2" i="209"/>
  <c r="A2" i="209"/>
  <c r="AD128" i="208"/>
  <c r="O10" i="208" s="1"/>
  <c r="AB128" i="208"/>
  <c r="AD127" i="208"/>
  <c r="O9" i="208" s="1"/>
  <c r="AB127" i="208"/>
  <c r="AD125" i="208"/>
  <c r="AB125" i="208"/>
  <c r="AD124" i="208"/>
  <c r="AB124" i="208"/>
  <c r="AB122" i="208"/>
  <c r="AB121" i="208"/>
  <c r="AB120" i="208"/>
  <c r="AB118" i="208"/>
  <c r="O14" i="208" s="1"/>
  <c r="AD111" i="208"/>
  <c r="D16" i="208" s="1"/>
  <c r="AB111" i="208"/>
  <c r="AD110" i="208"/>
  <c r="D15" i="208" s="1"/>
  <c r="AB110" i="208"/>
  <c r="AD109" i="208"/>
  <c r="D14" i="208" s="1"/>
  <c r="AB109" i="208"/>
  <c r="AD108" i="208"/>
  <c r="D13" i="208" s="1"/>
  <c r="AB108" i="208"/>
  <c r="AD105" i="208"/>
  <c r="D10" i="208" s="1"/>
  <c r="AB105" i="208"/>
  <c r="AD104" i="208"/>
  <c r="D9" i="208" s="1"/>
  <c r="AB104" i="208"/>
  <c r="O91" i="208"/>
  <c r="M91" i="208"/>
  <c r="AF9" i="208"/>
  <c r="G91" i="208" s="1"/>
  <c r="AD9" i="208"/>
  <c r="E91" i="208" s="1"/>
  <c r="AB9" i="208"/>
  <c r="C91" i="208" s="1"/>
  <c r="O90" i="208"/>
  <c r="M90" i="208"/>
  <c r="K90" i="208"/>
  <c r="AF8" i="208"/>
  <c r="F90" i="208" s="1"/>
  <c r="AD8" i="208"/>
  <c r="D90" i="208" s="1"/>
  <c r="AB8" i="208"/>
  <c r="C90" i="208" s="1"/>
  <c r="O89" i="208"/>
  <c r="N89" i="208"/>
  <c r="M89" i="208"/>
  <c r="J89" i="208"/>
  <c r="AF7" i="208"/>
  <c r="F89" i="208" s="1"/>
  <c r="AD7" i="208"/>
  <c r="D89" i="208" s="1"/>
  <c r="AB7" i="208"/>
  <c r="C89" i="208" s="1"/>
  <c r="O88" i="208"/>
  <c r="N88" i="208"/>
  <c r="AF6" i="208"/>
  <c r="G88" i="208" s="1"/>
  <c r="AD6" i="208"/>
  <c r="E88" i="208" s="1"/>
  <c r="AB6" i="208"/>
  <c r="C88" i="208" s="1"/>
  <c r="O87" i="208"/>
  <c r="J87" i="208"/>
  <c r="AF5" i="208"/>
  <c r="G87" i="208" s="1"/>
  <c r="F87" i="208"/>
  <c r="AD5" i="208"/>
  <c r="E87" i="208" s="1"/>
  <c r="AB5" i="208"/>
  <c r="C87" i="208" s="1"/>
  <c r="L86" i="208"/>
  <c r="J86" i="208"/>
  <c r="AF4" i="208"/>
  <c r="F86" i="208" s="1"/>
  <c r="AD4" i="208"/>
  <c r="E86" i="208" s="1"/>
  <c r="AB4" i="208"/>
  <c r="C86" i="208" s="1"/>
  <c r="N85" i="208"/>
  <c r="F85" i="208"/>
  <c r="J83" i="208"/>
  <c r="C83" i="208"/>
  <c r="A65" i="208"/>
  <c r="A50" i="208"/>
  <c r="AB34" i="208"/>
  <c r="AB33" i="208"/>
  <c r="AB32" i="208"/>
  <c r="AB31" i="208"/>
  <c r="AB30" i="208"/>
  <c r="AB29" i="208"/>
  <c r="AB28" i="208"/>
  <c r="AB27" i="208"/>
  <c r="AB26" i="208"/>
  <c r="AB25" i="208"/>
  <c r="AB24" i="208"/>
  <c r="AB23" i="208"/>
  <c r="AB22" i="208"/>
  <c r="AB21" i="208"/>
  <c r="AB20" i="208"/>
  <c r="AB19" i="208"/>
  <c r="AB18" i="208"/>
  <c r="G19" i="208"/>
  <c r="A19" i="208"/>
  <c r="AB17" i="208"/>
  <c r="AB16" i="208"/>
  <c r="AB15" i="208"/>
  <c r="A7" i="208"/>
  <c r="A4" i="208"/>
  <c r="AB2" i="208"/>
  <c r="A2" i="208"/>
  <c r="AD128" i="207"/>
  <c r="AB128" i="207"/>
  <c r="AD127" i="207"/>
  <c r="AB127" i="207"/>
  <c r="AD125" i="207"/>
  <c r="AB125" i="207"/>
  <c r="AD124" i="207"/>
  <c r="AB124" i="207"/>
  <c r="AB122" i="207"/>
  <c r="AB121" i="207"/>
  <c r="AB120" i="207"/>
  <c r="AB118" i="207"/>
  <c r="O14" i="207" s="1"/>
  <c r="AD111" i="207"/>
  <c r="D16" i="207"/>
  <c r="AB111" i="207"/>
  <c r="AD110" i="207"/>
  <c r="D15" i="207" s="1"/>
  <c r="AB110" i="207"/>
  <c r="AD109" i="207"/>
  <c r="D14" i="207" s="1"/>
  <c r="AB109" i="207"/>
  <c r="AD108" i="207"/>
  <c r="D13" i="207" s="1"/>
  <c r="AB108" i="207"/>
  <c r="AD105" i="207"/>
  <c r="AB105" i="207"/>
  <c r="AD104" i="207"/>
  <c r="D9" i="207" s="1"/>
  <c r="AB104" i="207"/>
  <c r="M91" i="207"/>
  <c r="L91" i="207"/>
  <c r="AF9" i="207"/>
  <c r="F91" i="207" s="1"/>
  <c r="G91" i="207"/>
  <c r="AD9" i="207"/>
  <c r="E91" i="207" s="1"/>
  <c r="AB9" i="207"/>
  <c r="C91" i="207" s="1"/>
  <c r="O90" i="207"/>
  <c r="N90" i="207"/>
  <c r="M90" i="207"/>
  <c r="AF8" i="207"/>
  <c r="F90" i="207" s="1"/>
  <c r="AD8" i="207"/>
  <c r="E90" i="207" s="1"/>
  <c r="AB8" i="207"/>
  <c r="C90" i="207" s="1"/>
  <c r="O89" i="207"/>
  <c r="N89" i="207"/>
  <c r="J89" i="207"/>
  <c r="AF7" i="207"/>
  <c r="G89" i="207" s="1"/>
  <c r="AD7" i="207"/>
  <c r="E89" i="207"/>
  <c r="AB7" i="207"/>
  <c r="C89" i="207" s="1"/>
  <c r="O88" i="207"/>
  <c r="N88" i="207"/>
  <c r="M88" i="207"/>
  <c r="L88" i="207"/>
  <c r="J88" i="207"/>
  <c r="AF6" i="207"/>
  <c r="G88" i="207"/>
  <c r="AD6" i="207"/>
  <c r="E88" i="207" s="1"/>
  <c r="AB6" i="207"/>
  <c r="C88" i="207" s="1"/>
  <c r="O87" i="207"/>
  <c r="J87" i="207"/>
  <c r="AF5" i="207"/>
  <c r="F87" i="207" s="1"/>
  <c r="AD5" i="207"/>
  <c r="E87" i="207" s="1"/>
  <c r="AB5" i="207"/>
  <c r="C87" i="207"/>
  <c r="J86" i="207"/>
  <c r="AF4" i="207"/>
  <c r="G86" i="207" s="1"/>
  <c r="AD4" i="207"/>
  <c r="D86" i="207" s="1"/>
  <c r="AB4" i="207"/>
  <c r="C86" i="207" s="1"/>
  <c r="N85" i="207"/>
  <c r="F85" i="207"/>
  <c r="J83" i="207"/>
  <c r="C83" i="207"/>
  <c r="A65" i="207"/>
  <c r="AB34" i="207"/>
  <c r="AB33" i="207"/>
  <c r="AB32" i="207"/>
  <c r="AB31" i="207"/>
  <c r="AB30" i="207"/>
  <c r="AB29" i="207"/>
  <c r="AB28" i="207"/>
  <c r="AB27" i="207"/>
  <c r="AB26" i="207"/>
  <c r="AB25" i="207"/>
  <c r="AB24" i="207"/>
  <c r="AB23" i="207"/>
  <c r="AB22" i="207"/>
  <c r="AB21" i="207"/>
  <c r="AB20" i="207"/>
  <c r="AB19" i="207"/>
  <c r="AB18" i="207"/>
  <c r="G19" i="207"/>
  <c r="AB17" i="207"/>
  <c r="AB16" i="207"/>
  <c r="AB15" i="207"/>
  <c r="O10" i="207"/>
  <c r="D10" i="207"/>
  <c r="O9" i="207"/>
  <c r="A7" i="207"/>
  <c r="A4" i="207"/>
  <c r="AB2" i="207"/>
  <c r="A2" i="207"/>
  <c r="AD128" i="206"/>
  <c r="AB128" i="206"/>
  <c r="AD127" i="206"/>
  <c r="AB127" i="206"/>
  <c r="AD125" i="206"/>
  <c r="AB125" i="206"/>
  <c r="AD124" i="206"/>
  <c r="AB124" i="206"/>
  <c r="AB122" i="206"/>
  <c r="AB121" i="206"/>
  <c r="AB120" i="206"/>
  <c r="AB118" i="206"/>
  <c r="O14" i="206" s="1"/>
  <c r="AD111" i="206"/>
  <c r="AB111" i="206"/>
  <c r="AD110" i="206"/>
  <c r="AB110" i="206"/>
  <c r="AD109" i="206"/>
  <c r="AB109" i="206"/>
  <c r="AD108" i="206"/>
  <c r="AB108" i="206"/>
  <c r="AD105" i="206"/>
  <c r="D10" i="206" s="1"/>
  <c r="AB105" i="206"/>
  <c r="AD104" i="206"/>
  <c r="D9" i="206" s="1"/>
  <c r="AB104" i="206"/>
  <c r="L91" i="206"/>
  <c r="AF9" i="206"/>
  <c r="G91" i="206" s="1"/>
  <c r="AD9" i="206"/>
  <c r="D91" i="206" s="1"/>
  <c r="AB9" i="206"/>
  <c r="C91" i="206" s="1"/>
  <c r="N90" i="206"/>
  <c r="M90" i="206"/>
  <c r="AF8" i="206"/>
  <c r="F90" i="206" s="1"/>
  <c r="AD8" i="206"/>
  <c r="E90" i="206" s="1"/>
  <c r="D90" i="206"/>
  <c r="AB8" i="206"/>
  <c r="C90" i="206" s="1"/>
  <c r="O89" i="206"/>
  <c r="N89" i="206"/>
  <c r="L89" i="206"/>
  <c r="AF7" i="206"/>
  <c r="G89" i="206"/>
  <c r="AD7" i="206"/>
  <c r="E89" i="206" s="1"/>
  <c r="AB7" i="206"/>
  <c r="C89" i="206" s="1"/>
  <c r="O88" i="206"/>
  <c r="M88" i="206"/>
  <c r="L88" i="206"/>
  <c r="J88" i="206"/>
  <c r="AF6" i="206"/>
  <c r="G88" i="206" s="1"/>
  <c r="AD6" i="206"/>
  <c r="E88" i="206" s="1"/>
  <c r="AB6" i="206"/>
  <c r="C88" i="206" s="1"/>
  <c r="O87" i="206"/>
  <c r="N87" i="206"/>
  <c r="L87" i="206"/>
  <c r="J87" i="206"/>
  <c r="AF5" i="206"/>
  <c r="F87" i="206"/>
  <c r="AD5" i="206"/>
  <c r="D87" i="206" s="1"/>
  <c r="E87" i="206"/>
  <c r="AB5" i="206"/>
  <c r="C87" i="206" s="1"/>
  <c r="M86" i="206"/>
  <c r="J86" i="206"/>
  <c r="AF4" i="206"/>
  <c r="G86" i="206" s="1"/>
  <c r="AD4" i="206"/>
  <c r="E86" i="206" s="1"/>
  <c r="D86" i="206"/>
  <c r="AB4" i="206"/>
  <c r="C86" i="206" s="1"/>
  <c r="N85" i="206"/>
  <c r="F85" i="206"/>
  <c r="J83" i="206"/>
  <c r="C83" i="206"/>
  <c r="A65" i="206"/>
  <c r="AB34" i="206"/>
  <c r="AB33" i="206"/>
  <c r="AB32" i="206"/>
  <c r="AB31" i="206"/>
  <c r="AB30" i="206"/>
  <c r="AB29" i="206"/>
  <c r="AB28" i="206"/>
  <c r="AB27" i="206"/>
  <c r="AB26" i="206"/>
  <c r="AB25" i="206"/>
  <c r="AB24" i="206"/>
  <c r="AB23" i="206"/>
  <c r="AB22" i="206"/>
  <c r="AB21" i="206"/>
  <c r="AB20" i="206"/>
  <c r="AB19" i="206"/>
  <c r="AB18" i="206"/>
  <c r="G19" i="206"/>
  <c r="AB17" i="206"/>
  <c r="AB16" i="206"/>
  <c r="AB15" i="206"/>
  <c r="D16" i="206"/>
  <c r="D15" i="206"/>
  <c r="D14" i="206"/>
  <c r="D13" i="206"/>
  <c r="O10" i="206"/>
  <c r="O9" i="206"/>
  <c r="O8" i="206"/>
  <c r="A7" i="206"/>
  <c r="A4" i="206"/>
  <c r="AB2" i="206"/>
  <c r="A2" i="206"/>
  <c r="AD128" i="205"/>
  <c r="AB128" i="205"/>
  <c r="AD127" i="205"/>
  <c r="AB127" i="205"/>
  <c r="AD125" i="205"/>
  <c r="AB125" i="205"/>
  <c r="AD124" i="205"/>
  <c r="AB124" i="205"/>
  <c r="AB122" i="205"/>
  <c r="AB121" i="205"/>
  <c r="AB120" i="205"/>
  <c r="AB118" i="205"/>
  <c r="O14" i="205" s="1"/>
  <c r="AD111" i="205"/>
  <c r="AB111" i="205"/>
  <c r="AD110" i="205"/>
  <c r="AB110" i="205"/>
  <c r="AD109" i="205"/>
  <c r="AB109" i="205"/>
  <c r="AD108" i="205"/>
  <c r="AB108" i="205"/>
  <c r="AD105" i="205"/>
  <c r="D10" i="205" s="1"/>
  <c r="AB105" i="205"/>
  <c r="AD104" i="205"/>
  <c r="AB104" i="205"/>
  <c r="M91" i="205"/>
  <c r="AF9" i="205"/>
  <c r="G91" i="205" s="1"/>
  <c r="AD9" i="205"/>
  <c r="E91" i="205" s="1"/>
  <c r="AB9" i="205"/>
  <c r="C91" i="205" s="1"/>
  <c r="O90" i="205"/>
  <c r="K90" i="205"/>
  <c r="AF8" i="205"/>
  <c r="F90" i="205" s="1"/>
  <c r="AD8" i="205"/>
  <c r="E90" i="205" s="1"/>
  <c r="AB8" i="205"/>
  <c r="C90" i="205" s="1"/>
  <c r="O89" i="205"/>
  <c r="N89" i="205"/>
  <c r="M89" i="205"/>
  <c r="L89" i="205"/>
  <c r="J89" i="205"/>
  <c r="AF7" i="205"/>
  <c r="G89" i="205" s="1"/>
  <c r="AD7" i="205"/>
  <c r="D89" i="205" s="1"/>
  <c r="AB7" i="205"/>
  <c r="C89" i="205"/>
  <c r="O88" i="205"/>
  <c r="N88" i="205"/>
  <c r="M88" i="205"/>
  <c r="J88" i="205"/>
  <c r="AF6" i="205"/>
  <c r="G88" i="205" s="1"/>
  <c r="AD6" i="205"/>
  <c r="E88" i="205" s="1"/>
  <c r="AB6" i="205"/>
  <c r="C88" i="205" s="1"/>
  <c r="O87" i="205"/>
  <c r="J87" i="205"/>
  <c r="AF5" i="205"/>
  <c r="G87" i="205" s="1"/>
  <c r="AD5" i="205"/>
  <c r="D87" i="205" s="1"/>
  <c r="AB5" i="205"/>
  <c r="C87" i="205" s="1"/>
  <c r="L86" i="205"/>
  <c r="J86" i="205"/>
  <c r="AF4" i="205"/>
  <c r="G86" i="205" s="1"/>
  <c r="AD4" i="205"/>
  <c r="E86" i="205"/>
  <c r="AB4" i="205"/>
  <c r="C86" i="205" s="1"/>
  <c r="N85" i="205"/>
  <c r="F85" i="205"/>
  <c r="J83" i="205"/>
  <c r="C83" i="205"/>
  <c r="A65" i="205"/>
  <c r="AB34" i="205"/>
  <c r="AB33" i="205"/>
  <c r="AB32" i="205"/>
  <c r="AB31" i="205"/>
  <c r="AB30" i="205"/>
  <c r="AB29" i="205"/>
  <c r="AB28" i="205"/>
  <c r="AB27" i="205"/>
  <c r="AB26" i="205"/>
  <c r="AB25" i="205"/>
  <c r="AB24" i="205"/>
  <c r="AB23" i="205"/>
  <c r="AB22" i="205"/>
  <c r="AB21" i="205"/>
  <c r="AB20" i="205"/>
  <c r="AB19" i="205"/>
  <c r="AB18" i="205"/>
  <c r="G19" i="205"/>
  <c r="AB17" i="205"/>
  <c r="AB16" i="205"/>
  <c r="AB15" i="205"/>
  <c r="D16" i="205"/>
  <c r="D15" i="205"/>
  <c r="D14" i="205"/>
  <c r="D13" i="205"/>
  <c r="O10" i="205"/>
  <c r="O9" i="205"/>
  <c r="D9" i="205"/>
  <c r="A7" i="205"/>
  <c r="A4" i="205"/>
  <c r="AB2" i="205"/>
  <c r="A2" i="205"/>
  <c r="AD128" i="204"/>
  <c r="O10" i="204" s="1"/>
  <c r="AB128" i="204"/>
  <c r="AD127" i="204"/>
  <c r="AB127" i="204"/>
  <c r="AD125" i="204"/>
  <c r="AB125" i="204"/>
  <c r="AD124" i="204"/>
  <c r="AB124" i="204"/>
  <c r="AB122" i="204"/>
  <c r="AB121" i="204"/>
  <c r="AB120" i="204"/>
  <c r="AB118" i="204"/>
  <c r="AD111" i="204"/>
  <c r="AB111" i="204"/>
  <c r="AD110" i="204"/>
  <c r="AB110" i="204"/>
  <c r="AD109" i="204"/>
  <c r="D14" i="204" s="1"/>
  <c r="AB109" i="204"/>
  <c r="AD108" i="204"/>
  <c r="AB108" i="204"/>
  <c r="AD105" i="204"/>
  <c r="D10" i="204" s="1"/>
  <c r="AB105" i="204"/>
  <c r="AD104" i="204"/>
  <c r="AB104" i="204"/>
  <c r="M91" i="204"/>
  <c r="L91" i="204"/>
  <c r="K91" i="204"/>
  <c r="AF9" i="204"/>
  <c r="G91" i="204" s="1"/>
  <c r="AD9" i="204"/>
  <c r="E91" i="204" s="1"/>
  <c r="AB9" i="204"/>
  <c r="C91" i="204" s="1"/>
  <c r="O90" i="204"/>
  <c r="N90" i="204"/>
  <c r="M90" i="204"/>
  <c r="L90" i="204"/>
  <c r="K90" i="204"/>
  <c r="AF8" i="204"/>
  <c r="F90" i="204" s="1"/>
  <c r="AD8" i="204"/>
  <c r="E90" i="204" s="1"/>
  <c r="AB8" i="204"/>
  <c r="C90" i="204" s="1"/>
  <c r="O89" i="204"/>
  <c r="N89" i="204"/>
  <c r="L89" i="204"/>
  <c r="J89" i="204"/>
  <c r="AF7" i="204"/>
  <c r="G89" i="204" s="1"/>
  <c r="AD7" i="204"/>
  <c r="D89" i="204" s="1"/>
  <c r="AB7" i="204"/>
  <c r="C89" i="204" s="1"/>
  <c r="O88" i="204"/>
  <c r="N88" i="204"/>
  <c r="J88" i="204"/>
  <c r="AF6" i="204"/>
  <c r="G88" i="204" s="1"/>
  <c r="AD6" i="204"/>
  <c r="E88" i="204" s="1"/>
  <c r="AB6" i="204"/>
  <c r="C88" i="204"/>
  <c r="N87" i="204"/>
  <c r="J87" i="204"/>
  <c r="AF5" i="204"/>
  <c r="G87" i="204" s="1"/>
  <c r="AD5" i="204"/>
  <c r="D87" i="204" s="1"/>
  <c r="AB5" i="204"/>
  <c r="C87" i="204" s="1"/>
  <c r="M86" i="204"/>
  <c r="J86" i="204"/>
  <c r="AF4" i="204"/>
  <c r="G86" i="204" s="1"/>
  <c r="AD4" i="204"/>
  <c r="E86" i="204" s="1"/>
  <c r="AB4" i="204"/>
  <c r="C86" i="204" s="1"/>
  <c r="N85" i="204"/>
  <c r="F85" i="204"/>
  <c r="J83" i="204"/>
  <c r="C83" i="204"/>
  <c r="A65" i="204"/>
  <c r="AB34" i="204"/>
  <c r="AB33" i="204"/>
  <c r="AB32" i="204"/>
  <c r="AB31" i="204"/>
  <c r="AB30" i="204"/>
  <c r="AB29" i="204"/>
  <c r="AB28" i="204"/>
  <c r="AB27" i="204"/>
  <c r="AB26" i="204"/>
  <c r="AB25" i="204"/>
  <c r="AB24" i="204"/>
  <c r="AB23" i="204"/>
  <c r="AB22" i="204"/>
  <c r="AB21" i="204"/>
  <c r="AB20" i="204"/>
  <c r="AB19" i="204"/>
  <c r="AB18" i="204"/>
  <c r="G19" i="204"/>
  <c r="AB17" i="204"/>
  <c r="AB16" i="204"/>
  <c r="AB15" i="204"/>
  <c r="D16" i="204"/>
  <c r="D15" i="204"/>
  <c r="O14" i="204"/>
  <c r="D13" i="204"/>
  <c r="O9" i="204"/>
  <c r="D9" i="204"/>
  <c r="D8" i="204"/>
  <c r="A7" i="204"/>
  <c r="A4" i="204"/>
  <c r="AB2" i="204"/>
  <c r="A2" i="204"/>
  <c r="AD128" i="203"/>
  <c r="AB128" i="203"/>
  <c r="AD127" i="203"/>
  <c r="O9" i="203" s="1"/>
  <c r="AB127" i="203"/>
  <c r="AD125" i="203"/>
  <c r="AB125" i="203"/>
  <c r="AD124" i="203"/>
  <c r="AB124" i="203"/>
  <c r="AB122" i="203"/>
  <c r="AB121" i="203"/>
  <c r="AB120" i="203"/>
  <c r="AB118" i="203"/>
  <c r="AD111" i="203"/>
  <c r="D16" i="203" s="1"/>
  <c r="AB111" i="203"/>
  <c r="AD110" i="203"/>
  <c r="AB110" i="203"/>
  <c r="AD109" i="203"/>
  <c r="AB109" i="203"/>
  <c r="AD108" i="203"/>
  <c r="D13" i="203" s="1"/>
  <c r="AB108" i="203"/>
  <c r="AD105" i="203"/>
  <c r="AB105" i="203"/>
  <c r="AD104" i="203"/>
  <c r="D9" i="203"/>
  <c r="AB104" i="203"/>
  <c r="O91" i="203"/>
  <c r="M91" i="203"/>
  <c r="L91" i="203"/>
  <c r="K91" i="203"/>
  <c r="AF9" i="203"/>
  <c r="G91" i="203" s="1"/>
  <c r="AD9" i="203"/>
  <c r="D91" i="203" s="1"/>
  <c r="AB9" i="203"/>
  <c r="C91" i="203" s="1"/>
  <c r="O90" i="203"/>
  <c r="N90" i="203"/>
  <c r="M90" i="203"/>
  <c r="K90" i="203"/>
  <c r="AF8" i="203"/>
  <c r="G90" i="203" s="1"/>
  <c r="AD8" i="203"/>
  <c r="D90" i="203"/>
  <c r="E90" i="203"/>
  <c r="AB8" i="203"/>
  <c r="C90" i="203" s="1"/>
  <c r="O89" i="203"/>
  <c r="N89" i="203"/>
  <c r="L89" i="203"/>
  <c r="J89" i="203"/>
  <c r="AF7" i="203"/>
  <c r="F89" i="203" s="1"/>
  <c r="AD7" i="203"/>
  <c r="E89" i="203" s="1"/>
  <c r="AB7" i="203"/>
  <c r="C89" i="203"/>
  <c r="O88" i="203"/>
  <c r="N88" i="203"/>
  <c r="M88" i="203"/>
  <c r="J88" i="203"/>
  <c r="AF6" i="203"/>
  <c r="F88" i="203" s="1"/>
  <c r="AD6" i="203"/>
  <c r="E88" i="203" s="1"/>
  <c r="AB6" i="203"/>
  <c r="C88" i="203" s="1"/>
  <c r="O87" i="203"/>
  <c r="L87" i="203"/>
  <c r="J87" i="203"/>
  <c r="AF5" i="203"/>
  <c r="G87" i="203" s="1"/>
  <c r="AD5" i="203"/>
  <c r="E87" i="203"/>
  <c r="AB5" i="203"/>
  <c r="C87" i="203" s="1"/>
  <c r="M86" i="203"/>
  <c r="J86" i="203"/>
  <c r="AF4" i="203"/>
  <c r="G86" i="203" s="1"/>
  <c r="AD4" i="203"/>
  <c r="E86" i="203" s="1"/>
  <c r="AB4" i="203"/>
  <c r="C86" i="203" s="1"/>
  <c r="N85" i="203"/>
  <c r="F85" i="203"/>
  <c r="J83" i="203"/>
  <c r="C83" i="203"/>
  <c r="A65" i="203"/>
  <c r="AB34" i="203"/>
  <c r="AB33" i="203"/>
  <c r="AB32" i="203"/>
  <c r="AB31" i="203"/>
  <c r="AB30" i="203"/>
  <c r="AB29" i="203"/>
  <c r="AB28" i="203"/>
  <c r="AB27" i="203"/>
  <c r="AB26" i="203"/>
  <c r="AB25" i="203"/>
  <c r="AB24" i="203"/>
  <c r="AB23" i="203"/>
  <c r="AB22" i="203"/>
  <c r="AB21" i="203"/>
  <c r="AB20" i="203"/>
  <c r="AB19" i="203"/>
  <c r="AB18" i="203"/>
  <c r="G19" i="203"/>
  <c r="AB17" i="203"/>
  <c r="AB16" i="203"/>
  <c r="AB15" i="203"/>
  <c r="D15" i="203"/>
  <c r="O14" i="203"/>
  <c r="D14" i="203"/>
  <c r="O10" i="203"/>
  <c r="D10" i="203"/>
  <c r="A7" i="203"/>
  <c r="A4" i="203"/>
  <c r="AB2" i="203"/>
  <c r="A2" i="203"/>
  <c r="AD128" i="202"/>
  <c r="O10" i="202" s="1"/>
  <c r="AB128" i="202"/>
  <c r="AD127" i="202"/>
  <c r="O9" i="202"/>
  <c r="AB127" i="202"/>
  <c r="AD125" i="202"/>
  <c r="AB125" i="202"/>
  <c r="AD124" i="202"/>
  <c r="AB124" i="202"/>
  <c r="AB122" i="202"/>
  <c r="AB121" i="202"/>
  <c r="AB120" i="202"/>
  <c r="AB118" i="202"/>
  <c r="AD111" i="202"/>
  <c r="D16" i="202" s="1"/>
  <c r="AB111" i="202"/>
  <c r="AD110" i="202"/>
  <c r="D15" i="202" s="1"/>
  <c r="AB110" i="202"/>
  <c r="AD109" i="202"/>
  <c r="D14" i="202" s="1"/>
  <c r="AB109" i="202"/>
  <c r="AD108" i="202"/>
  <c r="D13" i="202" s="1"/>
  <c r="AB108" i="202"/>
  <c r="AD105" i="202"/>
  <c r="D10" i="202" s="1"/>
  <c r="AB105" i="202"/>
  <c r="AD104" i="202"/>
  <c r="D9" i="202"/>
  <c r="AB104" i="202"/>
  <c r="M91" i="202"/>
  <c r="L91" i="202"/>
  <c r="K91" i="202"/>
  <c r="AF9" i="202"/>
  <c r="F91" i="202" s="1"/>
  <c r="AD9" i="202"/>
  <c r="E91" i="202" s="1"/>
  <c r="AB9" i="202"/>
  <c r="C91" i="202" s="1"/>
  <c r="O90" i="202"/>
  <c r="N90" i="202"/>
  <c r="M90" i="202"/>
  <c r="K90" i="202"/>
  <c r="AF8" i="202"/>
  <c r="G90" i="202" s="1"/>
  <c r="AD8" i="202"/>
  <c r="D90" i="202"/>
  <c r="AB8" i="202"/>
  <c r="C90" i="202" s="1"/>
  <c r="O89" i="202"/>
  <c r="N89" i="202"/>
  <c r="J89" i="202"/>
  <c r="AF7" i="202"/>
  <c r="F89" i="202" s="1"/>
  <c r="AD7" i="202"/>
  <c r="E89" i="202" s="1"/>
  <c r="AB7" i="202"/>
  <c r="C89" i="202"/>
  <c r="O88" i="202"/>
  <c r="N88" i="202"/>
  <c r="M88" i="202"/>
  <c r="L88" i="202"/>
  <c r="J88" i="202"/>
  <c r="AF6" i="202"/>
  <c r="F88" i="202" s="1"/>
  <c r="AD6" i="202"/>
  <c r="D88" i="202" s="1"/>
  <c r="AB6" i="202"/>
  <c r="C88" i="202" s="1"/>
  <c r="O87" i="202"/>
  <c r="N87" i="202"/>
  <c r="J87" i="202"/>
  <c r="AF5" i="202"/>
  <c r="G87" i="202" s="1"/>
  <c r="AD5" i="202"/>
  <c r="E87" i="202" s="1"/>
  <c r="AB5" i="202"/>
  <c r="C87" i="202" s="1"/>
  <c r="M86" i="202"/>
  <c r="J86" i="202"/>
  <c r="AF4" i="202"/>
  <c r="F86" i="202" s="1"/>
  <c r="AD4" i="202"/>
  <c r="E86" i="202" s="1"/>
  <c r="D86" i="202"/>
  <c r="AB4" i="202"/>
  <c r="C86" i="202" s="1"/>
  <c r="N85" i="202"/>
  <c r="F85" i="202"/>
  <c r="J83" i="202"/>
  <c r="C83" i="202"/>
  <c r="A65" i="202"/>
  <c r="A50" i="202"/>
  <c r="AB34" i="202"/>
  <c r="AB33" i="202"/>
  <c r="AB32" i="202"/>
  <c r="AB31" i="202"/>
  <c r="AB30" i="202"/>
  <c r="AB29" i="202"/>
  <c r="AB28" i="202"/>
  <c r="AB27" i="202"/>
  <c r="AB26" i="202"/>
  <c r="AB25" i="202"/>
  <c r="AB24" i="202"/>
  <c r="AB23" i="202"/>
  <c r="AB22" i="202"/>
  <c r="AB21" i="202"/>
  <c r="AB20" i="202"/>
  <c r="AB19" i="202"/>
  <c r="AB18" i="202"/>
  <c r="G19" i="202"/>
  <c r="A19" i="202"/>
  <c r="AB17" i="202"/>
  <c r="AB16" i="202"/>
  <c r="AB15" i="202"/>
  <c r="O14" i="202"/>
  <c r="O8" i="202"/>
  <c r="A7" i="202"/>
  <c r="A4" i="202"/>
  <c r="AB2" i="202"/>
  <c r="A2" i="202"/>
  <c r="AD128" i="201"/>
  <c r="AB128" i="201"/>
  <c r="AD127" i="201"/>
  <c r="O9" i="201" s="1"/>
  <c r="AB127" i="201"/>
  <c r="AD125" i="201"/>
  <c r="AB125" i="201"/>
  <c r="AD124" i="201"/>
  <c r="AB124" i="201"/>
  <c r="AB122" i="201"/>
  <c r="AB121" i="201"/>
  <c r="AB120" i="201"/>
  <c r="AB118" i="201"/>
  <c r="AD111" i="201"/>
  <c r="AB111" i="201"/>
  <c r="AD110" i="201"/>
  <c r="AB110" i="201"/>
  <c r="AD109" i="201"/>
  <c r="AB109" i="201"/>
  <c r="AD108" i="201"/>
  <c r="D13" i="201" s="1"/>
  <c r="AB108" i="201"/>
  <c r="AD105" i="201"/>
  <c r="D10" i="201" s="1"/>
  <c r="AB105" i="201"/>
  <c r="AD104" i="201"/>
  <c r="D9" i="201" s="1"/>
  <c r="AB104" i="201"/>
  <c r="M91" i="201"/>
  <c r="L91" i="201"/>
  <c r="K91" i="201"/>
  <c r="AF9" i="201"/>
  <c r="G91" i="201" s="1"/>
  <c r="AD9" i="201"/>
  <c r="E91" i="201" s="1"/>
  <c r="AB9" i="201"/>
  <c r="C91" i="201" s="1"/>
  <c r="O90" i="201"/>
  <c r="N90" i="201"/>
  <c r="M90" i="201"/>
  <c r="L90" i="201"/>
  <c r="AF8" i="201"/>
  <c r="G90" i="201" s="1"/>
  <c r="F90" i="201"/>
  <c r="AD8" i="201"/>
  <c r="E90" i="201" s="1"/>
  <c r="AB8" i="201"/>
  <c r="C90" i="201" s="1"/>
  <c r="O89" i="201"/>
  <c r="N89" i="201"/>
  <c r="L89" i="201"/>
  <c r="J89" i="201"/>
  <c r="AF7" i="201"/>
  <c r="G89" i="201" s="1"/>
  <c r="AD7" i="201"/>
  <c r="D89" i="201" s="1"/>
  <c r="E89" i="201"/>
  <c r="AB7" i="201"/>
  <c r="C89" i="201" s="1"/>
  <c r="O88" i="201"/>
  <c r="N88" i="201"/>
  <c r="L88" i="201"/>
  <c r="J88" i="201"/>
  <c r="AF6" i="201"/>
  <c r="F88" i="201" s="1"/>
  <c r="AD6" i="201"/>
  <c r="E88" i="201" s="1"/>
  <c r="AB6" i="201"/>
  <c r="C88" i="201"/>
  <c r="O87" i="201"/>
  <c r="N87" i="201"/>
  <c r="J87" i="201"/>
  <c r="AF5" i="201"/>
  <c r="G87" i="201" s="1"/>
  <c r="AD5" i="201"/>
  <c r="E87" i="201" s="1"/>
  <c r="AB5" i="201"/>
  <c r="C87" i="201" s="1"/>
  <c r="J86" i="201"/>
  <c r="AF4" i="201"/>
  <c r="G86" i="201" s="1"/>
  <c r="AD4" i="201"/>
  <c r="E86" i="201" s="1"/>
  <c r="AB4" i="201"/>
  <c r="C86" i="201" s="1"/>
  <c r="N85" i="201"/>
  <c r="F85" i="201"/>
  <c r="J83" i="201"/>
  <c r="C83" i="201"/>
  <c r="A65" i="201"/>
  <c r="AB34" i="201"/>
  <c r="AB33" i="201"/>
  <c r="AB32" i="201"/>
  <c r="AB31" i="201"/>
  <c r="AB30" i="201"/>
  <c r="AB29" i="201"/>
  <c r="AB28" i="201"/>
  <c r="AB27" i="201"/>
  <c r="AB26" i="201"/>
  <c r="AB25" i="201"/>
  <c r="AB24" i="201"/>
  <c r="AB23" i="201"/>
  <c r="AB22" i="201"/>
  <c r="AB21" i="201"/>
  <c r="AB20" i="201"/>
  <c r="AB19" i="201"/>
  <c r="AB18" i="201"/>
  <c r="G19" i="201"/>
  <c r="AB17" i="201"/>
  <c r="AB16" i="201"/>
  <c r="AB15" i="201"/>
  <c r="D16" i="201"/>
  <c r="D15" i="201"/>
  <c r="O14" i="201"/>
  <c r="D14" i="201"/>
  <c r="O10" i="201"/>
  <c r="A7" i="201"/>
  <c r="A4" i="201"/>
  <c r="AB2" i="201"/>
  <c r="A2" i="201"/>
  <c r="AD128" i="200"/>
  <c r="AB128" i="200"/>
  <c r="AD127" i="200"/>
  <c r="O9" i="200" s="1"/>
  <c r="AB127" i="200"/>
  <c r="AD125" i="200"/>
  <c r="AB125" i="200"/>
  <c r="AD124" i="200"/>
  <c r="AB124" i="200"/>
  <c r="AB122" i="200"/>
  <c r="AB121" i="200"/>
  <c r="AB120" i="200"/>
  <c r="AB118" i="200"/>
  <c r="O14" i="200" s="1"/>
  <c r="AD111" i="200"/>
  <c r="D16" i="200"/>
  <c r="AB111" i="200"/>
  <c r="AD110" i="200"/>
  <c r="D15" i="200" s="1"/>
  <c r="AB110" i="200"/>
  <c r="AD109" i="200"/>
  <c r="D14" i="200" s="1"/>
  <c r="AB109" i="200"/>
  <c r="AD108" i="200"/>
  <c r="D13" i="200" s="1"/>
  <c r="AB108" i="200"/>
  <c r="AD105" i="200"/>
  <c r="AB105" i="200"/>
  <c r="AD104" i="200"/>
  <c r="D9" i="200" s="1"/>
  <c r="AB104" i="200"/>
  <c r="M91" i="200"/>
  <c r="L91" i="200"/>
  <c r="K91" i="200"/>
  <c r="AF9" i="200"/>
  <c r="F91" i="200" s="1"/>
  <c r="G91" i="200"/>
  <c r="AD9" i="200"/>
  <c r="E91" i="200" s="1"/>
  <c r="AB9" i="200"/>
  <c r="C91" i="200" s="1"/>
  <c r="O90" i="200"/>
  <c r="N90" i="200"/>
  <c r="M90" i="200"/>
  <c r="K90" i="200"/>
  <c r="AF8" i="200"/>
  <c r="G90" i="200" s="1"/>
  <c r="F90" i="200"/>
  <c r="AD8" i="200"/>
  <c r="E90" i="200" s="1"/>
  <c r="D90" i="200"/>
  <c r="AB8" i="200"/>
  <c r="C90" i="200" s="1"/>
  <c r="O89" i="200"/>
  <c r="N89" i="200"/>
  <c r="J89" i="200"/>
  <c r="AF7" i="200"/>
  <c r="G89" i="200" s="1"/>
  <c r="AD7" i="200"/>
  <c r="E89" i="200" s="1"/>
  <c r="AB7" i="200"/>
  <c r="C89" i="200"/>
  <c r="O88" i="200"/>
  <c r="N88" i="200"/>
  <c r="M88" i="200"/>
  <c r="J88" i="200"/>
  <c r="AF6" i="200"/>
  <c r="G88" i="200"/>
  <c r="AD6" i="200"/>
  <c r="E88" i="200" s="1"/>
  <c r="AB6" i="200"/>
  <c r="C88" i="200" s="1"/>
  <c r="N87" i="200"/>
  <c r="J87" i="200"/>
  <c r="AF5" i="200"/>
  <c r="F87" i="200" s="1"/>
  <c r="AD5" i="200"/>
  <c r="D87" i="200" s="1"/>
  <c r="AB5" i="200"/>
  <c r="C87" i="200" s="1"/>
  <c r="J86" i="200"/>
  <c r="AF4" i="200"/>
  <c r="G86" i="200" s="1"/>
  <c r="AD4" i="200"/>
  <c r="E86" i="200" s="1"/>
  <c r="D86" i="200"/>
  <c r="AB4" i="200"/>
  <c r="D8" i="200" s="1"/>
  <c r="N85" i="200"/>
  <c r="F85" i="200"/>
  <c r="J83" i="200"/>
  <c r="C83" i="200"/>
  <c r="A65" i="200"/>
  <c r="AB34" i="200"/>
  <c r="AB33" i="200"/>
  <c r="AB32" i="200"/>
  <c r="AB31" i="200"/>
  <c r="AB30" i="200"/>
  <c r="AB29" i="200"/>
  <c r="AB28" i="200"/>
  <c r="AB27" i="200"/>
  <c r="AB26" i="200"/>
  <c r="AB25" i="200"/>
  <c r="AB24" i="200"/>
  <c r="AB23" i="200"/>
  <c r="AB22" i="200"/>
  <c r="AB21" i="200"/>
  <c r="AB20" i="200"/>
  <c r="AB19" i="200"/>
  <c r="AB18" i="200"/>
  <c r="G19" i="200"/>
  <c r="AB17" i="200"/>
  <c r="AB16" i="200"/>
  <c r="AB15" i="200"/>
  <c r="O10" i="200"/>
  <c r="D10" i="200"/>
  <c r="A7" i="200"/>
  <c r="A4" i="200"/>
  <c r="AB2" i="200"/>
  <c r="A2" i="200"/>
  <c r="AD128" i="199"/>
  <c r="AB128" i="199"/>
  <c r="AD127" i="199"/>
  <c r="O9" i="199" s="1"/>
  <c r="AB127" i="199"/>
  <c r="AD125" i="199"/>
  <c r="AB125" i="199"/>
  <c r="AD124" i="199"/>
  <c r="AB124" i="199"/>
  <c r="AB122" i="199"/>
  <c r="AB121" i="199"/>
  <c r="AB120" i="199"/>
  <c r="AB118" i="199"/>
  <c r="O14" i="199" s="1"/>
  <c r="AD111" i="199"/>
  <c r="AB111" i="199"/>
  <c r="AD110" i="199"/>
  <c r="D15" i="199" s="1"/>
  <c r="AB110" i="199"/>
  <c r="AD109" i="199"/>
  <c r="AB109" i="199"/>
  <c r="AD108" i="199"/>
  <c r="AB108" i="199"/>
  <c r="AD105" i="199"/>
  <c r="D10" i="199" s="1"/>
  <c r="AB105" i="199"/>
  <c r="AD104" i="199"/>
  <c r="AB104" i="199"/>
  <c r="M91" i="199"/>
  <c r="L91" i="199"/>
  <c r="AF9" i="199"/>
  <c r="G91" i="199" s="1"/>
  <c r="AD9" i="199"/>
  <c r="D91" i="199" s="1"/>
  <c r="AB9" i="199"/>
  <c r="C91" i="199" s="1"/>
  <c r="O90" i="199"/>
  <c r="N90" i="199"/>
  <c r="L90" i="199"/>
  <c r="K90" i="199"/>
  <c r="AF8" i="199"/>
  <c r="G90" i="199" s="1"/>
  <c r="AD8" i="199"/>
  <c r="E90" i="199" s="1"/>
  <c r="AB8" i="199"/>
  <c r="C90" i="199" s="1"/>
  <c r="O89" i="199"/>
  <c r="N89" i="199"/>
  <c r="M89" i="199"/>
  <c r="J89" i="199"/>
  <c r="AF7" i="199"/>
  <c r="G89" i="199" s="1"/>
  <c r="AD7" i="199"/>
  <c r="D89" i="199" s="1"/>
  <c r="E89" i="199"/>
  <c r="AB7" i="199"/>
  <c r="C89" i="199" s="1"/>
  <c r="O88" i="199"/>
  <c r="N88" i="199"/>
  <c r="M88" i="199"/>
  <c r="J88" i="199"/>
  <c r="AF6" i="199"/>
  <c r="F88" i="199" s="1"/>
  <c r="AD6" i="199"/>
  <c r="E88" i="199" s="1"/>
  <c r="AB6" i="199"/>
  <c r="C88" i="199" s="1"/>
  <c r="O87" i="199"/>
  <c r="M87" i="199"/>
  <c r="J87" i="199"/>
  <c r="AF5" i="199"/>
  <c r="G87" i="199" s="1"/>
  <c r="AD5" i="199"/>
  <c r="D87" i="199" s="1"/>
  <c r="E87" i="199"/>
  <c r="AB5" i="199"/>
  <c r="C87" i="199" s="1"/>
  <c r="N86" i="199"/>
  <c r="M86" i="199"/>
  <c r="J86" i="199"/>
  <c r="AF4" i="199"/>
  <c r="F86" i="199" s="1"/>
  <c r="AD4" i="199"/>
  <c r="E86" i="199" s="1"/>
  <c r="AB4" i="199"/>
  <c r="C86" i="199" s="1"/>
  <c r="N85" i="199"/>
  <c r="F85" i="199"/>
  <c r="J83" i="199"/>
  <c r="C83" i="199"/>
  <c r="A65" i="199"/>
  <c r="AB34" i="199"/>
  <c r="AB33" i="199"/>
  <c r="AB32" i="199"/>
  <c r="AB31" i="199"/>
  <c r="AB30" i="199"/>
  <c r="AB29" i="199"/>
  <c r="AB28" i="199"/>
  <c r="AB27" i="199"/>
  <c r="AB26" i="199"/>
  <c r="AB25" i="199"/>
  <c r="AB24" i="199"/>
  <c r="AB23" i="199"/>
  <c r="AB22" i="199"/>
  <c r="AB21" i="199"/>
  <c r="AB20" i="199"/>
  <c r="AB19" i="199"/>
  <c r="AB18" i="199"/>
  <c r="G19" i="199"/>
  <c r="AB17" i="199"/>
  <c r="AB16" i="199"/>
  <c r="AB15" i="199"/>
  <c r="D16" i="199"/>
  <c r="D14" i="199"/>
  <c r="D13" i="199"/>
  <c r="O10" i="199"/>
  <c r="D9" i="199"/>
  <c r="A7" i="199"/>
  <c r="A4" i="199"/>
  <c r="AB2" i="199"/>
  <c r="A2" i="199"/>
  <c r="AD128" i="198"/>
  <c r="O10" i="198" s="1"/>
  <c r="AB128" i="198"/>
  <c r="AD127" i="198"/>
  <c r="O9" i="198" s="1"/>
  <c r="AB127" i="198"/>
  <c r="AD125" i="198"/>
  <c r="AB125" i="198"/>
  <c r="AD124" i="198"/>
  <c r="AB124" i="198"/>
  <c r="AB122" i="198"/>
  <c r="AB121" i="198"/>
  <c r="AB120" i="198"/>
  <c r="AB118" i="198"/>
  <c r="O14" i="198" s="1"/>
  <c r="AD111" i="198"/>
  <c r="AB111" i="198"/>
  <c r="AD110" i="198"/>
  <c r="D15" i="198" s="1"/>
  <c r="AB110" i="198"/>
  <c r="AD109" i="198"/>
  <c r="D14" i="198" s="1"/>
  <c r="AB109" i="198"/>
  <c r="AD108" i="198"/>
  <c r="D13" i="198" s="1"/>
  <c r="AB108" i="198"/>
  <c r="AD105" i="198"/>
  <c r="AB105" i="198"/>
  <c r="AD104" i="198"/>
  <c r="D9" i="198" s="1"/>
  <c r="AB104" i="198"/>
  <c r="M91" i="198"/>
  <c r="L91" i="198"/>
  <c r="K91" i="198"/>
  <c r="AF9" i="198"/>
  <c r="F91" i="198" s="1"/>
  <c r="AD9" i="198"/>
  <c r="D91" i="198" s="1"/>
  <c r="AB9" i="198"/>
  <c r="C91" i="198" s="1"/>
  <c r="O90" i="198"/>
  <c r="N90" i="198"/>
  <c r="M90" i="198"/>
  <c r="L90" i="198"/>
  <c r="K90" i="198"/>
  <c r="AF8" i="198"/>
  <c r="G90" i="198" s="1"/>
  <c r="AD8" i="198"/>
  <c r="E90" i="198" s="1"/>
  <c r="AB8" i="198"/>
  <c r="C90" i="198" s="1"/>
  <c r="O89" i="198"/>
  <c r="N89" i="198"/>
  <c r="L89" i="198"/>
  <c r="J89" i="198"/>
  <c r="AF7" i="198"/>
  <c r="G89" i="198"/>
  <c r="AD7" i="198"/>
  <c r="D89" i="198" s="1"/>
  <c r="AB7" i="198"/>
  <c r="C89" i="198"/>
  <c r="O88" i="198"/>
  <c r="N88" i="198"/>
  <c r="M88" i="198"/>
  <c r="L88" i="198"/>
  <c r="J88" i="198"/>
  <c r="AF6" i="198"/>
  <c r="G88" i="198" s="1"/>
  <c r="AD6" i="198"/>
  <c r="E88" i="198" s="1"/>
  <c r="AB6" i="198"/>
  <c r="C88" i="198" s="1"/>
  <c r="O87" i="198"/>
  <c r="N87" i="198"/>
  <c r="J87" i="198"/>
  <c r="AF5" i="198"/>
  <c r="F87" i="198" s="1"/>
  <c r="AD5" i="198"/>
  <c r="E87" i="198" s="1"/>
  <c r="AB5" i="198"/>
  <c r="C87" i="198" s="1"/>
  <c r="O86" i="198"/>
  <c r="N86" i="198"/>
  <c r="J86" i="198"/>
  <c r="AF4" i="198"/>
  <c r="F86" i="198" s="1"/>
  <c r="G86" i="198"/>
  <c r="AD4" i="198"/>
  <c r="D86" i="198" s="1"/>
  <c r="AB4" i="198"/>
  <c r="C86" i="198" s="1"/>
  <c r="N85" i="198"/>
  <c r="F85" i="198"/>
  <c r="J83" i="198"/>
  <c r="C83" i="198"/>
  <c r="A65" i="198"/>
  <c r="AB34" i="198"/>
  <c r="AB33" i="198"/>
  <c r="AB32" i="198"/>
  <c r="AB31" i="198"/>
  <c r="AB30" i="198"/>
  <c r="AB29" i="198"/>
  <c r="AB28" i="198"/>
  <c r="AB27" i="198"/>
  <c r="AB26" i="198"/>
  <c r="AB25" i="198"/>
  <c r="AB24" i="198"/>
  <c r="AB23" i="198"/>
  <c r="AB22" i="198"/>
  <c r="AB21" i="198"/>
  <c r="AB20" i="198"/>
  <c r="AB19" i="198"/>
  <c r="AB18" i="198"/>
  <c r="G19" i="198"/>
  <c r="AB17" i="198"/>
  <c r="AB16" i="198"/>
  <c r="AB15" i="198"/>
  <c r="D16" i="198"/>
  <c r="D10" i="198"/>
  <c r="O8" i="198"/>
  <c r="A7" i="198"/>
  <c r="A4" i="198"/>
  <c r="AB2" i="198"/>
  <c r="A2" i="198"/>
  <c r="AD128" i="197"/>
  <c r="AB128" i="197"/>
  <c r="AD127" i="197"/>
  <c r="AB127" i="197"/>
  <c r="AD125" i="197"/>
  <c r="AB125" i="197"/>
  <c r="AD124" i="197"/>
  <c r="AB124" i="197"/>
  <c r="AB122" i="197"/>
  <c r="AB121" i="197"/>
  <c r="AB120" i="197"/>
  <c r="AB118" i="197"/>
  <c r="O14" i="197" s="1"/>
  <c r="AD111" i="197"/>
  <c r="AB111" i="197"/>
  <c r="AD110" i="197"/>
  <c r="AB110" i="197"/>
  <c r="AD109" i="197"/>
  <c r="D14" i="197" s="1"/>
  <c r="AB109" i="197"/>
  <c r="AD108" i="197"/>
  <c r="AB108" i="197"/>
  <c r="AD105" i="197"/>
  <c r="D10" i="197" s="1"/>
  <c r="AB105" i="197"/>
  <c r="AD104" i="197"/>
  <c r="D9" i="197" s="1"/>
  <c r="AB104" i="197"/>
  <c r="M91" i="197"/>
  <c r="L91" i="197"/>
  <c r="K91" i="197"/>
  <c r="AF9" i="197"/>
  <c r="G91" i="197" s="1"/>
  <c r="AD9" i="197"/>
  <c r="E91" i="197" s="1"/>
  <c r="AB9" i="197"/>
  <c r="C91" i="197" s="1"/>
  <c r="O90" i="197"/>
  <c r="N90" i="197"/>
  <c r="M90" i="197"/>
  <c r="L90" i="197"/>
  <c r="K90" i="197"/>
  <c r="AF8" i="197"/>
  <c r="F90" i="197" s="1"/>
  <c r="AD8" i="197"/>
  <c r="D90" i="197" s="1"/>
  <c r="AB8" i="197"/>
  <c r="C90" i="197" s="1"/>
  <c r="O89" i="197"/>
  <c r="N89" i="197"/>
  <c r="L89" i="197"/>
  <c r="J89" i="197"/>
  <c r="AF7" i="197"/>
  <c r="G89" i="197" s="1"/>
  <c r="AD7" i="197"/>
  <c r="E89" i="197" s="1"/>
  <c r="AB7" i="197"/>
  <c r="O8" i="197" s="1"/>
  <c r="C89" i="197"/>
  <c r="O88" i="197"/>
  <c r="N88" i="197"/>
  <c r="L88" i="197"/>
  <c r="J88" i="197"/>
  <c r="AF6" i="197"/>
  <c r="G88" i="197" s="1"/>
  <c r="AD6" i="197"/>
  <c r="E88" i="197" s="1"/>
  <c r="AB6" i="197"/>
  <c r="C88" i="197" s="1"/>
  <c r="N87" i="197"/>
  <c r="L87" i="197"/>
  <c r="J87" i="197"/>
  <c r="AF5" i="197"/>
  <c r="F87" i="197" s="1"/>
  <c r="AD5" i="197"/>
  <c r="D87" i="197" s="1"/>
  <c r="AB5" i="197"/>
  <c r="C87" i="197" s="1"/>
  <c r="O86" i="197"/>
  <c r="N86" i="197"/>
  <c r="L86" i="197"/>
  <c r="J86" i="197"/>
  <c r="AF4" i="197"/>
  <c r="G86" i="197" s="1"/>
  <c r="AD4" i="197"/>
  <c r="D86" i="197" s="1"/>
  <c r="AB4" i="197"/>
  <c r="C86" i="197" s="1"/>
  <c r="N85" i="197"/>
  <c r="F85" i="197"/>
  <c r="J83" i="197"/>
  <c r="C83" i="197"/>
  <c r="A65" i="197"/>
  <c r="AB34" i="197"/>
  <c r="AB33" i="197"/>
  <c r="AB32" i="197"/>
  <c r="AB31" i="197"/>
  <c r="AB30" i="197"/>
  <c r="AB29" i="197"/>
  <c r="AB28" i="197"/>
  <c r="AB27" i="197"/>
  <c r="AB26" i="197"/>
  <c r="AB25" i="197"/>
  <c r="AB24" i="197"/>
  <c r="AB23" i="197"/>
  <c r="AB22" i="197"/>
  <c r="AB21" i="197"/>
  <c r="AB20" i="197"/>
  <c r="AB19" i="197"/>
  <c r="AB18" i="197"/>
  <c r="G19" i="197"/>
  <c r="AB17" i="197"/>
  <c r="AB16" i="197"/>
  <c r="AB15" i="197"/>
  <c r="D16" i="197"/>
  <c r="D15" i="197"/>
  <c r="D13" i="197"/>
  <c r="O10" i="197"/>
  <c r="O9" i="197"/>
  <c r="D8" i="197"/>
  <c r="A7" i="197"/>
  <c r="A4" i="197"/>
  <c r="AB2" i="197"/>
  <c r="A2" i="197"/>
  <c r="AD128" i="196"/>
  <c r="AB128" i="196"/>
  <c r="AD127" i="196"/>
  <c r="O9" i="196" s="1"/>
  <c r="AB127" i="196"/>
  <c r="AD125" i="196"/>
  <c r="AB125" i="196"/>
  <c r="AD124" i="196"/>
  <c r="AB124" i="196"/>
  <c r="AB122" i="196"/>
  <c r="AB121" i="196"/>
  <c r="AB120" i="196"/>
  <c r="AB118" i="196"/>
  <c r="AD111" i="196"/>
  <c r="AB111" i="196"/>
  <c r="AD110" i="196"/>
  <c r="D15" i="196" s="1"/>
  <c r="AB110" i="196"/>
  <c r="AD109" i="196"/>
  <c r="D14" i="196" s="1"/>
  <c r="AB109" i="196"/>
  <c r="AD108" i="196"/>
  <c r="AB108" i="196"/>
  <c r="AD105" i="196"/>
  <c r="AB105" i="196"/>
  <c r="AD104" i="196"/>
  <c r="AB104" i="196"/>
  <c r="M91" i="196"/>
  <c r="L91" i="196"/>
  <c r="K91" i="196"/>
  <c r="AF9" i="196"/>
  <c r="G91" i="196" s="1"/>
  <c r="AD9" i="196"/>
  <c r="D91" i="196" s="1"/>
  <c r="AB9" i="196"/>
  <c r="C91" i="196" s="1"/>
  <c r="O90" i="196"/>
  <c r="N90" i="196"/>
  <c r="M90" i="196"/>
  <c r="AF8" i="196"/>
  <c r="F90" i="196" s="1"/>
  <c r="AD8" i="196"/>
  <c r="E90" i="196" s="1"/>
  <c r="AB8" i="196"/>
  <c r="C90" i="196" s="1"/>
  <c r="O89" i="196"/>
  <c r="N89" i="196"/>
  <c r="J89" i="196"/>
  <c r="AF7" i="196"/>
  <c r="G89" i="196" s="1"/>
  <c r="AD7" i="196"/>
  <c r="E89" i="196" s="1"/>
  <c r="AB7" i="196"/>
  <c r="C89" i="196" s="1"/>
  <c r="O88" i="196"/>
  <c r="N88" i="196"/>
  <c r="L88" i="196"/>
  <c r="J88" i="196"/>
  <c r="AF6" i="196"/>
  <c r="G88" i="196" s="1"/>
  <c r="AD6" i="196"/>
  <c r="E88" i="196" s="1"/>
  <c r="AB6" i="196"/>
  <c r="C88" i="196" s="1"/>
  <c r="N87" i="196"/>
  <c r="J87" i="196"/>
  <c r="AF5" i="196"/>
  <c r="G87" i="196" s="1"/>
  <c r="AD5" i="196"/>
  <c r="E87" i="196" s="1"/>
  <c r="AB5" i="196"/>
  <c r="C87" i="196" s="1"/>
  <c r="O86" i="196"/>
  <c r="N86" i="196"/>
  <c r="L86" i="196"/>
  <c r="J86" i="196"/>
  <c r="AF4" i="196"/>
  <c r="F86" i="196" s="1"/>
  <c r="AD4" i="196"/>
  <c r="E86" i="196" s="1"/>
  <c r="AB4" i="196"/>
  <c r="C86" i="196" s="1"/>
  <c r="N85" i="196"/>
  <c r="F85" i="196"/>
  <c r="J83" i="196"/>
  <c r="C83" i="196"/>
  <c r="A65" i="196"/>
  <c r="AB34" i="196"/>
  <c r="AB33" i="196"/>
  <c r="AB32" i="196"/>
  <c r="AB31" i="196"/>
  <c r="AB30" i="196"/>
  <c r="AB29" i="196"/>
  <c r="AB28" i="196"/>
  <c r="AB27" i="196"/>
  <c r="AB26" i="196"/>
  <c r="AB25" i="196"/>
  <c r="AB24" i="196"/>
  <c r="AB23" i="196"/>
  <c r="AB22" i="196"/>
  <c r="AB21" i="196"/>
  <c r="AB20" i="196"/>
  <c r="AB19" i="196"/>
  <c r="AB18" i="196"/>
  <c r="G19" i="196"/>
  <c r="AB17" i="196"/>
  <c r="AB16" i="196"/>
  <c r="AB15" i="196"/>
  <c r="D16" i="196"/>
  <c r="O14" i="196"/>
  <c r="D13" i="196"/>
  <c r="O10" i="196"/>
  <c r="D10" i="196"/>
  <c r="D9" i="196"/>
  <c r="A7" i="196"/>
  <c r="A4" i="196"/>
  <c r="AB2" i="196"/>
  <c r="A2" i="196"/>
  <c r="AD128" i="195"/>
  <c r="O10" i="195" s="1"/>
  <c r="AB128" i="195"/>
  <c r="AD127" i="195"/>
  <c r="O9" i="195" s="1"/>
  <c r="AB127" i="195"/>
  <c r="AD125" i="195"/>
  <c r="AB125" i="195"/>
  <c r="AD124" i="195"/>
  <c r="AB124" i="195"/>
  <c r="AB122" i="195"/>
  <c r="AB121" i="195"/>
  <c r="AB120" i="195"/>
  <c r="AB118" i="195"/>
  <c r="O14" i="195" s="1"/>
  <c r="AD111" i="195"/>
  <c r="AB111" i="195"/>
  <c r="AD110" i="195"/>
  <c r="D15" i="195"/>
  <c r="AB110" i="195"/>
  <c r="AD109" i="195"/>
  <c r="D14" i="195" s="1"/>
  <c r="AB109" i="195"/>
  <c r="AD108" i="195"/>
  <c r="D13" i="195" s="1"/>
  <c r="AB108" i="195"/>
  <c r="AD105" i="195"/>
  <c r="AB105" i="195"/>
  <c r="AD104" i="195"/>
  <c r="D9" i="195" s="1"/>
  <c r="AB104" i="195"/>
  <c r="N91" i="195"/>
  <c r="M91" i="195"/>
  <c r="L91" i="195"/>
  <c r="AF9" i="195"/>
  <c r="G91" i="195" s="1"/>
  <c r="AD9" i="195"/>
  <c r="D91" i="195" s="1"/>
  <c r="AB9" i="195"/>
  <c r="C91" i="195" s="1"/>
  <c r="O90" i="195"/>
  <c r="N90" i="195"/>
  <c r="K90" i="195"/>
  <c r="AF8" i="195"/>
  <c r="F90" i="195" s="1"/>
  <c r="AD8" i="195"/>
  <c r="E90" i="195" s="1"/>
  <c r="AB8" i="195"/>
  <c r="C90" i="195" s="1"/>
  <c r="O89" i="195"/>
  <c r="N89" i="195"/>
  <c r="M89" i="195"/>
  <c r="J89" i="195"/>
  <c r="AF7" i="195"/>
  <c r="G89" i="195" s="1"/>
  <c r="AD7" i="195"/>
  <c r="E89" i="195" s="1"/>
  <c r="AB7" i="195"/>
  <c r="O8" i="195" s="1"/>
  <c r="C89" i="195"/>
  <c r="O88" i="195"/>
  <c r="N88" i="195"/>
  <c r="L88" i="195"/>
  <c r="J88" i="195"/>
  <c r="AF6" i="195"/>
  <c r="F88" i="195" s="1"/>
  <c r="AD6" i="195"/>
  <c r="D88" i="195" s="1"/>
  <c r="E88" i="195"/>
  <c r="AB6" i="195"/>
  <c r="C88" i="195" s="1"/>
  <c r="O87" i="195"/>
  <c r="J87" i="195"/>
  <c r="AF5" i="195"/>
  <c r="G87" i="195"/>
  <c r="AD5" i="195"/>
  <c r="E87" i="195" s="1"/>
  <c r="D87" i="195"/>
  <c r="AB5" i="195"/>
  <c r="C87" i="195"/>
  <c r="O86" i="195"/>
  <c r="N86" i="195"/>
  <c r="L86" i="195"/>
  <c r="J86" i="195"/>
  <c r="AF4" i="195"/>
  <c r="F86" i="195"/>
  <c r="AD4" i="195"/>
  <c r="E86" i="195"/>
  <c r="AB4" i="195"/>
  <c r="C86" i="195" s="1"/>
  <c r="N85" i="195"/>
  <c r="F85" i="195"/>
  <c r="J83" i="195"/>
  <c r="C83" i="195"/>
  <c r="A65" i="195"/>
  <c r="AB34" i="195"/>
  <c r="AB33" i="195"/>
  <c r="AB32" i="195"/>
  <c r="AB31" i="195"/>
  <c r="AB30" i="195"/>
  <c r="AB29" i="195"/>
  <c r="AB28" i="195"/>
  <c r="AB27" i="195"/>
  <c r="AB26" i="195"/>
  <c r="AB25" i="195"/>
  <c r="AB24" i="195"/>
  <c r="AB23" i="195"/>
  <c r="AB22" i="195"/>
  <c r="AB21" i="195"/>
  <c r="AB20" i="195"/>
  <c r="AB19" i="195"/>
  <c r="AB18" i="195"/>
  <c r="G19" i="195"/>
  <c r="AB17" i="195"/>
  <c r="AB16" i="195"/>
  <c r="AB15" i="195"/>
  <c r="D16" i="195"/>
  <c r="D10" i="195"/>
  <c r="A7" i="195"/>
  <c r="A4" i="195"/>
  <c r="AB2" i="195"/>
  <c r="A2" i="195"/>
  <c r="AD128" i="194"/>
  <c r="AB128" i="194"/>
  <c r="AD127" i="194"/>
  <c r="O9" i="194" s="1"/>
  <c r="AB127" i="194"/>
  <c r="AD125" i="194"/>
  <c r="AB125" i="194"/>
  <c r="AD124" i="194"/>
  <c r="AB124" i="194"/>
  <c r="AB122" i="194"/>
  <c r="AB121" i="194"/>
  <c r="AB120" i="194"/>
  <c r="AB118" i="194"/>
  <c r="AD111" i="194"/>
  <c r="D16" i="194" s="1"/>
  <c r="AB111" i="194"/>
  <c r="AD110" i="194"/>
  <c r="D15" i="194" s="1"/>
  <c r="AB110" i="194"/>
  <c r="AD109" i="194"/>
  <c r="D14" i="194" s="1"/>
  <c r="AB109" i="194"/>
  <c r="AD108" i="194"/>
  <c r="D13" i="194" s="1"/>
  <c r="AB108" i="194"/>
  <c r="AD105" i="194"/>
  <c r="D10" i="194" s="1"/>
  <c r="AB105" i="194"/>
  <c r="AD104" i="194"/>
  <c r="D9" i="194" s="1"/>
  <c r="AB104" i="194"/>
  <c r="M91" i="194"/>
  <c r="L91" i="194"/>
  <c r="K91" i="194"/>
  <c r="AF9" i="194"/>
  <c r="G91" i="194" s="1"/>
  <c r="AD9" i="194"/>
  <c r="D91" i="194"/>
  <c r="AB9" i="194"/>
  <c r="C91" i="194" s="1"/>
  <c r="O90" i="194"/>
  <c r="N90" i="194"/>
  <c r="L90" i="194"/>
  <c r="K90" i="194"/>
  <c r="AF8" i="194"/>
  <c r="G90" i="194" s="1"/>
  <c r="AD8" i="194"/>
  <c r="D90" i="194" s="1"/>
  <c r="AB8" i="194"/>
  <c r="C90" i="194" s="1"/>
  <c r="O89" i="194"/>
  <c r="N89" i="194"/>
  <c r="J89" i="194"/>
  <c r="AF7" i="194"/>
  <c r="G89" i="194" s="1"/>
  <c r="AD7" i="194"/>
  <c r="E89" i="194" s="1"/>
  <c r="AB7" i="194"/>
  <c r="C89" i="194" s="1"/>
  <c r="O88" i="194"/>
  <c r="N88" i="194"/>
  <c r="L88" i="194"/>
  <c r="J88" i="194"/>
  <c r="AF6" i="194"/>
  <c r="G88" i="194" s="1"/>
  <c r="AD6" i="194"/>
  <c r="E88" i="194" s="1"/>
  <c r="AB6" i="194"/>
  <c r="C88" i="194"/>
  <c r="O87" i="194"/>
  <c r="N87" i="194"/>
  <c r="J87" i="194"/>
  <c r="AF5" i="194"/>
  <c r="F87" i="194" s="1"/>
  <c r="AD5" i="194"/>
  <c r="D87" i="194" s="1"/>
  <c r="AB5" i="194"/>
  <c r="C87" i="194" s="1"/>
  <c r="O86" i="194"/>
  <c r="J86" i="194"/>
  <c r="AF4" i="194"/>
  <c r="G86" i="194" s="1"/>
  <c r="AD4" i="194"/>
  <c r="D86" i="194" s="1"/>
  <c r="AB4" i="194"/>
  <c r="C86" i="194" s="1"/>
  <c r="N85" i="194"/>
  <c r="F85" i="194"/>
  <c r="J83" i="194"/>
  <c r="C83" i="194"/>
  <c r="A65" i="194"/>
  <c r="A50" i="194"/>
  <c r="AB34" i="194"/>
  <c r="AB33" i="194"/>
  <c r="AB32" i="194"/>
  <c r="AB31" i="194"/>
  <c r="AB30" i="194"/>
  <c r="AB29" i="194"/>
  <c r="AB28" i="194"/>
  <c r="AB27" i="194"/>
  <c r="AB26" i="194"/>
  <c r="AB25" i="194"/>
  <c r="AB24" i="194"/>
  <c r="AB23" i="194"/>
  <c r="AB22" i="194"/>
  <c r="AB21" i="194"/>
  <c r="AB20" i="194"/>
  <c r="AB19" i="194"/>
  <c r="AB18" i="194"/>
  <c r="G19" i="194"/>
  <c r="A19" i="194"/>
  <c r="AB17" i="194"/>
  <c r="AB16" i="194"/>
  <c r="AB15" i="194"/>
  <c r="O14" i="194"/>
  <c r="O10" i="194"/>
  <c r="O8" i="194"/>
  <c r="A7" i="194"/>
  <c r="A4" i="194"/>
  <c r="AB2" i="194"/>
  <c r="A2" i="194"/>
  <c r="AD128" i="193"/>
  <c r="AB128" i="193"/>
  <c r="AD127" i="193"/>
  <c r="AB127" i="193"/>
  <c r="AD125" i="193"/>
  <c r="AB125" i="193"/>
  <c r="AD124" i="193"/>
  <c r="AB124" i="193"/>
  <c r="AB122" i="193"/>
  <c r="AB121" i="193"/>
  <c r="AB120" i="193"/>
  <c r="AB118" i="193"/>
  <c r="O14" i="193" s="1"/>
  <c r="AD111" i="193"/>
  <c r="AB111" i="193"/>
  <c r="AD110" i="193"/>
  <c r="AB110" i="193"/>
  <c r="AD109" i="193"/>
  <c r="D14" i="193" s="1"/>
  <c r="AB109" i="193"/>
  <c r="AD108" i="193"/>
  <c r="AB108" i="193"/>
  <c r="AD105" i="193"/>
  <c r="D10" i="193" s="1"/>
  <c r="AB105" i="193"/>
  <c r="AD104" i="193"/>
  <c r="AB104" i="193"/>
  <c r="M91" i="193"/>
  <c r="L91" i="193"/>
  <c r="K91" i="193"/>
  <c r="AF9" i="193"/>
  <c r="G91" i="193" s="1"/>
  <c r="AD9" i="193"/>
  <c r="E91" i="193" s="1"/>
  <c r="AB9" i="193"/>
  <c r="C91" i="193" s="1"/>
  <c r="O90" i="193"/>
  <c r="N90" i="193"/>
  <c r="M90" i="193"/>
  <c r="L90" i="193"/>
  <c r="K90" i="193"/>
  <c r="AF8" i="193"/>
  <c r="G90" i="193" s="1"/>
  <c r="AD8" i="193"/>
  <c r="E90" i="193" s="1"/>
  <c r="AB8" i="193"/>
  <c r="C90" i="193" s="1"/>
  <c r="O89" i="193"/>
  <c r="N89" i="193"/>
  <c r="J89" i="193"/>
  <c r="AF7" i="193"/>
  <c r="G89" i="193" s="1"/>
  <c r="AD7" i="193"/>
  <c r="E89" i="193" s="1"/>
  <c r="AB7" i="193"/>
  <c r="C89" i="193" s="1"/>
  <c r="O88" i="193"/>
  <c r="N88" i="193"/>
  <c r="M88" i="193"/>
  <c r="J88" i="193"/>
  <c r="AF6" i="193"/>
  <c r="G88" i="193" s="1"/>
  <c r="AD6" i="193"/>
  <c r="E88" i="193" s="1"/>
  <c r="AB6" i="193"/>
  <c r="C88" i="193" s="1"/>
  <c r="O87" i="193"/>
  <c r="J87" i="193"/>
  <c r="AF5" i="193"/>
  <c r="G87" i="193"/>
  <c r="AD5" i="193"/>
  <c r="E87" i="193" s="1"/>
  <c r="AB5" i="193"/>
  <c r="C87" i="193" s="1"/>
  <c r="O86" i="193"/>
  <c r="J86" i="193"/>
  <c r="AF4" i="193"/>
  <c r="F86" i="193" s="1"/>
  <c r="AD4" i="193"/>
  <c r="E86" i="193" s="1"/>
  <c r="D86" i="193"/>
  <c r="AB4" i="193"/>
  <c r="C86" i="193"/>
  <c r="N85" i="193"/>
  <c r="F85" i="193"/>
  <c r="J83" i="193"/>
  <c r="C83" i="193"/>
  <c r="A65" i="193"/>
  <c r="AB34" i="193"/>
  <c r="AB33" i="193"/>
  <c r="AB32" i="193"/>
  <c r="AB31" i="193"/>
  <c r="AB30" i="193"/>
  <c r="AB29" i="193"/>
  <c r="AB28" i="193"/>
  <c r="AB27" i="193"/>
  <c r="AB26" i="193"/>
  <c r="AB25" i="193"/>
  <c r="AB24" i="193"/>
  <c r="AB23" i="193"/>
  <c r="AB22" i="193"/>
  <c r="AB21" i="193"/>
  <c r="AB20" i="193"/>
  <c r="AB19" i="193"/>
  <c r="AB18" i="193"/>
  <c r="G19" i="193"/>
  <c r="AB17" i="193"/>
  <c r="AB16" i="193"/>
  <c r="AB15" i="193"/>
  <c r="D16" i="193"/>
  <c r="D15" i="193"/>
  <c r="D13" i="193"/>
  <c r="O10" i="193"/>
  <c r="O9" i="193"/>
  <c r="D9" i="193"/>
  <c r="A7" i="193"/>
  <c r="A4" i="193"/>
  <c r="AB2" i="193"/>
  <c r="A2" i="193"/>
  <c r="AD128" i="192"/>
  <c r="AB128" i="192"/>
  <c r="AD127" i="192"/>
  <c r="O9" i="192" s="1"/>
  <c r="AB127" i="192"/>
  <c r="AD125" i="192"/>
  <c r="AB125" i="192"/>
  <c r="AD124" i="192"/>
  <c r="AB124" i="192"/>
  <c r="AB122" i="192"/>
  <c r="AB121" i="192"/>
  <c r="AB120" i="192"/>
  <c r="AB118" i="192"/>
  <c r="O14" i="192" s="1"/>
  <c r="AD111" i="192"/>
  <c r="AB111" i="192"/>
  <c r="AD110" i="192"/>
  <c r="AB110" i="192"/>
  <c r="AD109" i="192"/>
  <c r="AB109" i="192"/>
  <c r="AD108" i="192"/>
  <c r="AB108" i="192"/>
  <c r="AD105" i="192"/>
  <c r="D10" i="192" s="1"/>
  <c r="AB105" i="192"/>
  <c r="AD104" i="192"/>
  <c r="AB104" i="192"/>
  <c r="M91" i="192"/>
  <c r="L91" i="192"/>
  <c r="K91" i="192"/>
  <c r="AF9" i="192"/>
  <c r="F91" i="192" s="1"/>
  <c r="AD9" i="192"/>
  <c r="E91" i="192" s="1"/>
  <c r="AB9" i="192"/>
  <c r="C91" i="192" s="1"/>
  <c r="O90" i="192"/>
  <c r="N90" i="192"/>
  <c r="M90" i="192"/>
  <c r="K90" i="192"/>
  <c r="AF8" i="192"/>
  <c r="G90" i="192" s="1"/>
  <c r="AD8" i="192"/>
  <c r="E90" i="192" s="1"/>
  <c r="AB8" i="192"/>
  <c r="C90" i="192" s="1"/>
  <c r="O89" i="192"/>
  <c r="N89" i="192"/>
  <c r="M89" i="192"/>
  <c r="J89" i="192"/>
  <c r="AF7" i="192"/>
  <c r="G89" i="192" s="1"/>
  <c r="AD7" i="192"/>
  <c r="E89" i="192"/>
  <c r="AB7" i="192"/>
  <c r="C89" i="192" s="1"/>
  <c r="O88" i="192"/>
  <c r="N88" i="192"/>
  <c r="M88" i="192"/>
  <c r="L88" i="192"/>
  <c r="J88" i="192"/>
  <c r="AF6" i="192"/>
  <c r="F88" i="192" s="1"/>
  <c r="AD6" i="192"/>
  <c r="E88" i="192" s="1"/>
  <c r="AB6" i="192"/>
  <c r="C88" i="192" s="1"/>
  <c r="O87" i="192"/>
  <c r="N87" i="192"/>
  <c r="J87" i="192"/>
  <c r="AF5" i="192"/>
  <c r="G87" i="192" s="1"/>
  <c r="AD5" i="192"/>
  <c r="D87" i="192" s="1"/>
  <c r="AB5" i="192"/>
  <c r="C87" i="192" s="1"/>
  <c r="O86" i="192"/>
  <c r="N86" i="192"/>
  <c r="J86" i="192"/>
  <c r="AF4" i="192"/>
  <c r="G86" i="192" s="1"/>
  <c r="AD4" i="192"/>
  <c r="E86" i="192" s="1"/>
  <c r="AB4" i="192"/>
  <c r="C86" i="192" s="1"/>
  <c r="N85" i="192"/>
  <c r="F85" i="192"/>
  <c r="J83" i="192"/>
  <c r="C83" i="192"/>
  <c r="A65" i="192"/>
  <c r="AB34" i="192"/>
  <c r="AB33" i="192"/>
  <c r="AB32" i="192"/>
  <c r="AB31" i="192"/>
  <c r="AB30" i="192"/>
  <c r="AB29" i="192"/>
  <c r="AB28" i="192"/>
  <c r="AB27" i="192"/>
  <c r="AB26" i="192"/>
  <c r="AB25" i="192"/>
  <c r="AB24" i="192"/>
  <c r="AB23" i="192"/>
  <c r="AB22" i="192"/>
  <c r="AB21" i="192"/>
  <c r="AB20" i="192"/>
  <c r="AB19" i="192"/>
  <c r="AB18" i="192"/>
  <c r="G19" i="192"/>
  <c r="AB17" i="192"/>
  <c r="AB16" i="192"/>
  <c r="AB15" i="192"/>
  <c r="D16" i="192"/>
  <c r="D15" i="192"/>
  <c r="D14" i="192"/>
  <c r="D13" i="192"/>
  <c r="O10" i="192"/>
  <c r="D9" i="192"/>
  <c r="A7" i="192"/>
  <c r="A4" i="192"/>
  <c r="AB2" i="192"/>
  <c r="A2" i="192"/>
  <c r="AD128" i="191"/>
  <c r="O10" i="191" s="1"/>
  <c r="AB128" i="191"/>
  <c r="AD127" i="191"/>
  <c r="O9" i="191" s="1"/>
  <c r="AB127" i="191"/>
  <c r="AD125" i="191"/>
  <c r="AB125" i="191"/>
  <c r="AD124" i="191"/>
  <c r="AB124" i="191"/>
  <c r="AB122" i="191"/>
  <c r="AB121" i="191"/>
  <c r="AB120" i="191"/>
  <c r="AB118" i="191"/>
  <c r="O14" i="191"/>
  <c r="AD111" i="191"/>
  <c r="D16" i="191" s="1"/>
  <c r="AB111" i="191"/>
  <c r="AD110" i="191"/>
  <c r="D15" i="191" s="1"/>
  <c r="AB110" i="191"/>
  <c r="AD109" i="191"/>
  <c r="D14" i="191" s="1"/>
  <c r="AB109" i="191"/>
  <c r="AD108" i="191"/>
  <c r="D13" i="191" s="1"/>
  <c r="AB108" i="191"/>
  <c r="AD105" i="191"/>
  <c r="D10" i="191" s="1"/>
  <c r="AB105" i="191"/>
  <c r="AD104" i="191"/>
  <c r="AB104" i="191"/>
  <c r="M91" i="191"/>
  <c r="L91" i="191"/>
  <c r="K91" i="191"/>
  <c r="AF9" i="191"/>
  <c r="G91" i="191" s="1"/>
  <c r="AD9" i="191"/>
  <c r="D91" i="191" s="1"/>
  <c r="E91" i="191"/>
  <c r="AB9" i="191"/>
  <c r="C91" i="191" s="1"/>
  <c r="O90" i="191"/>
  <c r="N90" i="191"/>
  <c r="K90" i="191"/>
  <c r="AF8" i="191"/>
  <c r="F90" i="191"/>
  <c r="AD8" i="191"/>
  <c r="E90" i="191" s="1"/>
  <c r="AB8" i="191"/>
  <c r="C90" i="191" s="1"/>
  <c r="O89" i="191"/>
  <c r="N89" i="191"/>
  <c r="M89" i="191"/>
  <c r="J89" i="191"/>
  <c r="AF7" i="191"/>
  <c r="G89" i="191" s="1"/>
  <c r="AD7" i="191"/>
  <c r="D89" i="191" s="1"/>
  <c r="AB7" i="191"/>
  <c r="O8" i="191" s="1"/>
  <c r="C89" i="191"/>
  <c r="O88" i="191"/>
  <c r="N88" i="191"/>
  <c r="M88" i="191"/>
  <c r="J88" i="191"/>
  <c r="AF6" i="191"/>
  <c r="F88" i="191" s="1"/>
  <c r="AD6" i="191"/>
  <c r="E88" i="191"/>
  <c r="AB6" i="191"/>
  <c r="C88" i="191" s="1"/>
  <c r="L87" i="191"/>
  <c r="J87" i="191"/>
  <c r="AF5" i="191"/>
  <c r="F87" i="191" s="1"/>
  <c r="AD5" i="191"/>
  <c r="E87" i="191" s="1"/>
  <c r="AB5" i="191"/>
  <c r="C87" i="191"/>
  <c r="O86" i="191"/>
  <c r="N86" i="191"/>
  <c r="J86" i="191"/>
  <c r="AF4" i="191"/>
  <c r="F86" i="191" s="1"/>
  <c r="AD4" i="191"/>
  <c r="D86" i="191" s="1"/>
  <c r="E86" i="191"/>
  <c r="AB4" i="191"/>
  <c r="D8" i="191" s="1"/>
  <c r="N85" i="191"/>
  <c r="F85" i="191"/>
  <c r="J83" i="191"/>
  <c r="C83" i="191"/>
  <c r="A65" i="191"/>
  <c r="AB34" i="191"/>
  <c r="AB33" i="191"/>
  <c r="AB32" i="191"/>
  <c r="AB31" i="191"/>
  <c r="AB30" i="191"/>
  <c r="AB29" i="191"/>
  <c r="AB28" i="191"/>
  <c r="AB27" i="191"/>
  <c r="AB26" i="191"/>
  <c r="AB25" i="191"/>
  <c r="AB24" i="191"/>
  <c r="AB23" i="191"/>
  <c r="AB22" i="191"/>
  <c r="AB21" i="191"/>
  <c r="AB20" i="191"/>
  <c r="AB19" i="191"/>
  <c r="AB18" i="191"/>
  <c r="G19" i="191"/>
  <c r="AB17" i="191"/>
  <c r="AB16" i="191"/>
  <c r="AB15" i="191"/>
  <c r="D9" i="191"/>
  <c r="A7" i="191"/>
  <c r="A4" i="191"/>
  <c r="AB2" i="191"/>
  <c r="A2" i="191"/>
  <c r="AD128" i="190"/>
  <c r="O10" i="190" s="1"/>
  <c r="AB128" i="190"/>
  <c r="AD127" i="190"/>
  <c r="O9" i="190" s="1"/>
  <c r="AB127" i="190"/>
  <c r="AD125" i="190"/>
  <c r="AB125" i="190"/>
  <c r="AD124" i="190"/>
  <c r="AB124" i="190"/>
  <c r="AB122" i="190"/>
  <c r="AB121" i="190"/>
  <c r="AB120" i="190"/>
  <c r="AB118" i="190"/>
  <c r="O14" i="190" s="1"/>
  <c r="AD111" i="190"/>
  <c r="D16" i="190" s="1"/>
  <c r="AB111" i="190"/>
  <c r="AD110" i="190"/>
  <c r="D15" i="190" s="1"/>
  <c r="AB110" i="190"/>
  <c r="AD109" i="190"/>
  <c r="D14" i="190" s="1"/>
  <c r="AB109" i="190"/>
  <c r="AD108" i="190"/>
  <c r="D13" i="190" s="1"/>
  <c r="AB108" i="190"/>
  <c r="AD105" i="190"/>
  <c r="AB105" i="190"/>
  <c r="AD104" i="190"/>
  <c r="D9" i="190" s="1"/>
  <c r="AB104" i="190"/>
  <c r="M91" i="190"/>
  <c r="L91" i="190"/>
  <c r="AF9" i="190"/>
  <c r="G91" i="190"/>
  <c r="AD9" i="190"/>
  <c r="D91" i="190" s="1"/>
  <c r="AB9" i="190"/>
  <c r="C91" i="190" s="1"/>
  <c r="O90" i="190"/>
  <c r="N90" i="190"/>
  <c r="L90" i="190"/>
  <c r="K90" i="190"/>
  <c r="AF8" i="190"/>
  <c r="G90" i="190" s="1"/>
  <c r="AD8" i="190"/>
  <c r="D90" i="190" s="1"/>
  <c r="AB8" i="190"/>
  <c r="C90" i="190" s="1"/>
  <c r="O89" i="190"/>
  <c r="N89" i="190"/>
  <c r="M89" i="190"/>
  <c r="J89" i="190"/>
  <c r="AF7" i="190"/>
  <c r="G89" i="190" s="1"/>
  <c r="AD7" i="190"/>
  <c r="E89" i="190" s="1"/>
  <c r="AB7" i="190"/>
  <c r="C89" i="190" s="1"/>
  <c r="O88" i="190"/>
  <c r="N88" i="190"/>
  <c r="M88" i="190"/>
  <c r="J88" i="190"/>
  <c r="AF6" i="190"/>
  <c r="G88" i="190" s="1"/>
  <c r="AD6" i="190"/>
  <c r="E88" i="190" s="1"/>
  <c r="AB6" i="190"/>
  <c r="C88" i="190" s="1"/>
  <c r="O87" i="190"/>
  <c r="J87" i="190"/>
  <c r="AF5" i="190"/>
  <c r="G87" i="190" s="1"/>
  <c r="AD5" i="190"/>
  <c r="D87" i="190" s="1"/>
  <c r="E87" i="190"/>
  <c r="AB5" i="190"/>
  <c r="C87" i="190" s="1"/>
  <c r="O86" i="190"/>
  <c r="N86" i="190"/>
  <c r="J86" i="190"/>
  <c r="AF4" i="190"/>
  <c r="F86" i="190" s="1"/>
  <c r="AD4" i="190"/>
  <c r="E86" i="190" s="1"/>
  <c r="AB4" i="190"/>
  <c r="D8" i="190" s="1"/>
  <c r="N85" i="190"/>
  <c r="F85" i="190"/>
  <c r="J83" i="190"/>
  <c r="C83" i="190"/>
  <c r="A65" i="190"/>
  <c r="AB34" i="190"/>
  <c r="AB33" i="190"/>
  <c r="AB32" i="190"/>
  <c r="AB31" i="190"/>
  <c r="AB30" i="190"/>
  <c r="AB29" i="190"/>
  <c r="AB28" i="190"/>
  <c r="AB27" i="190"/>
  <c r="AB26" i="190"/>
  <c r="AB25" i="190"/>
  <c r="AB24" i="190"/>
  <c r="AB23" i="190"/>
  <c r="AB22" i="190"/>
  <c r="AB21" i="190"/>
  <c r="AB20" i="190"/>
  <c r="AB19" i="190"/>
  <c r="AB18" i="190"/>
  <c r="G19" i="190"/>
  <c r="AB17" i="190"/>
  <c r="AB16" i="190"/>
  <c r="AB15" i="190"/>
  <c r="D10" i="190"/>
  <c r="A7" i="190"/>
  <c r="A4" i="190"/>
  <c r="AB2" i="190"/>
  <c r="A2" i="190"/>
  <c r="AD128" i="189"/>
  <c r="O10" i="189" s="1"/>
  <c r="AB128" i="189"/>
  <c r="AD127" i="189"/>
  <c r="AB127" i="189"/>
  <c r="AD125" i="189"/>
  <c r="AB125" i="189"/>
  <c r="AD124" i="189"/>
  <c r="AB124" i="189"/>
  <c r="AB122" i="189"/>
  <c r="AB121" i="189"/>
  <c r="AB120" i="189"/>
  <c r="AB118" i="189"/>
  <c r="O14" i="189" s="1"/>
  <c r="AD111" i="189"/>
  <c r="D16" i="189" s="1"/>
  <c r="AB111" i="189"/>
  <c r="AD110" i="189"/>
  <c r="AB110" i="189"/>
  <c r="AD109" i="189"/>
  <c r="AB109" i="189"/>
  <c r="AD108" i="189"/>
  <c r="D13" i="189" s="1"/>
  <c r="AB108" i="189"/>
  <c r="AD105" i="189"/>
  <c r="D10" i="189" s="1"/>
  <c r="AB105" i="189"/>
  <c r="AD104" i="189"/>
  <c r="D9" i="189" s="1"/>
  <c r="AB104" i="189"/>
  <c r="O91" i="189"/>
  <c r="N91" i="189"/>
  <c r="M91" i="189"/>
  <c r="L91" i="189"/>
  <c r="K91" i="189"/>
  <c r="AF9" i="189"/>
  <c r="G91" i="189" s="1"/>
  <c r="AD9" i="189"/>
  <c r="E91" i="189" s="1"/>
  <c r="AB9" i="189"/>
  <c r="C91" i="189" s="1"/>
  <c r="O90" i="189"/>
  <c r="N90" i="189"/>
  <c r="M90" i="189"/>
  <c r="K90" i="189"/>
  <c r="AF8" i="189"/>
  <c r="G90" i="189" s="1"/>
  <c r="AD8" i="189"/>
  <c r="D90" i="189" s="1"/>
  <c r="AB8" i="189"/>
  <c r="C90" i="189" s="1"/>
  <c r="O89" i="189"/>
  <c r="N89" i="189"/>
  <c r="J89" i="189"/>
  <c r="AF7" i="189"/>
  <c r="F89" i="189" s="1"/>
  <c r="AD7" i="189"/>
  <c r="D89" i="189" s="1"/>
  <c r="E89" i="189"/>
  <c r="AB7" i="189"/>
  <c r="C89" i="189" s="1"/>
  <c r="O88" i="189"/>
  <c r="N88" i="189"/>
  <c r="M88" i="189"/>
  <c r="L88" i="189"/>
  <c r="J88" i="189"/>
  <c r="AF6" i="189"/>
  <c r="F88" i="189" s="1"/>
  <c r="AD6" i="189"/>
  <c r="E88" i="189" s="1"/>
  <c r="AB6" i="189"/>
  <c r="C88" i="189" s="1"/>
  <c r="O87" i="189"/>
  <c r="N87" i="189"/>
  <c r="J87" i="189"/>
  <c r="AF5" i="189"/>
  <c r="G87" i="189" s="1"/>
  <c r="AD5" i="189"/>
  <c r="D87" i="189" s="1"/>
  <c r="AB5" i="189"/>
  <c r="C87" i="189"/>
  <c r="O86" i="189"/>
  <c r="N86" i="189"/>
  <c r="L86" i="189"/>
  <c r="J86" i="189"/>
  <c r="AF4" i="189"/>
  <c r="G86" i="189"/>
  <c r="AD4" i="189"/>
  <c r="E86" i="189" s="1"/>
  <c r="AB4" i="189"/>
  <c r="D8" i="189" s="1"/>
  <c r="N85" i="189"/>
  <c r="F85" i="189"/>
  <c r="J83" i="189"/>
  <c r="C83" i="189"/>
  <c r="A65" i="189"/>
  <c r="AB34" i="189"/>
  <c r="AB33" i="189"/>
  <c r="AB32" i="189"/>
  <c r="AB31" i="189"/>
  <c r="AB30" i="189"/>
  <c r="AB29" i="189"/>
  <c r="AB28" i="189"/>
  <c r="AB27" i="189"/>
  <c r="AB26" i="189"/>
  <c r="AB25" i="189"/>
  <c r="AB24" i="189"/>
  <c r="AB23" i="189"/>
  <c r="AB22" i="189"/>
  <c r="AB21" i="189"/>
  <c r="AB20" i="189"/>
  <c r="AB19" i="189"/>
  <c r="AB18" i="189"/>
  <c r="G19" i="189"/>
  <c r="AB17" i="189"/>
  <c r="AB16" i="189"/>
  <c r="AB15" i="189"/>
  <c r="D15" i="189"/>
  <c r="D14" i="189"/>
  <c r="O9" i="189"/>
  <c r="A7" i="189"/>
  <c r="A4" i="189"/>
  <c r="AB2" i="189"/>
  <c r="A2" i="189"/>
  <c r="AD128" i="188"/>
  <c r="AB128" i="188"/>
  <c r="AD127" i="188"/>
  <c r="AB127" i="188"/>
  <c r="AD125" i="188"/>
  <c r="AB125" i="188"/>
  <c r="AD124" i="188"/>
  <c r="AB124" i="188"/>
  <c r="AB122" i="188"/>
  <c r="AB121" i="188"/>
  <c r="AB120" i="188"/>
  <c r="AB118" i="188"/>
  <c r="O14" i="188" s="1"/>
  <c r="AD111" i="188"/>
  <c r="D16" i="188" s="1"/>
  <c r="AB111" i="188"/>
  <c r="AD110" i="188"/>
  <c r="AB110" i="188"/>
  <c r="AD109" i="188"/>
  <c r="D14" i="188" s="1"/>
  <c r="AB109" i="188"/>
  <c r="AD108" i="188"/>
  <c r="D13" i="188" s="1"/>
  <c r="AB108" i="188"/>
  <c r="AD105" i="188"/>
  <c r="D10" i="188" s="1"/>
  <c r="AB105" i="188"/>
  <c r="AD104" i="188"/>
  <c r="D9" i="188" s="1"/>
  <c r="AB104" i="188"/>
  <c r="O91" i="188"/>
  <c r="N91" i="188"/>
  <c r="M91" i="188"/>
  <c r="L91" i="188"/>
  <c r="AF9" i="188"/>
  <c r="G91" i="188" s="1"/>
  <c r="AD9" i="188"/>
  <c r="D91" i="188" s="1"/>
  <c r="AB9" i="188"/>
  <c r="C91" i="188" s="1"/>
  <c r="O90" i="188"/>
  <c r="N90" i="188"/>
  <c r="K90" i="188"/>
  <c r="AF8" i="188"/>
  <c r="G90" i="188" s="1"/>
  <c r="AD8" i="188"/>
  <c r="E90" i="188" s="1"/>
  <c r="AB8" i="188"/>
  <c r="C90" i="188" s="1"/>
  <c r="O89" i="188"/>
  <c r="N89" i="188"/>
  <c r="M89" i="188"/>
  <c r="L89" i="188"/>
  <c r="J89" i="188"/>
  <c r="AF7" i="188"/>
  <c r="F89" i="188" s="1"/>
  <c r="AD7" i="188"/>
  <c r="E89" i="188" s="1"/>
  <c r="AB7" i="188"/>
  <c r="C89" i="188" s="1"/>
  <c r="O88" i="188"/>
  <c r="N88" i="188"/>
  <c r="L88" i="188"/>
  <c r="J88" i="188"/>
  <c r="AF6" i="188"/>
  <c r="F88" i="188" s="1"/>
  <c r="AD6" i="188"/>
  <c r="E88" i="188" s="1"/>
  <c r="AB6" i="188"/>
  <c r="C88" i="188" s="1"/>
  <c r="N87" i="188"/>
  <c r="J87" i="188"/>
  <c r="AF5" i="188"/>
  <c r="G87" i="188" s="1"/>
  <c r="AD5" i="188"/>
  <c r="D87" i="188" s="1"/>
  <c r="AB5" i="188"/>
  <c r="C87" i="188"/>
  <c r="O86" i="188"/>
  <c r="J86" i="188"/>
  <c r="AF4" i="188"/>
  <c r="F86" i="188" s="1"/>
  <c r="AD4" i="188"/>
  <c r="E86" i="188" s="1"/>
  <c r="AB4" i="188"/>
  <c r="C86" i="188" s="1"/>
  <c r="N85" i="188"/>
  <c r="F85" i="188"/>
  <c r="J83" i="188"/>
  <c r="C83" i="188"/>
  <c r="A65" i="188"/>
  <c r="AB34" i="188"/>
  <c r="AB33" i="188"/>
  <c r="AB32" i="188"/>
  <c r="AB31" i="188"/>
  <c r="AB30" i="188"/>
  <c r="AB29" i="188"/>
  <c r="AB28" i="188"/>
  <c r="AB27" i="188"/>
  <c r="AB26" i="188"/>
  <c r="AB25" i="188"/>
  <c r="AB24" i="188"/>
  <c r="AB23" i="188"/>
  <c r="AB22" i="188"/>
  <c r="AB21" i="188"/>
  <c r="AB20" i="188"/>
  <c r="AB19" i="188"/>
  <c r="AB18" i="188"/>
  <c r="G19" i="188"/>
  <c r="AB17" i="188"/>
  <c r="AB16" i="188"/>
  <c r="AB15" i="188"/>
  <c r="D15" i="188"/>
  <c r="O10" i="188"/>
  <c r="O9" i="188"/>
  <c r="A7" i="188"/>
  <c r="A4" i="188"/>
  <c r="AB2" i="188"/>
  <c r="A2" i="188"/>
  <c r="AD128" i="187"/>
  <c r="O10" i="187"/>
  <c r="AB128" i="187"/>
  <c r="AD127" i="187"/>
  <c r="AB127" i="187"/>
  <c r="AD125" i="187"/>
  <c r="AB125" i="187"/>
  <c r="AD124" i="187"/>
  <c r="AB124" i="187"/>
  <c r="AB122" i="187"/>
  <c r="AB121" i="187"/>
  <c r="AB120" i="187"/>
  <c r="AB118" i="187"/>
  <c r="AD111" i="187"/>
  <c r="D16" i="187" s="1"/>
  <c r="AB111" i="187"/>
  <c r="AD110" i="187"/>
  <c r="AB110" i="187"/>
  <c r="AD109" i="187"/>
  <c r="D14" i="187" s="1"/>
  <c r="AB109" i="187"/>
  <c r="AD108" i="187"/>
  <c r="AB108" i="187"/>
  <c r="AD105" i="187"/>
  <c r="D10" i="187" s="1"/>
  <c r="AB105" i="187"/>
  <c r="AD104" i="187"/>
  <c r="D9" i="187" s="1"/>
  <c r="AB104" i="187"/>
  <c r="M91" i="187"/>
  <c r="L91" i="187"/>
  <c r="AF9" i="187"/>
  <c r="F91" i="187" s="1"/>
  <c r="AD9" i="187"/>
  <c r="E91" i="187" s="1"/>
  <c r="AB9" i="187"/>
  <c r="C91" i="187" s="1"/>
  <c r="O90" i="187"/>
  <c r="N90" i="187"/>
  <c r="L90" i="187"/>
  <c r="AF8" i="187"/>
  <c r="F90" i="187" s="1"/>
  <c r="AD8" i="187"/>
  <c r="E90" i="187" s="1"/>
  <c r="D90" i="187"/>
  <c r="AB8" i="187"/>
  <c r="C90" i="187" s="1"/>
  <c r="O89" i="187"/>
  <c r="N89" i="187"/>
  <c r="J89" i="187"/>
  <c r="AF7" i="187"/>
  <c r="F89" i="187" s="1"/>
  <c r="AD7" i="187"/>
  <c r="E89" i="187" s="1"/>
  <c r="AB7" i="187"/>
  <c r="O8" i="187" s="1"/>
  <c r="C89" i="187"/>
  <c r="O88" i="187"/>
  <c r="N88" i="187"/>
  <c r="M88" i="187"/>
  <c r="J88" i="187"/>
  <c r="AF6" i="187"/>
  <c r="G88" i="187" s="1"/>
  <c r="AD6" i="187"/>
  <c r="D88" i="187" s="1"/>
  <c r="AB6" i="187"/>
  <c r="C88" i="187" s="1"/>
  <c r="O87" i="187"/>
  <c r="J87" i="187"/>
  <c r="AF5" i="187"/>
  <c r="G87" i="187" s="1"/>
  <c r="AD5" i="187"/>
  <c r="D87" i="187" s="1"/>
  <c r="AB5" i="187"/>
  <c r="C87" i="187" s="1"/>
  <c r="O86" i="187"/>
  <c r="M86" i="187"/>
  <c r="J86" i="187"/>
  <c r="AF4" i="187"/>
  <c r="G86" i="187" s="1"/>
  <c r="AD4" i="187"/>
  <c r="E86" i="187" s="1"/>
  <c r="AB4" i="187"/>
  <c r="C86" i="187" s="1"/>
  <c r="N85" i="187"/>
  <c r="F85" i="187"/>
  <c r="J83" i="187"/>
  <c r="C83" i="187"/>
  <c r="A65" i="187"/>
  <c r="AB34" i="187"/>
  <c r="AB33" i="187"/>
  <c r="AB32" i="187"/>
  <c r="AB31" i="187"/>
  <c r="AB30" i="187"/>
  <c r="AB29" i="187"/>
  <c r="AB28" i="187"/>
  <c r="AB27" i="187"/>
  <c r="AB26" i="187"/>
  <c r="AB25" i="187"/>
  <c r="AB24" i="187"/>
  <c r="AB23" i="187"/>
  <c r="AB22" i="187"/>
  <c r="AB21" i="187"/>
  <c r="AB20" i="187"/>
  <c r="AB19" i="187"/>
  <c r="AB18" i="187"/>
  <c r="G19" i="187"/>
  <c r="AB17" i="187"/>
  <c r="AB16" i="187"/>
  <c r="AB15" i="187"/>
  <c r="D15" i="187"/>
  <c r="O14" i="187"/>
  <c r="D13" i="187"/>
  <c r="O9" i="187"/>
  <c r="A7" i="187"/>
  <c r="A4" i="187"/>
  <c r="AB2" i="187"/>
  <c r="A2" i="187"/>
  <c r="AD128" i="186"/>
  <c r="AB128" i="186"/>
  <c r="AD127" i="186"/>
  <c r="O9" i="186" s="1"/>
  <c r="AB127" i="186"/>
  <c r="AD125" i="186"/>
  <c r="AB125" i="186"/>
  <c r="AD124" i="186"/>
  <c r="AB124" i="186"/>
  <c r="AB122" i="186"/>
  <c r="AB121" i="186"/>
  <c r="AB120" i="186"/>
  <c r="AB118" i="186"/>
  <c r="AD111" i="186"/>
  <c r="AB111" i="186"/>
  <c r="AD110" i="186"/>
  <c r="D15" i="186"/>
  <c r="AB110" i="186"/>
  <c r="AD109" i="186"/>
  <c r="AB109" i="186"/>
  <c r="AD108" i="186"/>
  <c r="D13" i="186" s="1"/>
  <c r="AB108" i="186"/>
  <c r="AD105" i="186"/>
  <c r="AB105" i="186"/>
  <c r="AD104" i="186"/>
  <c r="D9" i="186" s="1"/>
  <c r="AB104" i="186"/>
  <c r="M91" i="186"/>
  <c r="L91" i="186"/>
  <c r="AF9" i="186"/>
  <c r="G91" i="186" s="1"/>
  <c r="AD9" i="186"/>
  <c r="D91" i="186" s="1"/>
  <c r="AB9" i="186"/>
  <c r="C91" i="186" s="1"/>
  <c r="O90" i="186"/>
  <c r="N90" i="186"/>
  <c r="L90" i="186"/>
  <c r="AF8" i="186"/>
  <c r="G90" i="186" s="1"/>
  <c r="AD8" i="186"/>
  <c r="E90" i="186" s="1"/>
  <c r="AB8" i="186"/>
  <c r="C90" i="186" s="1"/>
  <c r="O89" i="186"/>
  <c r="N89" i="186"/>
  <c r="M89" i="186"/>
  <c r="J89" i="186"/>
  <c r="AF7" i="186"/>
  <c r="G89" i="186" s="1"/>
  <c r="AD7" i="186"/>
  <c r="E89" i="186" s="1"/>
  <c r="AB7" i="186"/>
  <c r="C89" i="186"/>
  <c r="O88" i="186"/>
  <c r="N88" i="186"/>
  <c r="M88" i="186"/>
  <c r="L88" i="186"/>
  <c r="J88" i="186"/>
  <c r="AF6" i="186"/>
  <c r="F88" i="186" s="1"/>
  <c r="AD6" i="186"/>
  <c r="E88" i="186" s="1"/>
  <c r="AB6" i="186"/>
  <c r="C88" i="186" s="1"/>
  <c r="O87" i="186"/>
  <c r="N87" i="186"/>
  <c r="J87" i="186"/>
  <c r="AF5" i="186"/>
  <c r="G87" i="186" s="1"/>
  <c r="AD5" i="186"/>
  <c r="E87" i="186" s="1"/>
  <c r="AB5" i="186"/>
  <c r="C87" i="186" s="1"/>
  <c r="O86" i="186"/>
  <c r="N86" i="186"/>
  <c r="J86" i="186"/>
  <c r="AF4" i="186"/>
  <c r="F86" i="186" s="1"/>
  <c r="AD4" i="186"/>
  <c r="E86" i="186" s="1"/>
  <c r="AB4" i="186"/>
  <c r="C86" i="186" s="1"/>
  <c r="N85" i="186"/>
  <c r="F85" i="186"/>
  <c r="J83" i="186"/>
  <c r="C83" i="186"/>
  <c r="A65" i="186"/>
  <c r="AB34" i="186"/>
  <c r="AB33" i="186"/>
  <c r="AB32" i="186"/>
  <c r="AB31" i="186"/>
  <c r="AB30" i="186"/>
  <c r="AB29" i="186"/>
  <c r="AB28" i="186"/>
  <c r="AB27" i="186"/>
  <c r="AB26" i="186"/>
  <c r="AB25" i="186"/>
  <c r="AB24" i="186"/>
  <c r="AB23" i="186"/>
  <c r="AB22" i="186"/>
  <c r="AB21" i="186"/>
  <c r="AB20" i="186"/>
  <c r="AB19" i="186"/>
  <c r="AB18" i="186"/>
  <c r="G19" i="186"/>
  <c r="AB17" i="186"/>
  <c r="AB16" i="186"/>
  <c r="AB15" i="186"/>
  <c r="D16" i="186"/>
  <c r="O14" i="186"/>
  <c r="D14" i="186"/>
  <c r="O10" i="186"/>
  <c r="D10" i="186"/>
  <c r="A7" i="186"/>
  <c r="A4" i="186"/>
  <c r="AB2" i="186"/>
  <c r="A2" i="186"/>
  <c r="AD128" i="185"/>
  <c r="AB128" i="185"/>
  <c r="AD127" i="185"/>
  <c r="O9" i="185" s="1"/>
  <c r="AB127" i="185"/>
  <c r="AD125" i="185"/>
  <c r="AB125" i="185"/>
  <c r="AD124" i="185"/>
  <c r="AB124" i="185"/>
  <c r="AB122" i="185"/>
  <c r="AB121" i="185"/>
  <c r="AB120" i="185"/>
  <c r="AB118" i="185"/>
  <c r="AD111" i="185"/>
  <c r="D16" i="185" s="1"/>
  <c r="AB111" i="185"/>
  <c r="AD110" i="185"/>
  <c r="D15" i="185" s="1"/>
  <c r="AB110" i="185"/>
  <c r="AD109" i="185"/>
  <c r="AB109" i="185"/>
  <c r="AD108" i="185"/>
  <c r="D13" i="185"/>
  <c r="AB108" i="185"/>
  <c r="AD105" i="185"/>
  <c r="AB105" i="185"/>
  <c r="AD104" i="185"/>
  <c r="D9" i="185" s="1"/>
  <c r="AB104" i="185"/>
  <c r="M91" i="185"/>
  <c r="L91" i="185"/>
  <c r="AF9" i="185"/>
  <c r="G91" i="185" s="1"/>
  <c r="AD9" i="185"/>
  <c r="E91" i="185" s="1"/>
  <c r="AB9" i="185"/>
  <c r="C91" i="185" s="1"/>
  <c r="O90" i="185"/>
  <c r="N90" i="185"/>
  <c r="L90" i="185"/>
  <c r="K90" i="185"/>
  <c r="AF8" i="185"/>
  <c r="F90" i="185" s="1"/>
  <c r="AD8" i="185"/>
  <c r="E90" i="185" s="1"/>
  <c r="AB8" i="185"/>
  <c r="C90" i="185" s="1"/>
  <c r="O89" i="185"/>
  <c r="N89" i="185"/>
  <c r="J89" i="185"/>
  <c r="AF7" i="185"/>
  <c r="G89" i="185" s="1"/>
  <c r="AD7" i="185"/>
  <c r="E89" i="185" s="1"/>
  <c r="AB7" i="185"/>
  <c r="C89" i="185" s="1"/>
  <c r="O88" i="185"/>
  <c r="N88" i="185"/>
  <c r="M88" i="185"/>
  <c r="L88" i="185"/>
  <c r="J88" i="185"/>
  <c r="AF6" i="185"/>
  <c r="F88" i="185"/>
  <c r="AD6" i="185"/>
  <c r="D88" i="185" s="1"/>
  <c r="E88" i="185"/>
  <c r="AB6" i="185"/>
  <c r="C88" i="185" s="1"/>
  <c r="N87" i="185"/>
  <c r="M87" i="185"/>
  <c r="L87" i="185"/>
  <c r="J87" i="185"/>
  <c r="AF5" i="185"/>
  <c r="F87" i="185" s="1"/>
  <c r="AD5" i="185"/>
  <c r="E87" i="185" s="1"/>
  <c r="AB5" i="185"/>
  <c r="C87" i="185" s="1"/>
  <c r="O86" i="185"/>
  <c r="J86" i="185"/>
  <c r="AF4" i="185"/>
  <c r="G86" i="185" s="1"/>
  <c r="AD4" i="185"/>
  <c r="E86" i="185" s="1"/>
  <c r="AB4" i="185"/>
  <c r="D8" i="185" s="1"/>
  <c r="N85" i="185"/>
  <c r="F85" i="185"/>
  <c r="J83" i="185"/>
  <c r="C83" i="185"/>
  <c r="A65" i="185"/>
  <c r="AB34" i="185"/>
  <c r="AB33" i="185"/>
  <c r="AB32" i="185"/>
  <c r="AB31" i="185"/>
  <c r="AB30" i="185"/>
  <c r="AB29" i="185"/>
  <c r="AB28" i="185"/>
  <c r="AB27" i="185"/>
  <c r="AB26" i="185"/>
  <c r="AB25" i="185"/>
  <c r="AB24" i="185"/>
  <c r="AB23" i="185"/>
  <c r="AB22" i="185"/>
  <c r="AB21" i="185"/>
  <c r="AB20" i="185"/>
  <c r="AB19" i="185"/>
  <c r="AB18" i="185"/>
  <c r="G19" i="185"/>
  <c r="AB17" i="185"/>
  <c r="AB16" i="185"/>
  <c r="AB15" i="185"/>
  <c r="O14" i="185"/>
  <c r="D14" i="185"/>
  <c r="O10" i="185"/>
  <c r="D10" i="185"/>
  <c r="O8" i="185"/>
  <c r="A7" i="185"/>
  <c r="A4" i="185"/>
  <c r="AB2" i="185"/>
  <c r="A2" i="185"/>
  <c r="AD128" i="184"/>
  <c r="O10" i="184" s="1"/>
  <c r="AB128" i="184"/>
  <c r="AD127" i="184"/>
  <c r="O9" i="184" s="1"/>
  <c r="AB127" i="184"/>
  <c r="AD125" i="184"/>
  <c r="AB125" i="184"/>
  <c r="AD124" i="184"/>
  <c r="AB124" i="184"/>
  <c r="AB122" i="184"/>
  <c r="AB121" i="184"/>
  <c r="AB120" i="184"/>
  <c r="AB118" i="184"/>
  <c r="O14" i="184" s="1"/>
  <c r="AD111" i="184"/>
  <c r="D16" i="184" s="1"/>
  <c r="AB111" i="184"/>
  <c r="AD110" i="184"/>
  <c r="D15" i="184" s="1"/>
  <c r="AB110" i="184"/>
  <c r="AD109" i="184"/>
  <c r="D14" i="184" s="1"/>
  <c r="AB109" i="184"/>
  <c r="AD108" i="184"/>
  <c r="D13" i="184" s="1"/>
  <c r="AB108" i="184"/>
  <c r="AD105" i="184"/>
  <c r="D10" i="184"/>
  <c r="AB105" i="184"/>
  <c r="AD104" i="184"/>
  <c r="D9" i="184" s="1"/>
  <c r="AB104" i="184"/>
  <c r="M91" i="184"/>
  <c r="L91" i="184"/>
  <c r="AF9" i="184"/>
  <c r="F91" i="184" s="1"/>
  <c r="AD9" i="184"/>
  <c r="E91" i="184" s="1"/>
  <c r="AB9" i="184"/>
  <c r="C91" i="184" s="1"/>
  <c r="O90" i="184"/>
  <c r="N90" i="184"/>
  <c r="L90" i="184"/>
  <c r="K90" i="184"/>
  <c r="AF8" i="184"/>
  <c r="G90" i="184" s="1"/>
  <c r="AD8" i="184"/>
  <c r="D90" i="184" s="1"/>
  <c r="AB8" i="184"/>
  <c r="C90" i="184"/>
  <c r="O89" i="184"/>
  <c r="N89" i="184"/>
  <c r="L89" i="184"/>
  <c r="J89" i="184"/>
  <c r="AF7" i="184"/>
  <c r="G89" i="184" s="1"/>
  <c r="AD7" i="184"/>
  <c r="E89" i="184" s="1"/>
  <c r="AB7" i="184"/>
  <c r="C89" i="184"/>
  <c r="O88" i="184"/>
  <c r="N88" i="184"/>
  <c r="L88" i="184"/>
  <c r="J88" i="184"/>
  <c r="AF6" i="184"/>
  <c r="G88" i="184" s="1"/>
  <c r="AD6" i="184"/>
  <c r="E88" i="184" s="1"/>
  <c r="AB6" i="184"/>
  <c r="C88" i="184"/>
  <c r="O87" i="184"/>
  <c r="N87" i="184"/>
  <c r="L87" i="184"/>
  <c r="J87" i="184"/>
  <c r="AF5" i="184"/>
  <c r="F87" i="184" s="1"/>
  <c r="AD5" i="184"/>
  <c r="E87" i="184" s="1"/>
  <c r="AB5" i="184"/>
  <c r="C87" i="184"/>
  <c r="J86" i="184"/>
  <c r="AF4" i="184"/>
  <c r="G86" i="184" s="1"/>
  <c r="AD4" i="184"/>
  <c r="E86" i="184" s="1"/>
  <c r="AB4" i="184"/>
  <c r="C86" i="184" s="1"/>
  <c r="N85" i="184"/>
  <c r="F85" i="184"/>
  <c r="J83" i="184"/>
  <c r="C83" i="184"/>
  <c r="A65" i="184"/>
  <c r="AB34" i="184"/>
  <c r="AB33" i="184"/>
  <c r="AB32" i="184"/>
  <c r="AB31" i="184"/>
  <c r="AB30" i="184"/>
  <c r="AB29" i="184"/>
  <c r="AB28" i="184"/>
  <c r="AB27" i="184"/>
  <c r="AB26" i="184"/>
  <c r="AB25" i="184"/>
  <c r="AB24" i="184"/>
  <c r="AB23" i="184"/>
  <c r="AB22" i="184"/>
  <c r="AB21" i="184"/>
  <c r="AB20" i="184"/>
  <c r="AB19" i="184"/>
  <c r="AB18" i="184"/>
  <c r="G19" i="184"/>
  <c r="AB17" i="184"/>
  <c r="AB16" i="184"/>
  <c r="AB15" i="184"/>
  <c r="A7" i="184"/>
  <c r="A4" i="184"/>
  <c r="AB2" i="184"/>
  <c r="A2" i="184"/>
  <c r="AD128" i="183"/>
  <c r="AB128" i="183"/>
  <c r="AD127" i="183"/>
  <c r="O9" i="183" s="1"/>
  <c r="AB127" i="183"/>
  <c r="AD125" i="183"/>
  <c r="AB125" i="183"/>
  <c r="AD124" i="183"/>
  <c r="AB124" i="183"/>
  <c r="AB122" i="183"/>
  <c r="AB121" i="183"/>
  <c r="AB120" i="183"/>
  <c r="AB118" i="183"/>
  <c r="O14" i="183" s="1"/>
  <c r="AD111" i="183"/>
  <c r="AB111" i="183"/>
  <c r="AD110" i="183"/>
  <c r="D15" i="183" s="1"/>
  <c r="AB110" i="183"/>
  <c r="AD109" i="183"/>
  <c r="D14" i="183" s="1"/>
  <c r="AB109" i="183"/>
  <c r="AD108" i="183"/>
  <c r="AB108" i="183"/>
  <c r="AD105" i="183"/>
  <c r="AB105" i="183"/>
  <c r="AD104" i="183"/>
  <c r="D9" i="183" s="1"/>
  <c r="AB104" i="183"/>
  <c r="N91" i="183"/>
  <c r="M91" i="183"/>
  <c r="L91" i="183"/>
  <c r="K91" i="183"/>
  <c r="AF9" i="183"/>
  <c r="G91" i="183" s="1"/>
  <c r="AD9" i="183"/>
  <c r="E91" i="183" s="1"/>
  <c r="AB9" i="183"/>
  <c r="C91" i="183" s="1"/>
  <c r="O90" i="183"/>
  <c r="N90" i="183"/>
  <c r="M90" i="183"/>
  <c r="AF8" i="183"/>
  <c r="F90" i="183" s="1"/>
  <c r="AD8" i="183"/>
  <c r="E90" i="183" s="1"/>
  <c r="AB8" i="183"/>
  <c r="C90" i="183" s="1"/>
  <c r="O89" i="183"/>
  <c r="N89" i="183"/>
  <c r="J89" i="183"/>
  <c r="AF7" i="183"/>
  <c r="F89" i="183"/>
  <c r="AD7" i="183"/>
  <c r="E89" i="183" s="1"/>
  <c r="D89" i="183"/>
  <c r="AB7" i="183"/>
  <c r="C89" i="183" s="1"/>
  <c r="O88" i="183"/>
  <c r="N88" i="183"/>
  <c r="M88" i="183"/>
  <c r="J88" i="183"/>
  <c r="AF6" i="183"/>
  <c r="G88" i="183" s="1"/>
  <c r="AD6" i="183"/>
  <c r="E88" i="183" s="1"/>
  <c r="AB6" i="183"/>
  <c r="C88" i="183" s="1"/>
  <c r="O87" i="183"/>
  <c r="J87" i="183"/>
  <c r="AF5" i="183"/>
  <c r="G87" i="183" s="1"/>
  <c r="AD5" i="183"/>
  <c r="E87" i="183" s="1"/>
  <c r="AB5" i="183"/>
  <c r="C87" i="183" s="1"/>
  <c r="O86" i="183"/>
  <c r="N86" i="183"/>
  <c r="J86" i="183"/>
  <c r="AF4" i="183"/>
  <c r="F86" i="183" s="1"/>
  <c r="AD4" i="183"/>
  <c r="D86" i="183" s="1"/>
  <c r="AB4" i="183"/>
  <c r="C86" i="183"/>
  <c r="N85" i="183"/>
  <c r="F85" i="183"/>
  <c r="J83" i="183"/>
  <c r="C83" i="183"/>
  <c r="A65" i="183"/>
  <c r="AB34" i="183"/>
  <c r="AB33" i="183"/>
  <c r="AB32" i="183"/>
  <c r="AB31" i="183"/>
  <c r="AB30" i="183"/>
  <c r="AB29" i="183"/>
  <c r="AB28" i="183"/>
  <c r="AB27" i="183"/>
  <c r="AB26" i="183"/>
  <c r="AB25" i="183"/>
  <c r="AB24" i="183"/>
  <c r="AB23" i="183"/>
  <c r="AB22" i="183"/>
  <c r="AB21" i="183"/>
  <c r="AB20" i="183"/>
  <c r="AB19" i="183"/>
  <c r="AB18" i="183"/>
  <c r="G19" i="183"/>
  <c r="AB17" i="183"/>
  <c r="AB16" i="183"/>
  <c r="AB15" i="183"/>
  <c r="D16" i="183"/>
  <c r="D13" i="183"/>
  <c r="O10" i="183"/>
  <c r="D10" i="183"/>
  <c r="A7" i="183"/>
  <c r="A4" i="183"/>
  <c r="AB2" i="183"/>
  <c r="A2" i="183"/>
  <c r="AD128" i="182"/>
  <c r="O10" i="182" s="1"/>
  <c r="AB128" i="182"/>
  <c r="AD127" i="182"/>
  <c r="AB127" i="182"/>
  <c r="AD125" i="182"/>
  <c r="AB125" i="182"/>
  <c r="AD124" i="182"/>
  <c r="AB124" i="182"/>
  <c r="AB122" i="182"/>
  <c r="AB121" i="182"/>
  <c r="AB120" i="182"/>
  <c r="AB118" i="182"/>
  <c r="AD111" i="182"/>
  <c r="D16" i="182"/>
  <c r="AB111" i="182"/>
  <c r="AD110" i="182"/>
  <c r="D15" i="182" s="1"/>
  <c r="AB110" i="182"/>
  <c r="AD109" i="182"/>
  <c r="D14" i="182" s="1"/>
  <c r="AB109" i="182"/>
  <c r="AD108" i="182"/>
  <c r="D13" i="182" s="1"/>
  <c r="AB108" i="182"/>
  <c r="AD105" i="182"/>
  <c r="D10" i="182" s="1"/>
  <c r="AB105" i="182"/>
  <c r="AD104" i="182"/>
  <c r="AB104" i="182"/>
  <c r="N91" i="182"/>
  <c r="M91" i="182"/>
  <c r="L91" i="182"/>
  <c r="AF9" i="182"/>
  <c r="F91" i="182" s="1"/>
  <c r="AD9" i="182"/>
  <c r="E91" i="182" s="1"/>
  <c r="AB9" i="182"/>
  <c r="C91" i="182" s="1"/>
  <c r="O90" i="182"/>
  <c r="N90" i="182"/>
  <c r="K90" i="182"/>
  <c r="AF8" i="182"/>
  <c r="G90" i="182" s="1"/>
  <c r="AD8" i="182"/>
  <c r="D90" i="182" s="1"/>
  <c r="E90" i="182"/>
  <c r="AB8" i="182"/>
  <c r="C90" i="182" s="1"/>
  <c r="O89" i="182"/>
  <c r="N89" i="182"/>
  <c r="J89" i="182"/>
  <c r="AF7" i="182"/>
  <c r="F89" i="182" s="1"/>
  <c r="AD7" i="182"/>
  <c r="E89" i="182" s="1"/>
  <c r="AB7" i="182"/>
  <c r="C89" i="182" s="1"/>
  <c r="O88" i="182"/>
  <c r="N88" i="182"/>
  <c r="M88" i="182"/>
  <c r="J88" i="182"/>
  <c r="AF6" i="182"/>
  <c r="G88" i="182" s="1"/>
  <c r="AD6" i="182"/>
  <c r="D88" i="182" s="1"/>
  <c r="AB6" i="182"/>
  <c r="C88" i="182" s="1"/>
  <c r="O87" i="182"/>
  <c r="J87" i="182"/>
  <c r="AF5" i="182"/>
  <c r="F87" i="182" s="1"/>
  <c r="AD5" i="182"/>
  <c r="E87" i="182" s="1"/>
  <c r="AB5" i="182"/>
  <c r="C87" i="182" s="1"/>
  <c r="L86" i="182"/>
  <c r="J86" i="182"/>
  <c r="AF4" i="182"/>
  <c r="G86" i="182" s="1"/>
  <c r="AD4" i="182"/>
  <c r="E86" i="182"/>
  <c r="AB4" i="182"/>
  <c r="C86" i="182" s="1"/>
  <c r="N85" i="182"/>
  <c r="F85" i="182"/>
  <c r="J83" i="182"/>
  <c r="C83" i="182"/>
  <c r="A65" i="182"/>
  <c r="A50" i="182"/>
  <c r="AB34" i="182"/>
  <c r="AB33" i="182"/>
  <c r="AB32" i="182"/>
  <c r="AB31" i="182"/>
  <c r="AB30" i="182"/>
  <c r="AB29" i="182"/>
  <c r="AB28" i="182"/>
  <c r="AB27" i="182"/>
  <c r="AB26" i="182"/>
  <c r="AB25" i="182"/>
  <c r="AB24" i="182"/>
  <c r="AB23" i="182"/>
  <c r="AB22" i="182"/>
  <c r="AB21" i="182"/>
  <c r="AB20" i="182"/>
  <c r="AB19" i="182"/>
  <c r="AB18" i="182"/>
  <c r="G19" i="182"/>
  <c r="A19" i="182"/>
  <c r="AB17" i="182"/>
  <c r="AB16" i="182"/>
  <c r="AB15" i="182"/>
  <c r="O14" i="182"/>
  <c r="O9" i="182"/>
  <c r="D9" i="182"/>
  <c r="O8" i="182"/>
  <c r="A7" i="182"/>
  <c r="A4" i="182"/>
  <c r="AB2" i="182"/>
  <c r="A2" i="182"/>
  <c r="AD128" i="181"/>
  <c r="AB128" i="181"/>
  <c r="AD127" i="181"/>
  <c r="AB127" i="181"/>
  <c r="AD125" i="181"/>
  <c r="AB125" i="181"/>
  <c r="AD124" i="181"/>
  <c r="AB124" i="181"/>
  <c r="AB122" i="181"/>
  <c r="AB121" i="181"/>
  <c r="AB120" i="181"/>
  <c r="AB118" i="181"/>
  <c r="O14" i="181" s="1"/>
  <c r="AD111" i="181"/>
  <c r="D16" i="181" s="1"/>
  <c r="AB111" i="181"/>
  <c r="AD110" i="181"/>
  <c r="AB110" i="181"/>
  <c r="AD109" i="181"/>
  <c r="AB109" i="181"/>
  <c r="AD108" i="181"/>
  <c r="D13" i="181" s="1"/>
  <c r="AB108" i="181"/>
  <c r="AD105" i="181"/>
  <c r="AB105" i="181"/>
  <c r="AD104" i="181"/>
  <c r="D9" i="181" s="1"/>
  <c r="AB104" i="181"/>
  <c r="M91" i="181"/>
  <c r="L91" i="181"/>
  <c r="K91" i="181"/>
  <c r="AF9" i="181"/>
  <c r="G91" i="181" s="1"/>
  <c r="AD9" i="181"/>
  <c r="E91" i="181" s="1"/>
  <c r="AB9" i="181"/>
  <c r="C91" i="181" s="1"/>
  <c r="O90" i="181"/>
  <c r="N90" i="181"/>
  <c r="M90" i="181"/>
  <c r="K90" i="181"/>
  <c r="AF8" i="181"/>
  <c r="F90" i="181" s="1"/>
  <c r="AD8" i="181"/>
  <c r="D90" i="181" s="1"/>
  <c r="AB8" i="181"/>
  <c r="C90" i="181" s="1"/>
  <c r="O89" i="181"/>
  <c r="N89" i="181"/>
  <c r="L89" i="181"/>
  <c r="J89" i="181"/>
  <c r="AF7" i="181"/>
  <c r="G89" i="181" s="1"/>
  <c r="AD7" i="181"/>
  <c r="E89" i="181" s="1"/>
  <c r="AB7" i="181"/>
  <c r="C89" i="181" s="1"/>
  <c r="O88" i="181"/>
  <c r="N88" i="181"/>
  <c r="M88" i="181"/>
  <c r="J88" i="181"/>
  <c r="AF6" i="181"/>
  <c r="G88" i="181" s="1"/>
  <c r="AD6" i="181"/>
  <c r="D88" i="181" s="1"/>
  <c r="E88" i="181"/>
  <c r="AB6" i="181"/>
  <c r="C88" i="181"/>
  <c r="O87" i="181"/>
  <c r="M87" i="181"/>
  <c r="L87" i="181"/>
  <c r="J87" i="181"/>
  <c r="AF5" i="181"/>
  <c r="F87" i="181" s="1"/>
  <c r="G87" i="181"/>
  <c r="AD5" i="181"/>
  <c r="E87" i="181" s="1"/>
  <c r="AB5" i="181"/>
  <c r="C87" i="181" s="1"/>
  <c r="O86" i="181"/>
  <c r="J86" i="181"/>
  <c r="AF4" i="181"/>
  <c r="G86" i="181" s="1"/>
  <c r="AD4" i="181"/>
  <c r="E86" i="181" s="1"/>
  <c r="AB4" i="181"/>
  <c r="D8" i="181" s="1"/>
  <c r="C86" i="181"/>
  <c r="N85" i="181"/>
  <c r="F85" i="181"/>
  <c r="J83" i="181"/>
  <c r="C83" i="181"/>
  <c r="A65" i="181"/>
  <c r="AB34" i="181"/>
  <c r="AB33" i="181"/>
  <c r="AB32" i="181"/>
  <c r="AB31" i="181"/>
  <c r="AB30" i="181"/>
  <c r="AB29" i="181"/>
  <c r="AB28" i="181"/>
  <c r="AB27" i="181"/>
  <c r="AB26" i="181"/>
  <c r="AB25" i="181"/>
  <c r="AB24" i="181"/>
  <c r="AB23" i="181"/>
  <c r="AB22" i="181"/>
  <c r="AB21" i="181"/>
  <c r="AB20" i="181"/>
  <c r="AB19" i="181"/>
  <c r="AB18" i="181"/>
  <c r="G19" i="181"/>
  <c r="AB17" i="181"/>
  <c r="AB16" i="181"/>
  <c r="AB15" i="181"/>
  <c r="D15" i="181"/>
  <c r="D14" i="181"/>
  <c r="O10" i="181"/>
  <c r="D10" i="181"/>
  <c r="O9" i="181"/>
  <c r="A7" i="181"/>
  <c r="A4" i="181"/>
  <c r="AB2" i="181"/>
  <c r="A2" i="181"/>
  <c r="AD128" i="180"/>
  <c r="O10" i="180"/>
  <c r="AB128" i="180"/>
  <c r="AD127" i="180"/>
  <c r="AB127" i="180"/>
  <c r="AD125" i="180"/>
  <c r="AB125" i="180"/>
  <c r="AD124" i="180"/>
  <c r="AB124" i="180"/>
  <c r="AB122" i="180"/>
  <c r="AB121" i="180"/>
  <c r="AB120" i="180"/>
  <c r="AB118" i="180"/>
  <c r="O14" i="180"/>
  <c r="AD111" i="180"/>
  <c r="D16" i="180" s="1"/>
  <c r="AB111" i="180"/>
  <c r="AD110" i="180"/>
  <c r="D15" i="180" s="1"/>
  <c r="AB110" i="180"/>
  <c r="AD109" i="180"/>
  <c r="D14" i="180" s="1"/>
  <c r="AB109" i="180"/>
  <c r="AD108" i="180"/>
  <c r="D13" i="180" s="1"/>
  <c r="AB108" i="180"/>
  <c r="AD105" i="180"/>
  <c r="D10" i="180"/>
  <c r="AB105" i="180"/>
  <c r="AD104" i="180"/>
  <c r="D9" i="180" s="1"/>
  <c r="AB104" i="180"/>
  <c r="M91" i="180"/>
  <c r="L91" i="180"/>
  <c r="AF9" i="180"/>
  <c r="G91" i="180" s="1"/>
  <c r="AD9" i="180"/>
  <c r="E91" i="180" s="1"/>
  <c r="AB9" i="180"/>
  <c r="C91" i="180" s="1"/>
  <c r="O90" i="180"/>
  <c r="N90" i="180"/>
  <c r="K90" i="180"/>
  <c r="AF8" i="180"/>
  <c r="G90" i="180" s="1"/>
  <c r="AD8" i="180"/>
  <c r="D90" i="180" s="1"/>
  <c r="AB8" i="180"/>
  <c r="C90" i="180" s="1"/>
  <c r="O89" i="180"/>
  <c r="N89" i="180"/>
  <c r="M89" i="180"/>
  <c r="L89" i="180"/>
  <c r="J89" i="180"/>
  <c r="AF7" i="180"/>
  <c r="G89" i="180" s="1"/>
  <c r="AD7" i="180"/>
  <c r="E89" i="180" s="1"/>
  <c r="AB7" i="180"/>
  <c r="C89" i="180" s="1"/>
  <c r="O88" i="180"/>
  <c r="N88" i="180"/>
  <c r="L88" i="180"/>
  <c r="J88" i="180"/>
  <c r="AF6" i="180"/>
  <c r="G88" i="180" s="1"/>
  <c r="AD6" i="180"/>
  <c r="D88" i="180" s="1"/>
  <c r="E88" i="180"/>
  <c r="AB6" i="180"/>
  <c r="C88" i="180" s="1"/>
  <c r="O87" i="180"/>
  <c r="J87" i="180"/>
  <c r="AF5" i="180"/>
  <c r="G87" i="180" s="1"/>
  <c r="AD5" i="180"/>
  <c r="E87" i="180" s="1"/>
  <c r="AB5" i="180"/>
  <c r="C87" i="180" s="1"/>
  <c r="O86" i="180"/>
  <c r="N86" i="180"/>
  <c r="J86" i="180"/>
  <c r="AF4" i="180"/>
  <c r="G86" i="180" s="1"/>
  <c r="AD4" i="180"/>
  <c r="D86" i="180" s="1"/>
  <c r="AB4" i="180"/>
  <c r="D8" i="180" s="1"/>
  <c r="N85" i="180"/>
  <c r="F85" i="180"/>
  <c r="J83" i="180"/>
  <c r="C83" i="180"/>
  <c r="A65" i="180"/>
  <c r="AB34" i="180"/>
  <c r="AB33" i="180"/>
  <c r="AB32" i="180"/>
  <c r="AB31" i="180"/>
  <c r="AB30" i="180"/>
  <c r="AB29" i="180"/>
  <c r="AB28" i="180"/>
  <c r="AB27" i="180"/>
  <c r="AB26" i="180"/>
  <c r="AB25" i="180"/>
  <c r="AB24" i="180"/>
  <c r="AB23" i="180"/>
  <c r="AB22" i="180"/>
  <c r="AB21" i="180"/>
  <c r="AB20" i="180"/>
  <c r="AB19" i="180"/>
  <c r="AB18" i="180"/>
  <c r="G19" i="180"/>
  <c r="AB17" i="180"/>
  <c r="AB16" i="180"/>
  <c r="AB15" i="180"/>
  <c r="O9" i="180"/>
  <c r="O8" i="180"/>
  <c r="A7" i="180"/>
  <c r="A4" i="180"/>
  <c r="AB2" i="180"/>
  <c r="A2" i="180"/>
  <c r="J34" i="179"/>
  <c r="J33" i="179"/>
  <c r="J32" i="179"/>
  <c r="J31" i="179"/>
  <c r="J30" i="179"/>
  <c r="J29" i="179"/>
  <c r="J28" i="179"/>
  <c r="J27" i="179"/>
  <c r="J26" i="179"/>
  <c r="J25" i="179"/>
  <c r="J24" i="179"/>
  <c r="J23" i="179"/>
  <c r="J22" i="179"/>
  <c r="J21" i="179"/>
  <c r="J20" i="179"/>
  <c r="J19" i="179"/>
  <c r="J18" i="179"/>
  <c r="J17" i="179"/>
  <c r="J16" i="179"/>
  <c r="J15" i="179"/>
  <c r="J2" i="179"/>
  <c r="G1" i="179"/>
  <c r="A19" i="248"/>
  <c r="A50" i="248"/>
  <c r="A19" i="246"/>
  <c r="A50" i="246"/>
  <c r="A19" i="245"/>
  <c r="A50" i="245"/>
  <c r="A19" i="244"/>
  <c r="A50" i="244"/>
  <c r="A19" i="243"/>
  <c r="A50" i="243"/>
  <c r="A19" i="242"/>
  <c r="A50" i="242"/>
  <c r="A19" i="241"/>
  <c r="A50" i="241"/>
  <c r="A19" i="240"/>
  <c r="A50" i="240"/>
  <c r="A19" i="239"/>
  <c r="A50" i="239"/>
  <c r="A19" i="238"/>
  <c r="A50" i="238"/>
  <c r="A19" i="237"/>
  <c r="A50" i="237"/>
  <c r="A19" i="235"/>
  <c r="A50" i="235"/>
  <c r="A19" i="234"/>
  <c r="A50" i="234"/>
  <c r="A19" i="233"/>
  <c r="A50" i="233"/>
  <c r="A19" i="232"/>
  <c r="A50" i="232"/>
  <c r="A19" i="230"/>
  <c r="A50" i="230"/>
  <c r="A19" i="229"/>
  <c r="A50" i="229"/>
  <c r="A19" i="228"/>
  <c r="A50" i="228"/>
  <c r="A19" i="227"/>
  <c r="A50" i="227"/>
  <c r="A19" i="226"/>
  <c r="A50" i="226"/>
  <c r="A19" i="225"/>
  <c r="A50" i="225"/>
  <c r="A19" i="224"/>
  <c r="A50" i="224"/>
  <c r="A19" i="223"/>
  <c r="A50" i="223"/>
  <c r="A19" i="221"/>
  <c r="A50" i="221"/>
  <c r="A19" i="218"/>
  <c r="A50" i="218"/>
  <c r="A19" i="217"/>
  <c r="A50" i="217"/>
  <c r="A19" i="215"/>
  <c r="A50" i="215"/>
  <c r="A19" i="214"/>
  <c r="A50" i="214"/>
  <c r="A19" i="213"/>
  <c r="A50" i="213"/>
  <c r="A19" i="212"/>
  <c r="A50" i="212"/>
  <c r="A19" i="211"/>
  <c r="A50" i="211"/>
  <c r="A19" i="210"/>
  <c r="A50" i="210"/>
  <c r="A19" i="209"/>
  <c r="A50" i="209"/>
  <c r="A19" i="207"/>
  <c r="A50" i="207"/>
  <c r="A19" i="206"/>
  <c r="A50" i="206"/>
  <c r="A19" i="205"/>
  <c r="A50" i="205"/>
  <c r="A19" i="204"/>
  <c r="A50" i="204"/>
  <c r="A19" i="203"/>
  <c r="A50" i="203"/>
  <c r="A19" i="201"/>
  <c r="A50" i="201"/>
  <c r="A19" i="200"/>
  <c r="A50" i="200"/>
  <c r="A19" i="199"/>
  <c r="A50" i="199"/>
  <c r="A19" i="198"/>
  <c r="A50" i="198"/>
  <c r="A19" i="197"/>
  <c r="A50" i="197"/>
  <c r="A19" i="196"/>
  <c r="A50" i="196"/>
  <c r="A19" i="195"/>
  <c r="A50" i="195"/>
  <c r="A19" i="193"/>
  <c r="A50" i="193"/>
  <c r="A19" i="192"/>
  <c r="A50" i="192"/>
  <c r="A19" i="191"/>
  <c r="A50" i="191"/>
  <c r="A19" i="190"/>
  <c r="A50" i="190"/>
  <c r="A19" i="189"/>
  <c r="A50" i="189"/>
  <c r="A19" i="188"/>
  <c r="A50" i="188"/>
  <c r="A19" i="187"/>
  <c r="A50" i="187"/>
  <c r="A19" i="186"/>
  <c r="A50" i="186"/>
  <c r="A19" i="185"/>
  <c r="A50" i="185"/>
  <c r="A19" i="184"/>
  <c r="A50" i="184"/>
  <c r="A19" i="183"/>
  <c r="A50" i="183"/>
  <c r="D87" i="182"/>
  <c r="A19" i="181"/>
  <c r="A50" i="181"/>
  <c r="A19" i="180"/>
  <c r="A50" i="180"/>
  <c r="N88" i="249"/>
  <c r="L88" i="249"/>
  <c r="N89" i="249"/>
  <c r="F88" i="249"/>
  <c r="F89" i="249"/>
  <c r="F88" i="247"/>
  <c r="D88" i="247"/>
  <c r="F89" i="247"/>
  <c r="D88" i="246"/>
  <c r="F86" i="245"/>
  <c r="E88" i="245"/>
  <c r="D89" i="245"/>
  <c r="G89" i="245"/>
  <c r="F90" i="245"/>
  <c r="D88" i="244"/>
  <c r="F89" i="244"/>
  <c r="D8" i="243"/>
  <c r="D91" i="243"/>
  <c r="D90" i="242"/>
  <c r="F91" i="242"/>
  <c r="F91" i="241"/>
  <c r="F88" i="241"/>
  <c r="F86" i="240"/>
  <c r="D89" i="240"/>
  <c r="D90" i="239"/>
  <c r="F91" i="239"/>
  <c r="O8" i="239"/>
  <c r="F91" i="238"/>
  <c r="G89" i="237"/>
  <c r="G87" i="236"/>
  <c r="G91" i="236"/>
  <c r="D87" i="235"/>
  <c r="D88" i="234"/>
  <c r="F86" i="233"/>
  <c r="D89" i="233"/>
  <c r="F91" i="232"/>
  <c r="D87" i="232"/>
  <c r="D91" i="232"/>
  <c r="F86" i="231"/>
  <c r="D89" i="231"/>
  <c r="F90" i="231"/>
  <c r="F91" i="230"/>
  <c r="F86" i="229"/>
  <c r="F90" i="229"/>
  <c r="E88" i="228"/>
  <c r="G89" i="228"/>
  <c r="F91" i="228"/>
  <c r="D89" i="227"/>
  <c r="D8" i="226"/>
  <c r="F91" i="226"/>
  <c r="F88" i="226"/>
  <c r="F88" i="224"/>
  <c r="D89" i="222"/>
  <c r="F90" i="222"/>
  <c r="F91" i="221"/>
  <c r="E88" i="220"/>
  <c r="F88" i="220"/>
  <c r="G88" i="219"/>
  <c r="E91" i="219"/>
  <c r="F91" i="219"/>
  <c r="D88" i="217"/>
  <c r="F91" i="216"/>
  <c r="O8" i="215"/>
  <c r="D90" i="214"/>
  <c r="F91" i="214"/>
  <c r="D86" i="213"/>
  <c r="D90" i="213"/>
  <c r="F91" i="213"/>
  <c r="G86" i="212"/>
  <c r="F89" i="212"/>
  <c r="E87" i="211"/>
  <c r="E91" i="211"/>
  <c r="D88" i="209"/>
  <c r="D91" i="208"/>
  <c r="D88" i="207"/>
  <c r="F89" i="207"/>
  <c r="D88" i="206"/>
  <c r="F89" i="206"/>
  <c r="D86" i="205"/>
  <c r="O8" i="205"/>
  <c r="F91" i="204"/>
  <c r="O8" i="204"/>
  <c r="F89" i="204"/>
  <c r="F91" i="203"/>
  <c r="O8" i="203"/>
  <c r="F90" i="202"/>
  <c r="F89" i="199"/>
  <c r="D88" i="198"/>
  <c r="F89" i="198"/>
  <c r="F91" i="197"/>
  <c r="D88" i="197"/>
  <c r="D86" i="196"/>
  <c r="D90" i="196"/>
  <c r="D86" i="195"/>
  <c r="F86" i="194"/>
  <c r="D89" i="194"/>
  <c r="F88" i="193"/>
  <c r="D88" i="193"/>
  <c r="F89" i="193"/>
  <c r="E87" i="192"/>
  <c r="G88" i="192"/>
  <c r="F89" i="192"/>
  <c r="D88" i="191"/>
  <c r="F89" i="191"/>
  <c r="F89" i="190"/>
  <c r="D88" i="189"/>
  <c r="D86" i="188"/>
  <c r="F87" i="188"/>
  <c r="D90" i="188"/>
  <c r="O8" i="188"/>
  <c r="D8" i="187"/>
  <c r="D91" i="187"/>
  <c r="D88" i="186"/>
  <c r="F89" i="186"/>
  <c r="F89" i="185"/>
  <c r="F86" i="185"/>
  <c r="G89" i="183"/>
  <c r="F91" i="183"/>
  <c r="D86" i="182"/>
  <c r="D91" i="182"/>
  <c r="F91" i="181"/>
  <c r="F87" i="247"/>
  <c r="D90" i="247"/>
  <c r="E90" i="245"/>
  <c r="F91" i="244"/>
  <c r="G89" i="243"/>
  <c r="G89" i="241"/>
  <c r="D87" i="240"/>
  <c r="E86" i="240"/>
  <c r="G89" i="239"/>
  <c r="E88" i="238"/>
  <c r="D86" i="236"/>
  <c r="D90" i="235"/>
  <c r="D89" i="234"/>
  <c r="F89" i="231"/>
  <c r="F87" i="230"/>
  <c r="E89" i="228"/>
  <c r="E87" i="227"/>
  <c r="D90" i="227"/>
  <c r="F91" i="227"/>
  <c r="E88" i="226"/>
  <c r="D90" i="226"/>
  <c r="D86" i="226"/>
  <c r="F90" i="225"/>
  <c r="G90" i="224"/>
  <c r="D87" i="223"/>
  <c r="E86" i="222"/>
  <c r="G88" i="222"/>
  <c r="D89" i="221"/>
  <c r="O8" i="220"/>
  <c r="D8" i="218"/>
  <c r="D8" i="217"/>
  <c r="E87" i="215"/>
  <c r="F89" i="214"/>
  <c r="E87" i="213"/>
  <c r="F88" i="213"/>
  <c r="G90" i="213"/>
  <c r="F89" i="211"/>
  <c r="G90" i="211"/>
  <c r="F90" i="209"/>
  <c r="F88" i="209"/>
  <c r="G86" i="208"/>
  <c r="E90" i="208"/>
  <c r="F88" i="207"/>
  <c r="D89" i="207"/>
  <c r="G90" i="207"/>
  <c r="G87" i="207"/>
  <c r="D8" i="206"/>
  <c r="E87" i="204"/>
  <c r="E89" i="204"/>
  <c r="F87" i="202"/>
  <c r="O8" i="201"/>
  <c r="O8" i="199"/>
  <c r="E90" i="197"/>
  <c r="D87" i="196"/>
  <c r="G90" i="196"/>
  <c r="F87" i="195"/>
  <c r="F87" i="193"/>
  <c r="D90" i="193"/>
  <c r="D90" i="192"/>
  <c r="F90" i="192"/>
  <c r="E89" i="191"/>
  <c r="F91" i="191"/>
  <c r="E87" i="188"/>
  <c r="D89" i="188"/>
  <c r="O8" i="186"/>
  <c r="F90" i="186"/>
  <c r="G86" i="186"/>
  <c r="E91" i="186"/>
  <c r="G88" i="185"/>
  <c r="O8" i="181"/>
  <c r="D87" i="181"/>
  <c r="G90" i="181"/>
  <c r="N86" i="200"/>
  <c r="N86" i="201"/>
  <c r="N86" i="202"/>
  <c r="N86" i="208"/>
  <c r="N86" i="211"/>
  <c r="N86" i="213"/>
  <c r="N86" i="215"/>
  <c r="O86" i="219"/>
  <c r="O86" i="221"/>
  <c r="O86" i="222"/>
  <c r="O86" i="223"/>
  <c r="L90" i="227"/>
  <c r="L91" i="227"/>
  <c r="O86" i="228"/>
  <c r="M89" i="228"/>
  <c r="M91" i="229"/>
  <c r="L89" i="230"/>
  <c r="M90" i="230"/>
  <c r="M91" i="230"/>
  <c r="L89" i="231"/>
  <c r="O88" i="234"/>
  <c r="O86" i="235"/>
  <c r="L89" i="235"/>
  <c r="M91" i="235"/>
  <c r="L91" i="237"/>
  <c r="N86" i="238"/>
  <c r="N86" i="239"/>
  <c r="M90" i="239"/>
  <c r="M90" i="240"/>
  <c r="M91" i="240"/>
  <c r="N86" i="241"/>
  <c r="M91" i="241"/>
  <c r="L90" i="242"/>
  <c r="L91" i="242"/>
  <c r="O86" i="245"/>
  <c r="M89" i="245"/>
  <c r="N86" i="246"/>
  <c r="M90" i="246"/>
  <c r="O86" i="248"/>
  <c r="O86" i="200"/>
  <c r="O86" i="201"/>
  <c r="O86" i="202"/>
  <c r="O86" i="205"/>
  <c r="O86" i="208"/>
  <c r="N86" i="210"/>
  <c r="O86" i="211"/>
  <c r="O86" i="218"/>
  <c r="N86" i="220"/>
  <c r="N86" i="225"/>
  <c r="L91" i="226"/>
  <c r="M90" i="227"/>
  <c r="M91" i="227"/>
  <c r="O88" i="228"/>
  <c r="N86" i="230"/>
  <c r="O88" i="231"/>
  <c r="M89" i="231"/>
  <c r="L91" i="231"/>
  <c r="N86" i="232"/>
  <c r="O88" i="232"/>
  <c r="L91" i="232"/>
  <c r="O86" i="233"/>
  <c r="L91" i="233"/>
  <c r="N86" i="234"/>
  <c r="L90" i="234"/>
  <c r="L91" i="234"/>
  <c r="N86" i="236"/>
  <c r="L91" i="236"/>
  <c r="N86" i="237"/>
  <c r="L90" i="237"/>
  <c r="M91" i="237"/>
  <c r="O86" i="238"/>
  <c r="L91" i="238"/>
  <c r="O86" i="239"/>
  <c r="L91" i="239"/>
  <c r="O86" i="241"/>
  <c r="M90" i="241"/>
  <c r="L89" i="242"/>
  <c r="M91" i="242"/>
  <c r="L91" i="243"/>
  <c r="O86" i="244"/>
  <c r="L89" i="244"/>
  <c r="L90" i="244"/>
  <c r="L91" i="244"/>
  <c r="M89" i="246"/>
  <c r="L91" i="246"/>
  <c r="N86" i="247"/>
  <c r="L91" i="247"/>
  <c r="M89" i="248"/>
  <c r="L91" i="248"/>
  <c r="L90" i="249"/>
  <c r="M91" i="249"/>
  <c r="N86" i="212"/>
  <c r="N86" i="214"/>
  <c r="N86" i="217"/>
  <c r="O86" i="220"/>
  <c r="N86" i="224"/>
  <c r="O86" i="225"/>
  <c r="N86" i="227"/>
  <c r="N86" i="229"/>
  <c r="O86" i="230"/>
  <c r="N86" i="231"/>
  <c r="O86" i="232"/>
  <c r="O86" i="234"/>
  <c r="O86" i="236"/>
  <c r="O86" i="237"/>
  <c r="M89" i="237"/>
  <c r="L89" i="238"/>
  <c r="M91" i="238"/>
  <c r="M91" i="239"/>
  <c r="N86" i="240"/>
  <c r="M89" i="241"/>
  <c r="N86" i="242"/>
  <c r="N86" i="243"/>
  <c r="L89" i="243"/>
  <c r="M91" i="243"/>
  <c r="M91" i="244"/>
  <c r="L91" i="245"/>
  <c r="M91" i="246"/>
  <c r="O86" i="247"/>
  <c r="M91" i="247"/>
  <c r="L90" i="248"/>
  <c r="M91" i="248"/>
  <c r="O86" i="249"/>
  <c r="E87" i="249"/>
  <c r="G90" i="248"/>
  <c r="D8" i="248"/>
  <c r="E91" i="248"/>
  <c r="D86" i="247"/>
  <c r="G87" i="246"/>
  <c r="D90" i="246"/>
  <c r="F88" i="246"/>
  <c r="D87" i="245"/>
  <c r="E91" i="245"/>
  <c r="D89" i="244"/>
  <c r="G90" i="244"/>
  <c r="E86" i="244"/>
  <c r="E87" i="244"/>
  <c r="F88" i="244"/>
  <c r="E88" i="243"/>
  <c r="D89" i="243"/>
  <c r="F90" i="243"/>
  <c r="E88" i="242"/>
  <c r="G90" i="242"/>
  <c r="D86" i="241"/>
  <c r="G87" i="241"/>
  <c r="E90" i="240"/>
  <c r="E91" i="239"/>
  <c r="G86" i="238"/>
  <c r="E91" i="238"/>
  <c r="F87" i="237"/>
  <c r="E89" i="237"/>
  <c r="G91" i="237"/>
  <c r="D88" i="236"/>
  <c r="D88" i="235"/>
  <c r="E89" i="235"/>
  <c r="E86" i="234"/>
  <c r="D8" i="234"/>
  <c r="G88" i="230"/>
  <c r="F86" i="230"/>
  <c r="F88" i="229"/>
  <c r="D8" i="229"/>
  <c r="F86" i="228"/>
  <c r="F90" i="228"/>
  <c r="D88" i="227"/>
  <c r="D8" i="225"/>
  <c r="G86" i="225"/>
  <c r="F86" i="224"/>
  <c r="F87" i="224"/>
  <c r="D86" i="224"/>
  <c r="G88" i="223"/>
  <c r="D90" i="223"/>
  <c r="F89" i="222"/>
  <c r="F88" i="221"/>
  <c r="F90" i="220"/>
  <c r="D90" i="219"/>
  <c r="G88" i="218"/>
  <c r="D89" i="217"/>
  <c r="F91" i="217"/>
  <c r="G86" i="216"/>
  <c r="D88" i="215"/>
  <c r="G90" i="215"/>
  <c r="D89" i="215"/>
  <c r="D8" i="214"/>
  <c r="E87" i="214"/>
  <c r="D89" i="213"/>
  <c r="F88" i="212"/>
  <c r="F87" i="212"/>
  <c r="D89" i="211"/>
  <c r="E86" i="211"/>
  <c r="D86" i="209"/>
  <c r="C89" i="209"/>
  <c r="O8" i="208"/>
  <c r="D88" i="208"/>
  <c r="F86" i="205"/>
  <c r="D90" i="204"/>
  <c r="F88" i="204"/>
  <c r="F86" i="203"/>
  <c r="D87" i="203"/>
  <c r="G89" i="203"/>
  <c r="G89" i="202"/>
  <c r="E90" i="202"/>
  <c r="D8" i="201"/>
  <c r="D90" i="201"/>
  <c r="F88" i="200"/>
  <c r="D89" i="200"/>
  <c r="G88" i="199"/>
  <c r="D89" i="197"/>
  <c r="E87" i="197"/>
  <c r="F88" i="196"/>
  <c r="D88" i="196"/>
  <c r="D8" i="195"/>
  <c r="D89" i="195"/>
  <c r="O8" i="193"/>
  <c r="D89" i="193"/>
  <c r="F91" i="193"/>
  <c r="D89" i="192"/>
  <c r="G90" i="191"/>
  <c r="D90" i="191"/>
  <c r="F90" i="189"/>
  <c r="D88" i="188"/>
  <c r="G91" i="187"/>
  <c r="D89" i="187"/>
  <c r="D87" i="186"/>
  <c r="D89" i="186"/>
  <c r="D90" i="186"/>
  <c r="C86" i="185"/>
  <c r="G87" i="185"/>
  <c r="E90" i="184"/>
  <c r="D91" i="184"/>
  <c r="D8" i="183"/>
  <c r="F88" i="183"/>
  <c r="F86" i="182"/>
  <c r="F88" i="181"/>
  <c r="F91" i="180"/>
  <c r="M86" i="249"/>
  <c r="L86" i="248"/>
  <c r="M86" i="246"/>
  <c r="L86" i="244"/>
  <c r="M86" i="243"/>
  <c r="L86" i="238"/>
  <c r="L86" i="237"/>
  <c r="L86" i="235"/>
  <c r="L86" i="232"/>
  <c r="L86" i="231"/>
  <c r="M86" i="228"/>
  <c r="M86" i="227"/>
  <c r="L86" i="226"/>
  <c r="L86" i="224"/>
  <c r="L86" i="223"/>
  <c r="L86" i="222"/>
  <c r="L86" i="219"/>
  <c r="M86" i="216"/>
  <c r="L86" i="249"/>
  <c r="M86" i="247"/>
  <c r="L86" i="246"/>
  <c r="L86" i="243"/>
  <c r="M86" i="239"/>
  <c r="M86" i="233"/>
  <c r="M86" i="229"/>
  <c r="L86" i="228"/>
  <c r="L86" i="227"/>
  <c r="L86" i="247"/>
  <c r="M86" i="245"/>
  <c r="M86" i="242"/>
  <c r="M86" i="241"/>
  <c r="M86" i="240"/>
  <c r="L86" i="239"/>
  <c r="M86" i="236"/>
  <c r="M86" i="234"/>
  <c r="L86" i="233"/>
  <c r="M86" i="230"/>
  <c r="L86" i="229"/>
  <c r="M86" i="225"/>
  <c r="M86" i="221"/>
  <c r="M86" i="220"/>
  <c r="L86" i="218"/>
  <c r="M86" i="217"/>
  <c r="L86" i="180"/>
  <c r="M86" i="182"/>
  <c r="L86" i="184"/>
  <c r="L86" i="188"/>
  <c r="M86" i="189"/>
  <c r="L86" i="191"/>
  <c r="L86" i="193"/>
  <c r="M86" i="195"/>
  <c r="M86" i="196"/>
  <c r="M86" i="197"/>
  <c r="L86" i="198"/>
  <c r="L86" i="201"/>
  <c r="M86" i="205"/>
  <c r="M86" i="208"/>
  <c r="M86" i="209"/>
  <c r="M86" i="210"/>
  <c r="L86" i="212"/>
  <c r="M86" i="213"/>
  <c r="M86" i="214"/>
  <c r="L86" i="217"/>
  <c r="M86" i="218"/>
  <c r="M86" i="222"/>
  <c r="M86" i="223"/>
  <c r="M86" i="224"/>
  <c r="L86" i="230"/>
  <c r="M86" i="232"/>
  <c r="L86" i="234"/>
  <c r="L86" i="240"/>
  <c r="J88" i="249"/>
  <c r="J88" i="245"/>
  <c r="J88" i="244"/>
  <c r="J88" i="242"/>
  <c r="J88" i="241"/>
  <c r="J88" i="240"/>
  <c r="J88" i="236"/>
  <c r="J88" i="221"/>
  <c r="J88" i="217"/>
  <c r="J88" i="247"/>
  <c r="J88" i="237"/>
  <c r="J88" i="233"/>
  <c r="J88" i="227"/>
  <c r="J88" i="226"/>
  <c r="J88" i="224"/>
  <c r="J88" i="222"/>
  <c r="J88" i="248"/>
  <c r="J88" i="246"/>
  <c r="J88" i="243"/>
  <c r="J88" i="235"/>
  <c r="J88" i="230"/>
  <c r="J88" i="229"/>
  <c r="J88" i="225"/>
  <c r="J88" i="219"/>
  <c r="J88" i="216"/>
  <c r="O89" i="249"/>
  <c r="O89" i="247"/>
  <c r="O89" i="246"/>
  <c r="O89" i="238"/>
  <c r="N89" i="237"/>
  <c r="N89" i="235"/>
  <c r="O89" i="231"/>
  <c r="O89" i="230"/>
  <c r="O89" i="229"/>
  <c r="O89" i="227"/>
  <c r="N89" i="226"/>
  <c r="N89" i="224"/>
  <c r="O89" i="222"/>
  <c r="N89" i="219"/>
  <c r="O89" i="218"/>
  <c r="O89" i="216"/>
  <c r="N89" i="215"/>
  <c r="O89" i="248"/>
  <c r="N89" i="247"/>
  <c r="N89" i="246"/>
  <c r="O89" i="245"/>
  <c r="O89" i="242"/>
  <c r="O89" i="241"/>
  <c r="O89" i="240"/>
  <c r="O89" i="239"/>
  <c r="N89" i="238"/>
  <c r="O89" i="236"/>
  <c r="O89" i="234"/>
  <c r="O89" i="232"/>
  <c r="N89" i="231"/>
  <c r="N89" i="230"/>
  <c r="N89" i="229"/>
  <c r="O89" i="228"/>
  <c r="N89" i="227"/>
  <c r="O89" i="225"/>
  <c r="N89" i="222"/>
  <c r="N89" i="248"/>
  <c r="N89" i="245"/>
  <c r="O89" i="244"/>
  <c r="O89" i="243"/>
  <c r="N89" i="242"/>
  <c r="N89" i="241"/>
  <c r="N89" i="240"/>
  <c r="N89" i="239"/>
  <c r="N89" i="236"/>
  <c r="N89" i="234"/>
  <c r="O89" i="233"/>
  <c r="N89" i="232"/>
  <c r="N89" i="228"/>
  <c r="N89" i="225"/>
  <c r="O89" i="223"/>
  <c r="N89" i="221"/>
  <c r="N89" i="220"/>
  <c r="O89" i="217"/>
  <c r="M86" i="180"/>
  <c r="L86" i="181"/>
  <c r="L86" i="183"/>
  <c r="M86" i="184"/>
  <c r="L86" i="185"/>
  <c r="L86" i="186"/>
  <c r="M86" i="188"/>
  <c r="L86" i="190"/>
  <c r="M86" i="191"/>
  <c r="L86" i="192"/>
  <c r="M86" i="193"/>
  <c r="L86" i="194"/>
  <c r="M86" i="198"/>
  <c r="L86" i="200"/>
  <c r="M86" i="201"/>
  <c r="L86" i="207"/>
  <c r="L86" i="211"/>
  <c r="M86" i="212"/>
  <c r="M86" i="231"/>
  <c r="L86" i="241"/>
  <c r="O90" i="249"/>
  <c r="N90" i="245"/>
  <c r="N90" i="244"/>
  <c r="O90" i="243"/>
  <c r="N90" i="242"/>
  <c r="N90" i="241"/>
  <c r="O90" i="239"/>
  <c r="N90" i="236"/>
  <c r="N90" i="235"/>
  <c r="N90" i="232"/>
  <c r="N90" i="231"/>
  <c r="N90" i="230"/>
  <c r="N90" i="229"/>
  <c r="O90" i="226"/>
  <c r="N90" i="225"/>
  <c r="O90" i="219"/>
  <c r="N90" i="217"/>
  <c r="N90" i="216"/>
  <c r="N90" i="249"/>
  <c r="O90" i="246"/>
  <c r="N90" i="243"/>
  <c r="N90" i="239"/>
  <c r="O90" i="237"/>
  <c r="O90" i="233"/>
  <c r="N90" i="226"/>
  <c r="O90" i="224"/>
  <c r="O90" i="222"/>
  <c r="O90" i="248"/>
  <c r="O90" i="247"/>
  <c r="N90" i="246"/>
  <c r="O90" i="240"/>
  <c r="O90" i="238"/>
  <c r="N90" i="237"/>
  <c r="O90" i="234"/>
  <c r="N90" i="233"/>
  <c r="O90" i="228"/>
  <c r="O90" i="227"/>
  <c r="N90" i="224"/>
  <c r="O90" i="223"/>
  <c r="N90" i="222"/>
  <c r="O90" i="221"/>
  <c r="O90" i="220"/>
  <c r="N90" i="218"/>
  <c r="N90" i="215"/>
  <c r="M86" i="181"/>
  <c r="M86" i="183"/>
  <c r="M86" i="185"/>
  <c r="M86" i="186"/>
  <c r="L86" i="187"/>
  <c r="M86" i="190"/>
  <c r="M86" i="192"/>
  <c r="M86" i="194"/>
  <c r="L86" i="199"/>
  <c r="M86" i="200"/>
  <c r="L86" i="202"/>
  <c r="L86" i="203"/>
  <c r="L86" i="204"/>
  <c r="L86" i="206"/>
  <c r="M86" i="207"/>
  <c r="M86" i="211"/>
  <c r="L86" i="215"/>
  <c r="M86" i="219"/>
  <c r="L86" i="220"/>
  <c r="L86" i="221"/>
  <c r="L86" i="225"/>
  <c r="M86" i="235"/>
  <c r="L86" i="236"/>
  <c r="M86" i="237"/>
  <c r="L86" i="242"/>
  <c r="L86" i="245"/>
  <c r="M86" i="248"/>
  <c r="O88" i="249"/>
  <c r="O88" i="245"/>
  <c r="O88" i="244"/>
  <c r="O88" i="242"/>
  <c r="O88" i="241"/>
  <c r="O88" i="240"/>
  <c r="N88" i="239"/>
  <c r="N88" i="238"/>
  <c r="O88" i="236"/>
  <c r="N88" i="234"/>
  <c r="N88" i="232"/>
  <c r="N88" i="231"/>
  <c r="N88" i="228"/>
  <c r="N88" i="223"/>
  <c r="O88" i="221"/>
  <c r="N88" i="220"/>
  <c r="O88" i="217"/>
  <c r="O88" i="247"/>
  <c r="N88" i="245"/>
  <c r="N88" i="244"/>
  <c r="N88" i="242"/>
  <c r="N88" i="241"/>
  <c r="N88" i="240"/>
  <c r="O88" i="237"/>
  <c r="N88" i="236"/>
  <c r="O88" i="233"/>
  <c r="O88" i="227"/>
  <c r="O88" i="226"/>
  <c r="O88" i="224"/>
  <c r="O88" i="222"/>
  <c r="O88" i="248"/>
  <c r="N88" i="247"/>
  <c r="O88" i="246"/>
  <c r="O88" i="243"/>
  <c r="N88" i="237"/>
  <c r="O88" i="235"/>
  <c r="N88" i="233"/>
  <c r="O88" i="230"/>
  <c r="O88" i="229"/>
  <c r="N88" i="227"/>
  <c r="N88" i="226"/>
  <c r="O88" i="225"/>
  <c r="N88" i="224"/>
  <c r="N88" i="222"/>
  <c r="O88" i="219"/>
  <c r="N88" i="218"/>
  <c r="O88" i="216"/>
  <c r="O88" i="215"/>
  <c r="K90" i="248"/>
  <c r="M89" i="249"/>
  <c r="F91" i="249"/>
  <c r="F87" i="249"/>
  <c r="E86" i="249"/>
  <c r="E90" i="249"/>
  <c r="F86" i="248"/>
  <c r="F89" i="248"/>
  <c r="F87" i="248"/>
  <c r="G88" i="248"/>
  <c r="F91" i="246"/>
  <c r="O8" i="246"/>
  <c r="D91" i="246"/>
  <c r="F87" i="245"/>
  <c r="F88" i="245"/>
  <c r="F91" i="245"/>
  <c r="F86" i="244"/>
  <c r="E91" i="244"/>
  <c r="F86" i="243"/>
  <c r="F87" i="243"/>
  <c r="F88" i="243"/>
  <c r="D90" i="241"/>
  <c r="C86" i="240"/>
  <c r="G91" i="240"/>
  <c r="D8" i="239"/>
  <c r="E89" i="238"/>
  <c r="D87" i="237"/>
  <c r="G90" i="237"/>
  <c r="D8" i="236"/>
  <c r="D87" i="236"/>
  <c r="O8" i="236"/>
  <c r="D90" i="236"/>
  <c r="D91" i="236"/>
  <c r="F86" i="235"/>
  <c r="E91" i="234"/>
  <c r="D91" i="233"/>
  <c r="G87" i="233"/>
  <c r="G86" i="232"/>
  <c r="F89" i="232"/>
  <c r="D91" i="231"/>
  <c r="G90" i="230"/>
  <c r="D90" i="230"/>
  <c r="E86" i="228"/>
  <c r="G87" i="228"/>
  <c r="F88" i="228"/>
  <c r="F90" i="227"/>
  <c r="G87" i="227"/>
  <c r="F89" i="227"/>
  <c r="E89" i="225"/>
  <c r="G91" i="225"/>
  <c r="O8" i="224"/>
  <c r="F91" i="224"/>
  <c r="D91" i="224"/>
  <c r="G91" i="223"/>
  <c r="D8" i="222"/>
  <c r="E88" i="222"/>
  <c r="F86" i="221"/>
  <c r="F86" i="220"/>
  <c r="D91" i="220"/>
  <c r="F87" i="219"/>
  <c r="D90" i="218"/>
  <c r="F86" i="215"/>
  <c r="D91" i="215"/>
  <c r="G88" i="215"/>
  <c r="D86" i="215"/>
  <c r="F87" i="214"/>
  <c r="F86" i="214"/>
  <c r="D91" i="214"/>
  <c r="F86" i="213"/>
  <c r="D91" i="213"/>
  <c r="D89" i="212"/>
  <c r="E90" i="212"/>
  <c r="F87" i="211"/>
  <c r="G88" i="211"/>
  <c r="D90" i="209"/>
  <c r="D86" i="208"/>
  <c r="G89" i="208"/>
  <c r="O8" i="207"/>
  <c r="F86" i="207"/>
  <c r="G87" i="206"/>
  <c r="E87" i="205"/>
  <c r="D88" i="205"/>
  <c r="F89" i="205"/>
  <c r="G90" i="205"/>
  <c r="F86" i="204"/>
  <c r="D91" i="204"/>
  <c r="D86" i="203"/>
  <c r="E91" i="203"/>
  <c r="D8" i="202"/>
  <c r="G91" i="202"/>
  <c r="D91" i="201"/>
  <c r="G88" i="201"/>
  <c r="O8" i="200"/>
  <c r="F86" i="200"/>
  <c r="D91" i="200"/>
  <c r="G87" i="198"/>
  <c r="F88" i="198"/>
  <c r="F86" i="197"/>
  <c r="E91" i="196"/>
  <c r="G86" i="195"/>
  <c r="E91" i="194"/>
  <c r="D8" i="193"/>
  <c r="F91" i="190"/>
  <c r="F86" i="189"/>
  <c r="D86" i="189"/>
  <c r="F87" i="189"/>
  <c r="G88" i="189"/>
  <c r="G88" i="188"/>
  <c r="E91" i="188"/>
  <c r="F87" i="187"/>
  <c r="D86" i="187"/>
  <c r="G89" i="187"/>
  <c r="D86" i="186"/>
  <c r="F87" i="186"/>
  <c r="G88" i="186"/>
  <c r="F91" i="186"/>
  <c r="D86" i="185"/>
  <c r="D87" i="185"/>
  <c r="D90" i="185"/>
  <c r="D91" i="185"/>
  <c r="O8" i="184"/>
  <c r="E88" i="182"/>
  <c r="F90" i="182"/>
  <c r="F87" i="180"/>
  <c r="K91" i="247" l="1"/>
  <c r="K91" i="220"/>
  <c r="L89" i="241"/>
  <c r="L89" i="239"/>
  <c r="L90" i="182"/>
  <c r="M88" i="184"/>
  <c r="M90" i="184"/>
  <c r="K91" i="184"/>
  <c r="L89" i="187"/>
  <c r="L90" i="188"/>
  <c r="M90" i="190"/>
  <c r="N87" i="191"/>
  <c r="L90" i="191"/>
  <c r="M88" i="194"/>
  <c r="L90" i="195"/>
  <c r="O87" i="196"/>
  <c r="M88" i="196"/>
  <c r="O87" i="197"/>
  <c r="M88" i="197"/>
  <c r="M90" i="199"/>
  <c r="K91" i="199"/>
  <c r="M89" i="200"/>
  <c r="M88" i="201"/>
  <c r="O87" i="204"/>
  <c r="L88" i="204"/>
  <c r="L90" i="205"/>
  <c r="K91" i="205"/>
  <c r="M89" i="206"/>
  <c r="L88" i="208"/>
  <c r="O87" i="209"/>
  <c r="M88" i="209"/>
  <c r="L89" i="209"/>
  <c r="L90" i="209"/>
  <c r="L90" i="210"/>
  <c r="O87" i="211"/>
  <c r="L88" i="211"/>
  <c r="M89" i="211"/>
  <c r="N87" i="212"/>
  <c r="M88" i="212"/>
  <c r="N87" i="213"/>
  <c r="M90" i="213"/>
  <c r="N87" i="214"/>
  <c r="M88" i="214"/>
  <c r="M89" i="214"/>
  <c r="L88" i="217"/>
  <c r="L89" i="217"/>
  <c r="L90" i="220"/>
  <c r="O87" i="223"/>
  <c r="M90" i="223"/>
  <c r="N87" i="225"/>
  <c r="O87" i="226"/>
  <c r="L88" i="226"/>
  <c r="L88" i="231"/>
  <c r="K91" i="233"/>
  <c r="N87" i="236"/>
  <c r="M88" i="236"/>
  <c r="N87" i="242"/>
  <c r="O87" i="244"/>
  <c r="M88" i="244"/>
  <c r="N88" i="230"/>
  <c r="N88" i="219"/>
  <c r="N88" i="213"/>
  <c r="O88" i="210"/>
  <c r="O88" i="209"/>
  <c r="N88" i="206"/>
  <c r="N89" i="223"/>
  <c r="O89" i="237"/>
  <c r="N89" i="233"/>
  <c r="O89" i="213"/>
  <c r="N89" i="210"/>
  <c r="N90" i="248"/>
  <c r="O90" i="241"/>
  <c r="O90" i="236"/>
  <c r="N90" i="213"/>
  <c r="O90" i="212"/>
  <c r="N90" i="210"/>
  <c r="N90" i="208"/>
  <c r="O90" i="206"/>
  <c r="N90" i="205"/>
  <c r="M91" i="245"/>
  <c r="M91" i="233"/>
  <c r="L91" i="213"/>
  <c r="L91" i="208"/>
  <c r="M91" i="206"/>
  <c r="L91" i="205"/>
  <c r="K91" i="244"/>
  <c r="O87" i="241"/>
  <c r="O87" i="238"/>
  <c r="O87" i="235"/>
  <c r="O87" i="232"/>
  <c r="N87" i="231"/>
  <c r="N87" i="230"/>
  <c r="O87" i="229"/>
  <c r="N87" i="227"/>
  <c r="N87" i="226"/>
  <c r="O87" i="225"/>
  <c r="N87" i="221"/>
  <c r="N87" i="218"/>
  <c r="O87" i="217"/>
  <c r="O87" i="210"/>
  <c r="L88" i="243"/>
  <c r="L88" i="242"/>
  <c r="L88" i="241"/>
  <c r="L88" i="238"/>
  <c r="L88" i="237"/>
  <c r="M88" i="233"/>
  <c r="M88" i="232"/>
  <c r="L88" i="230"/>
  <c r="M88" i="229"/>
  <c r="L88" i="228"/>
  <c r="M88" i="227"/>
  <c r="L88" i="222"/>
  <c r="M88" i="221"/>
  <c r="L88" i="220"/>
  <c r="M88" i="211"/>
  <c r="L89" i="222"/>
  <c r="L89" i="219"/>
  <c r="L89" i="215"/>
  <c r="M89" i="209"/>
  <c r="M89" i="207"/>
  <c r="M90" i="232"/>
  <c r="M90" i="234"/>
  <c r="L90" i="226"/>
  <c r="L90" i="219"/>
  <c r="M88" i="249"/>
  <c r="L90" i="247"/>
  <c r="M90" i="244"/>
  <c r="M89" i="242"/>
  <c r="L90" i="180"/>
  <c r="M89" i="181"/>
  <c r="L89" i="185"/>
  <c r="O87" i="249"/>
  <c r="L89" i="249"/>
  <c r="L89" i="247"/>
  <c r="M89" i="244"/>
  <c r="L90" i="238"/>
  <c r="L89" i="229"/>
  <c r="M90" i="245"/>
  <c r="L90" i="241"/>
  <c r="M90" i="229"/>
  <c r="N87" i="180"/>
  <c r="M90" i="180"/>
  <c r="K91" i="180"/>
  <c r="N87" i="181"/>
  <c r="L90" i="181"/>
  <c r="M90" i="182"/>
  <c r="K91" i="182"/>
  <c r="L89" i="183"/>
  <c r="L90" i="183"/>
  <c r="M89" i="185"/>
  <c r="L89" i="186"/>
  <c r="M89" i="187"/>
  <c r="M90" i="188"/>
  <c r="K91" i="188"/>
  <c r="L90" i="189"/>
  <c r="N87" i="190"/>
  <c r="L88" i="190"/>
  <c r="K91" i="190"/>
  <c r="O87" i="191"/>
  <c r="L88" i="191"/>
  <c r="M90" i="191"/>
  <c r="L89" i="192"/>
  <c r="N87" i="193"/>
  <c r="L88" i="193"/>
  <c r="M89" i="194"/>
  <c r="N87" i="195"/>
  <c r="M90" i="195"/>
  <c r="K91" i="195"/>
  <c r="L89" i="196"/>
  <c r="L90" i="196"/>
  <c r="N87" i="199"/>
  <c r="L88" i="199"/>
  <c r="M89" i="202"/>
  <c r="N87" i="203"/>
  <c r="L88" i="203"/>
  <c r="L90" i="203"/>
  <c r="M88" i="204"/>
  <c r="N87" i="205"/>
  <c r="L88" i="205"/>
  <c r="M90" i="205"/>
  <c r="L90" i="206"/>
  <c r="K91" i="206"/>
  <c r="L89" i="207"/>
  <c r="L90" i="207"/>
  <c r="N87" i="208"/>
  <c r="M88" i="208"/>
  <c r="M90" i="209"/>
  <c r="L88" i="210"/>
  <c r="M90" i="210"/>
  <c r="L90" i="211"/>
  <c r="O87" i="212"/>
  <c r="L89" i="212"/>
  <c r="O87" i="213"/>
  <c r="L88" i="213"/>
  <c r="L89" i="213"/>
  <c r="O87" i="214"/>
  <c r="L90" i="214"/>
  <c r="K91" i="214"/>
  <c r="L88" i="215"/>
  <c r="M88" i="217"/>
  <c r="L88" i="218"/>
  <c r="K91" i="219"/>
  <c r="L89" i="220"/>
  <c r="M88" i="222"/>
  <c r="M88" i="226"/>
  <c r="K91" i="226"/>
  <c r="L88" i="227"/>
  <c r="M88" i="228"/>
  <c r="L90" i="229"/>
  <c r="O87" i="231"/>
  <c r="M88" i="231"/>
  <c r="N87" i="233"/>
  <c r="O87" i="236"/>
  <c r="M88" i="237"/>
  <c r="N87" i="241"/>
  <c r="M88" i="241"/>
  <c r="O87" i="242"/>
  <c r="M90" i="243"/>
  <c r="O87" i="233"/>
  <c r="L88" i="233"/>
  <c r="L88" i="234"/>
  <c r="M89" i="234"/>
  <c r="L88" i="235"/>
  <c r="M90" i="236"/>
  <c r="N87" i="237"/>
  <c r="N87" i="246"/>
  <c r="L88" i="246"/>
  <c r="L88" i="247"/>
  <c r="O87" i="248"/>
  <c r="M87" i="246"/>
  <c r="M87" i="237"/>
  <c r="L87" i="223"/>
  <c r="M87" i="222"/>
  <c r="K91" i="222"/>
  <c r="N87" i="228"/>
  <c r="K91" i="228"/>
  <c r="M88" i="230"/>
  <c r="L90" i="243"/>
  <c r="M89" i="240"/>
  <c r="M90" i="237"/>
  <c r="M90" i="242"/>
  <c r="M89" i="239"/>
  <c r="L89" i="237"/>
  <c r="M88" i="180"/>
  <c r="L88" i="181"/>
  <c r="N87" i="182"/>
  <c r="L88" i="182"/>
  <c r="N87" i="183"/>
  <c r="L88" i="183"/>
  <c r="M89" i="184"/>
  <c r="O87" i="185"/>
  <c r="M90" i="185"/>
  <c r="K91" i="185"/>
  <c r="M90" i="186"/>
  <c r="K91" i="186"/>
  <c r="N87" i="187"/>
  <c r="L88" i="187"/>
  <c r="M90" i="187"/>
  <c r="K91" i="187"/>
  <c r="O87" i="188"/>
  <c r="M88" i="188"/>
  <c r="L89" i="190"/>
  <c r="L90" i="192"/>
  <c r="M89" i="193"/>
  <c r="M90" i="194"/>
  <c r="M88" i="195"/>
  <c r="M89" i="197"/>
  <c r="M89" i="198"/>
  <c r="O87" i="200"/>
  <c r="L88" i="200"/>
  <c r="L90" i="200"/>
  <c r="M89" i="201"/>
  <c r="L90" i="202"/>
  <c r="M89" i="204"/>
  <c r="N87" i="207"/>
  <c r="K91" i="207"/>
  <c r="L90" i="208"/>
  <c r="K91" i="208"/>
  <c r="K91" i="210"/>
  <c r="O87" i="215"/>
  <c r="M90" i="218"/>
  <c r="N87" i="219"/>
  <c r="L88" i="219"/>
  <c r="N87" i="220"/>
  <c r="O87" i="222"/>
  <c r="N87" i="224"/>
  <c r="L88" i="224"/>
  <c r="K91" i="224"/>
  <c r="O87" i="227"/>
  <c r="O87" i="228"/>
  <c r="L88" i="229"/>
  <c r="O87" i="230"/>
  <c r="L88" i="232"/>
  <c r="N87" i="234"/>
  <c r="M88" i="234"/>
  <c r="M88" i="235"/>
  <c r="O87" i="237"/>
  <c r="L88" i="240"/>
  <c r="M88" i="243"/>
  <c r="O87" i="246"/>
  <c r="M88" i="246"/>
  <c r="N87" i="247"/>
  <c r="M88" i="247"/>
  <c r="N87" i="249"/>
  <c r="J88" i="231"/>
  <c r="J88" i="223"/>
  <c r="J88" i="218"/>
  <c r="J88" i="214"/>
  <c r="J88" i="212"/>
  <c r="J88" i="208"/>
  <c r="N87" i="229"/>
  <c r="K91" i="230"/>
  <c r="N87" i="232"/>
  <c r="O87" i="234"/>
  <c r="N87" i="235"/>
  <c r="L89" i="236"/>
  <c r="K91" i="237"/>
  <c r="N87" i="238"/>
  <c r="M88" i="238"/>
  <c r="N87" i="239"/>
  <c r="L88" i="239"/>
  <c r="N87" i="240"/>
  <c r="M88" i="240"/>
  <c r="N87" i="243"/>
  <c r="L88" i="245"/>
  <c r="L90" i="246"/>
  <c r="O87" i="247"/>
  <c r="N87" i="248"/>
  <c r="M88" i="248"/>
  <c r="J89" i="247"/>
  <c r="J89" i="242"/>
  <c r="J89" i="236"/>
  <c r="J89" i="228"/>
  <c r="J89" i="226"/>
  <c r="J89" i="224"/>
  <c r="J89" i="223"/>
  <c r="J89" i="220"/>
  <c r="J89" i="218"/>
  <c r="J89" i="211"/>
  <c r="J89" i="206"/>
  <c r="K90" i="238"/>
  <c r="K90" i="220"/>
  <c r="K90" i="209"/>
  <c r="K90" i="207"/>
  <c r="K91" i="249"/>
  <c r="O8" i="249"/>
  <c r="E88" i="249"/>
  <c r="E86" i="248"/>
  <c r="D88" i="248"/>
  <c r="E89" i="248"/>
  <c r="F91" i="247"/>
  <c r="D89" i="247"/>
  <c r="F86" i="247"/>
  <c r="G90" i="247"/>
  <c r="O8" i="247"/>
  <c r="D8" i="246"/>
  <c r="D86" i="246"/>
  <c r="F89" i="246"/>
  <c r="G86" i="246"/>
  <c r="E87" i="246"/>
  <c r="D8" i="245"/>
  <c r="C86" i="244"/>
  <c r="G87" i="244"/>
  <c r="O8" i="244"/>
  <c r="D87" i="243"/>
  <c r="E90" i="243"/>
  <c r="O8" i="243"/>
  <c r="G91" i="243"/>
  <c r="F87" i="242"/>
  <c r="G89" i="242"/>
  <c r="F86" i="242"/>
  <c r="D91" i="241"/>
  <c r="D8" i="241"/>
  <c r="D87" i="241"/>
  <c r="O8" i="241"/>
  <c r="F89" i="240"/>
  <c r="F88" i="240"/>
  <c r="F87" i="240"/>
  <c r="E86" i="239"/>
  <c r="D89" i="239"/>
  <c r="E88" i="239"/>
  <c r="D8" i="238"/>
  <c r="F90" i="238"/>
  <c r="F86" i="237"/>
  <c r="D8" i="237"/>
  <c r="G88" i="237"/>
  <c r="D8" i="235"/>
  <c r="F88" i="234"/>
  <c r="F89" i="234"/>
  <c r="F86" i="234"/>
  <c r="F87" i="234"/>
  <c r="G90" i="234"/>
  <c r="F88" i="233"/>
  <c r="F91" i="231"/>
  <c r="D88" i="231"/>
  <c r="D90" i="231"/>
  <c r="E86" i="231"/>
  <c r="F89" i="230"/>
  <c r="D89" i="230"/>
  <c r="D88" i="230"/>
  <c r="E91" i="229"/>
  <c r="D89" i="229"/>
  <c r="D91" i="228"/>
  <c r="C86" i="228"/>
  <c r="D91" i="227"/>
  <c r="F86" i="227"/>
  <c r="F88" i="227"/>
  <c r="G90" i="226"/>
  <c r="D91" i="226"/>
  <c r="O8" i="226"/>
  <c r="F89" i="226"/>
  <c r="G86" i="226"/>
  <c r="D87" i="226"/>
  <c r="E88" i="225"/>
  <c r="D87" i="224"/>
  <c r="D88" i="224"/>
  <c r="E89" i="223"/>
  <c r="D86" i="223"/>
  <c r="F89" i="223"/>
  <c r="G86" i="223"/>
  <c r="D88" i="221"/>
  <c r="F89" i="221"/>
  <c r="G89" i="220"/>
  <c r="F87" i="220"/>
  <c r="E86" i="218"/>
  <c r="D91" i="218"/>
  <c r="E87" i="217"/>
  <c r="D86" i="217"/>
  <c r="G86" i="217"/>
  <c r="D91" i="217"/>
  <c r="O8" i="217"/>
  <c r="G87" i="216"/>
  <c r="D88" i="216"/>
  <c r="F90" i="216"/>
  <c r="D91" i="216"/>
  <c r="D86" i="214"/>
  <c r="O8" i="214"/>
  <c r="D8" i="213"/>
  <c r="D8" i="212"/>
  <c r="F91" i="212"/>
  <c r="D88" i="212"/>
  <c r="D86" i="212"/>
  <c r="F86" i="211"/>
  <c r="G86" i="210"/>
  <c r="C86" i="210"/>
  <c r="F91" i="210"/>
  <c r="D88" i="210"/>
  <c r="G86" i="209"/>
  <c r="D89" i="209"/>
  <c r="F91" i="209"/>
  <c r="D87" i="208"/>
  <c r="G90" i="208"/>
  <c r="E89" i="208"/>
  <c r="F88" i="208"/>
  <c r="D87" i="207"/>
  <c r="D8" i="207"/>
  <c r="G90" i="206"/>
  <c r="F91" i="206"/>
  <c r="E91" i="206"/>
  <c r="F87" i="204"/>
  <c r="G90" i="204"/>
  <c r="G86" i="202"/>
  <c r="D87" i="202"/>
  <c r="E87" i="200"/>
  <c r="F89" i="200"/>
  <c r="F87" i="199"/>
  <c r="E91" i="198"/>
  <c r="D8" i="198"/>
  <c r="F90" i="198"/>
  <c r="E89" i="198"/>
  <c r="D91" i="197"/>
  <c r="G87" i="197"/>
  <c r="F88" i="197"/>
  <c r="G90" i="197"/>
  <c r="F89" i="197"/>
  <c r="E91" i="195"/>
  <c r="F91" i="195"/>
  <c r="G88" i="195"/>
  <c r="D90" i="195"/>
  <c r="E87" i="194"/>
  <c r="F90" i="194"/>
  <c r="F89" i="194"/>
  <c r="F90" i="193"/>
  <c r="D87" i="193"/>
  <c r="D91" i="193"/>
  <c r="G87" i="191"/>
  <c r="F87" i="190"/>
  <c r="E91" i="190"/>
  <c r="D91" i="189"/>
  <c r="C86" i="189"/>
  <c r="E87" i="189"/>
  <c r="G89" i="189"/>
  <c r="E90" i="189"/>
  <c r="F91" i="189"/>
  <c r="G89" i="188"/>
  <c r="E87" i="187"/>
  <c r="G90" i="185"/>
  <c r="D87" i="184"/>
  <c r="F86" i="184"/>
  <c r="D86" i="184"/>
  <c r="D88" i="183"/>
  <c r="D87" i="183"/>
  <c r="D89" i="182"/>
  <c r="G89" i="182"/>
  <c r="G87" i="182"/>
  <c r="D86" i="181"/>
  <c r="D87" i="180"/>
  <c r="M87" i="238"/>
  <c r="M87" i="236"/>
  <c r="L87" i="233"/>
  <c r="L87" i="232"/>
  <c r="L87" i="230"/>
  <c r="L87" i="229"/>
  <c r="M87" i="227"/>
  <c r="L87" i="226"/>
  <c r="L87" i="218"/>
  <c r="L87" i="217"/>
  <c r="L87" i="216"/>
  <c r="M87" i="244"/>
  <c r="M87" i="241"/>
  <c r="L87" i="238"/>
  <c r="L87" i="236"/>
  <c r="M87" i="234"/>
  <c r="M87" i="228"/>
  <c r="L87" i="227"/>
  <c r="M87" i="220"/>
  <c r="M87" i="219"/>
  <c r="M87" i="215"/>
  <c r="M87" i="213"/>
  <c r="M87" i="249"/>
  <c r="M87" i="248"/>
  <c r="L87" i="246"/>
  <c r="L87" i="239"/>
  <c r="M87" i="232"/>
  <c r="M87" i="231"/>
  <c r="M87" i="225"/>
  <c r="L87" i="248"/>
  <c r="M87" i="247"/>
  <c r="M87" i="243"/>
  <c r="M87" i="242"/>
  <c r="L87" i="240"/>
  <c r="L87" i="235"/>
  <c r="L87" i="219"/>
  <c r="L87" i="212"/>
  <c r="L87" i="211"/>
  <c r="M87" i="200"/>
  <c r="L87" i="199"/>
  <c r="L87" i="195"/>
  <c r="L87" i="194"/>
  <c r="M87" i="189"/>
  <c r="L87" i="182"/>
  <c r="L87" i="249"/>
  <c r="M87" i="245"/>
  <c r="L87" i="244"/>
  <c r="L87" i="243"/>
  <c r="L87" i="242"/>
  <c r="L87" i="234"/>
  <c r="M87" i="233"/>
  <c r="L87" i="228"/>
  <c r="M87" i="210"/>
  <c r="M87" i="209"/>
  <c r="M87" i="203"/>
  <c r="L87" i="200"/>
  <c r="M87" i="197"/>
  <c r="M87" i="191"/>
  <c r="M87" i="190"/>
  <c r="L87" i="189"/>
  <c r="M87" i="183"/>
  <c r="N91" i="249"/>
  <c r="N91" i="248"/>
  <c r="N91" i="246"/>
  <c r="O91" i="240"/>
  <c r="O91" i="238"/>
  <c r="N91" i="232"/>
  <c r="N91" i="228"/>
  <c r="N91" i="227"/>
  <c r="O91" i="226"/>
  <c r="O91" i="220"/>
  <c r="N91" i="214"/>
  <c r="O91" i="213"/>
  <c r="O91" i="245"/>
  <c r="O91" i="244"/>
  <c r="O91" i="243"/>
  <c r="N91" i="240"/>
  <c r="N91" i="238"/>
  <c r="O91" i="233"/>
  <c r="N91" i="226"/>
  <c r="O91" i="225"/>
  <c r="N91" i="220"/>
  <c r="O91" i="218"/>
  <c r="N91" i="213"/>
  <c r="N91" i="237"/>
  <c r="O91" i="236"/>
  <c r="O91" i="234"/>
  <c r="N91" i="229"/>
  <c r="O91" i="228"/>
  <c r="O91" i="227"/>
  <c r="O91" i="224"/>
  <c r="O91" i="247"/>
  <c r="N91" i="244"/>
  <c r="O91" i="246"/>
  <c r="N91" i="242"/>
  <c r="N91" i="241"/>
  <c r="N91" i="235"/>
  <c r="N91" i="233"/>
  <c r="O91" i="232"/>
  <c r="O91" i="219"/>
  <c r="N91" i="217"/>
  <c r="N91" i="211"/>
  <c r="N91" i="208"/>
  <c r="N91" i="203"/>
  <c r="N91" i="199"/>
  <c r="N91" i="193"/>
  <c r="O91" i="187"/>
  <c r="O91" i="186"/>
  <c r="O91" i="239"/>
  <c r="O91" i="231"/>
  <c r="O91" i="230"/>
  <c r="O91" i="223"/>
  <c r="N91" i="219"/>
  <c r="O91" i="216"/>
  <c r="O91" i="212"/>
  <c r="O91" i="209"/>
  <c r="O91" i="206"/>
  <c r="O91" i="201"/>
  <c r="O91" i="200"/>
  <c r="O91" i="196"/>
  <c r="O91" i="190"/>
  <c r="N91" i="187"/>
  <c r="N91" i="186"/>
  <c r="O91" i="183"/>
  <c r="L87" i="193"/>
  <c r="M87" i="195"/>
  <c r="O91" i="195"/>
  <c r="N91" i="196"/>
  <c r="L87" i="204"/>
  <c r="N91" i="204"/>
  <c r="N91" i="205"/>
  <c r="M87" i="206"/>
  <c r="N91" i="206"/>
  <c r="L87" i="210"/>
  <c r="N91" i="215"/>
  <c r="O91" i="217"/>
  <c r="L87" i="220"/>
  <c r="O91" i="221"/>
  <c r="M87" i="223"/>
  <c r="L87" i="225"/>
  <c r="M87" i="226"/>
  <c r="M87" i="229"/>
  <c r="M87" i="235"/>
  <c r="N91" i="236"/>
  <c r="N91" i="243"/>
  <c r="L87" i="245"/>
  <c r="O91" i="248"/>
  <c r="N86" i="245"/>
  <c r="O86" i="229"/>
  <c r="N86" i="226"/>
  <c r="O86" i="217"/>
  <c r="N86" i="228"/>
  <c r="O86" i="227"/>
  <c r="N86" i="216"/>
  <c r="N86" i="248"/>
  <c r="N86" i="219"/>
  <c r="N86" i="207"/>
  <c r="N86" i="206"/>
  <c r="N86" i="194"/>
  <c r="N86" i="193"/>
  <c r="N86" i="188"/>
  <c r="N86" i="187"/>
  <c r="N86" i="185"/>
  <c r="O86" i="184"/>
  <c r="O86" i="182"/>
  <c r="N86" i="181"/>
  <c r="N86" i="203"/>
  <c r="O86" i="216"/>
  <c r="O86" i="226"/>
  <c r="N86" i="233"/>
  <c r="O86" i="203"/>
  <c r="O86" i="213"/>
  <c r="O86" i="246"/>
  <c r="O86" i="199"/>
  <c r="N86" i="184"/>
  <c r="N86" i="182"/>
  <c r="N86" i="205"/>
  <c r="N86" i="218"/>
  <c r="N86" i="244"/>
  <c r="N86" i="204"/>
  <c r="O86" i="215"/>
  <c r="N91" i="180"/>
  <c r="N91" i="181"/>
  <c r="O91" i="182"/>
  <c r="M87" i="184"/>
  <c r="N91" i="185"/>
  <c r="L87" i="186"/>
  <c r="L87" i="187"/>
  <c r="N91" i="190"/>
  <c r="M87" i="193"/>
  <c r="N91" i="194"/>
  <c r="L87" i="196"/>
  <c r="L87" i="198"/>
  <c r="L87" i="201"/>
  <c r="N91" i="201"/>
  <c r="O86" i="204"/>
  <c r="M87" i="204"/>
  <c r="O91" i="204"/>
  <c r="L87" i="205"/>
  <c r="O91" i="205"/>
  <c r="O86" i="207"/>
  <c r="L87" i="208"/>
  <c r="N91" i="209"/>
  <c r="L87" i="214"/>
  <c r="O91" i="214"/>
  <c r="O91" i="215"/>
  <c r="N91" i="224"/>
  <c r="N91" i="225"/>
  <c r="O91" i="229"/>
  <c r="N86" i="235"/>
  <c r="L87" i="247"/>
  <c r="L87" i="180"/>
  <c r="O91" i="180"/>
  <c r="O91" i="181"/>
  <c r="M87" i="182"/>
  <c r="N91" i="184"/>
  <c r="O91" i="185"/>
  <c r="M87" i="186"/>
  <c r="M87" i="187"/>
  <c r="L87" i="190"/>
  <c r="N91" i="191"/>
  <c r="N91" i="192"/>
  <c r="M87" i="194"/>
  <c r="O91" i="194"/>
  <c r="M87" i="196"/>
  <c r="M87" i="198"/>
  <c r="M87" i="201"/>
  <c r="M87" i="205"/>
  <c r="L87" i="207"/>
  <c r="M87" i="208"/>
  <c r="L87" i="209"/>
  <c r="N91" i="210"/>
  <c r="M87" i="212"/>
  <c r="O86" i="214"/>
  <c r="M87" i="214"/>
  <c r="M87" i="216"/>
  <c r="N91" i="216"/>
  <c r="M87" i="218"/>
  <c r="O86" i="231"/>
  <c r="L87" i="231"/>
  <c r="N91" i="231"/>
  <c r="L89" i="248"/>
  <c r="L89" i="233"/>
  <c r="L89" i="225"/>
  <c r="M89" i="223"/>
  <c r="M89" i="221"/>
  <c r="M89" i="216"/>
  <c r="L89" i="214"/>
  <c r="M89" i="224"/>
  <c r="L89" i="223"/>
  <c r="M89" i="222"/>
  <c r="L89" i="221"/>
  <c r="M89" i="218"/>
  <c r="L89" i="216"/>
  <c r="M89" i="215"/>
  <c r="M89" i="213"/>
  <c r="M89" i="229"/>
  <c r="L89" i="226"/>
  <c r="M89" i="247"/>
  <c r="M89" i="243"/>
  <c r="L89" i="234"/>
  <c r="M89" i="232"/>
  <c r="M89" i="225"/>
  <c r="L89" i="211"/>
  <c r="L89" i="210"/>
  <c r="L89" i="208"/>
  <c r="L89" i="202"/>
  <c r="L89" i="200"/>
  <c r="L89" i="199"/>
  <c r="L89" i="195"/>
  <c r="L89" i="194"/>
  <c r="L89" i="193"/>
  <c r="L89" i="191"/>
  <c r="M89" i="189"/>
  <c r="M89" i="182"/>
  <c r="M89" i="236"/>
  <c r="L89" i="246"/>
  <c r="M89" i="227"/>
  <c r="M89" i="230"/>
  <c r="M89" i="235"/>
  <c r="L89" i="240"/>
  <c r="L89" i="245"/>
  <c r="L89" i="232"/>
  <c r="L89" i="224"/>
  <c r="L89" i="218"/>
  <c r="M89" i="217"/>
  <c r="M89" i="203"/>
  <c r="M89" i="196"/>
  <c r="L89" i="189"/>
  <c r="M89" i="183"/>
  <c r="L89" i="182"/>
  <c r="L89" i="227"/>
  <c r="M89" i="233"/>
  <c r="K90" i="249"/>
  <c r="K90" i="233"/>
  <c r="K90" i="228"/>
  <c r="K90" i="227"/>
  <c r="K90" i="225"/>
  <c r="K90" i="213"/>
  <c r="K90" i="239"/>
  <c r="K90" i="236"/>
  <c r="K90" i="223"/>
  <c r="K90" i="221"/>
  <c r="K90" i="218"/>
  <c r="K90" i="217"/>
  <c r="K90" i="244"/>
  <c r="K90" i="237"/>
  <c r="K90" i="247"/>
  <c r="K90" i="243"/>
  <c r="K90" i="241"/>
  <c r="K90" i="234"/>
  <c r="K90" i="216"/>
  <c r="K90" i="210"/>
  <c r="K90" i="245"/>
  <c r="K90" i="242"/>
  <c r="K90" i="215"/>
  <c r="K90" i="206"/>
  <c r="K90" i="201"/>
  <c r="K90" i="196"/>
  <c r="K90" i="187"/>
  <c r="K90" i="186"/>
  <c r="K90" i="183"/>
  <c r="M87" i="180"/>
  <c r="L87" i="183"/>
  <c r="O91" i="184"/>
  <c r="L87" i="188"/>
  <c r="O91" i="191"/>
  <c r="L87" i="192"/>
  <c r="O91" i="192"/>
  <c r="N91" i="197"/>
  <c r="N91" i="198"/>
  <c r="O91" i="199"/>
  <c r="N91" i="200"/>
  <c r="L87" i="202"/>
  <c r="N91" i="202"/>
  <c r="M87" i="207"/>
  <c r="N91" i="207"/>
  <c r="O86" i="210"/>
  <c r="O91" i="210"/>
  <c r="O91" i="211"/>
  <c r="O86" i="212"/>
  <c r="L87" i="215"/>
  <c r="N86" i="221"/>
  <c r="O86" i="224"/>
  <c r="L87" i="224"/>
  <c r="N91" i="234"/>
  <c r="M87" i="239"/>
  <c r="N91" i="239"/>
  <c r="N91" i="245"/>
  <c r="N91" i="247"/>
  <c r="O91" i="249"/>
  <c r="M87" i="188"/>
  <c r="M87" i="192"/>
  <c r="O91" i="193"/>
  <c r="O91" i="197"/>
  <c r="O91" i="198"/>
  <c r="M87" i="202"/>
  <c r="O91" i="202"/>
  <c r="O86" i="206"/>
  <c r="O91" i="207"/>
  <c r="L87" i="213"/>
  <c r="L87" i="221"/>
  <c r="L87" i="222"/>
  <c r="N91" i="222"/>
  <c r="N86" i="223"/>
  <c r="M87" i="224"/>
  <c r="L87" i="237"/>
  <c r="M87" i="240"/>
  <c r="K90" i="240"/>
  <c r="N88" i="217"/>
  <c r="M90" i="217"/>
  <c r="O89" i="219"/>
  <c r="M90" i="219"/>
  <c r="O89" i="220"/>
  <c r="M90" i="220"/>
  <c r="L90" i="225"/>
  <c r="K91" i="225"/>
  <c r="L90" i="228"/>
  <c r="L90" i="231"/>
  <c r="L90" i="232"/>
  <c r="K91" i="232"/>
  <c r="K91" i="240"/>
  <c r="L91" i="241"/>
  <c r="K91" i="242"/>
  <c r="K91" i="245"/>
  <c r="J88" i="228"/>
  <c r="J88" i="215"/>
  <c r="J88" i="239"/>
  <c r="J88" i="234"/>
  <c r="J88" i="220"/>
  <c r="M90" i="225"/>
  <c r="M90" i="228"/>
  <c r="K91" i="234"/>
  <c r="K91" i="238"/>
  <c r="L91" i="240"/>
  <c r="O90" i="242"/>
  <c r="K91" i="243"/>
  <c r="O90" i="245"/>
  <c r="O88" i="239"/>
  <c r="N88" i="246"/>
  <c r="O88" i="223"/>
  <c r="N88" i="221"/>
  <c r="N88" i="214"/>
  <c r="N88" i="235"/>
  <c r="N88" i="229"/>
  <c r="N88" i="225"/>
  <c r="O88" i="218"/>
  <c r="N88" i="216"/>
  <c r="O88" i="213"/>
  <c r="N89" i="244"/>
  <c r="O89" i="224"/>
  <c r="N89" i="218"/>
  <c r="O89" i="215"/>
  <c r="N89" i="213"/>
  <c r="N89" i="243"/>
  <c r="O89" i="235"/>
  <c r="O89" i="226"/>
  <c r="N89" i="217"/>
  <c r="O89" i="212"/>
  <c r="L90" i="245"/>
  <c r="L90" i="236"/>
  <c r="M90" i="235"/>
  <c r="M90" i="224"/>
  <c r="L90" i="223"/>
  <c r="M90" i="222"/>
  <c r="L90" i="221"/>
  <c r="L90" i="218"/>
  <c r="L90" i="217"/>
  <c r="M90" i="215"/>
  <c r="M90" i="212"/>
  <c r="L90" i="235"/>
  <c r="M90" i="231"/>
  <c r="M90" i="226"/>
  <c r="L90" i="224"/>
  <c r="L90" i="222"/>
  <c r="L90" i="215"/>
  <c r="L90" i="212"/>
  <c r="K91" i="241"/>
  <c r="K91" i="239"/>
  <c r="K91" i="236"/>
  <c r="K91" i="223"/>
  <c r="K91" i="221"/>
  <c r="K91" i="217"/>
  <c r="K91" i="215"/>
  <c r="K91" i="212"/>
  <c r="K91" i="248"/>
  <c r="K91" i="246"/>
  <c r="K91" i="235"/>
  <c r="K91" i="231"/>
  <c r="K91" i="229"/>
  <c r="K91" i="227"/>
  <c r="L90" i="230"/>
  <c r="L90" i="233"/>
  <c r="N88" i="248"/>
  <c r="M86" i="244"/>
  <c r="M86" i="238"/>
  <c r="M86" i="226"/>
  <c r="M86" i="215"/>
  <c r="L86" i="213"/>
  <c r="N90" i="247"/>
  <c r="O90" i="231"/>
  <c r="O90" i="244"/>
  <c r="N90" i="240"/>
  <c r="N90" i="238"/>
  <c r="O90" i="232"/>
  <c r="O90" i="229"/>
  <c r="N90" i="219"/>
  <c r="O90" i="214"/>
  <c r="L91" i="249"/>
  <c r="L91" i="235"/>
  <c r="M91" i="231"/>
  <c r="L91" i="229"/>
  <c r="M91" i="224"/>
  <c r="M91" i="222"/>
  <c r="M91" i="219"/>
  <c r="M91" i="216"/>
  <c r="M91" i="232"/>
  <c r="M91" i="228"/>
  <c r="L91" i="224"/>
  <c r="L91" i="222"/>
  <c r="L91" i="219"/>
  <c r="L91" i="216"/>
  <c r="M91" i="214"/>
  <c r="J86" i="249"/>
  <c r="J89" i="249"/>
  <c r="F90" i="249"/>
  <c r="E91" i="249"/>
  <c r="E89" i="249"/>
  <c r="F86" i="249"/>
  <c r="F91" i="248"/>
  <c r="D90" i="248"/>
  <c r="E89" i="246"/>
  <c r="G90" i="246"/>
  <c r="D86" i="242"/>
  <c r="G88" i="242"/>
  <c r="E91" i="242"/>
  <c r="C86" i="242"/>
  <c r="D87" i="242"/>
  <c r="G90" i="241"/>
  <c r="E91" i="240"/>
  <c r="E88" i="240"/>
  <c r="C89" i="240"/>
  <c r="G90" i="239"/>
  <c r="G89" i="238"/>
  <c r="D90" i="238"/>
  <c r="O8" i="237"/>
  <c r="G89" i="236"/>
  <c r="G91" i="235"/>
  <c r="D86" i="235"/>
  <c r="E91" i="235"/>
  <c r="D87" i="233"/>
  <c r="D90" i="233"/>
  <c r="F87" i="232"/>
  <c r="D86" i="232"/>
  <c r="O8" i="232"/>
  <c r="D89" i="232"/>
  <c r="D88" i="232"/>
  <c r="F88" i="232"/>
  <c r="G90" i="232"/>
  <c r="G87" i="231"/>
  <c r="C86" i="230"/>
  <c r="E86" i="230"/>
  <c r="O8" i="229"/>
  <c r="F89" i="229"/>
  <c r="E90" i="229"/>
  <c r="E90" i="228"/>
  <c r="O8" i="227"/>
  <c r="D89" i="226"/>
  <c r="D87" i="225"/>
  <c r="G87" i="225"/>
  <c r="D90" i="225"/>
  <c r="E89" i="224"/>
  <c r="D8" i="224"/>
  <c r="D90" i="224"/>
  <c r="G89" i="224"/>
  <c r="D88" i="223"/>
  <c r="C89" i="223"/>
  <c r="D91" i="222"/>
  <c r="D87" i="222"/>
  <c r="E91" i="221"/>
  <c r="O8" i="221"/>
  <c r="G87" i="221"/>
  <c r="D86" i="221"/>
  <c r="D90" i="220"/>
  <c r="D8" i="220"/>
  <c r="D8" i="219"/>
  <c r="G89" i="219"/>
  <c r="E89" i="219"/>
  <c r="F86" i="218"/>
  <c r="E89" i="218"/>
  <c r="F90" i="218"/>
  <c r="E88" i="218"/>
  <c r="G89" i="218"/>
  <c r="F89" i="217"/>
  <c r="G88" i="217"/>
  <c r="F87" i="217"/>
  <c r="G89" i="216"/>
  <c r="D86" i="216"/>
  <c r="E89" i="214"/>
  <c r="D87" i="212"/>
  <c r="D90" i="211"/>
  <c r="C86" i="211"/>
  <c r="C89" i="211"/>
  <c r="E88" i="211"/>
  <c r="F91" i="208"/>
  <c r="D91" i="207"/>
  <c r="F86" i="206"/>
  <c r="D89" i="206"/>
  <c r="F88" i="205"/>
  <c r="F91" i="205"/>
  <c r="F87" i="205"/>
  <c r="E89" i="205"/>
  <c r="D8" i="205"/>
  <c r="D86" i="204"/>
  <c r="D89" i="203"/>
  <c r="D88" i="203"/>
  <c r="G88" i="202"/>
  <c r="D91" i="202"/>
  <c r="F87" i="201"/>
  <c r="D86" i="201"/>
  <c r="F89" i="201"/>
  <c r="D88" i="201"/>
  <c r="C86" i="200"/>
  <c r="G87" i="200"/>
  <c r="D88" i="200"/>
  <c r="G86" i="199"/>
  <c r="F91" i="199"/>
  <c r="D88" i="199"/>
  <c r="F90" i="199"/>
  <c r="G91" i="198"/>
  <c r="D87" i="198"/>
  <c r="E86" i="197"/>
  <c r="D89" i="196"/>
  <c r="D88" i="194"/>
  <c r="D8" i="194"/>
  <c r="G87" i="194"/>
  <c r="E90" i="194"/>
  <c r="E86" i="194"/>
  <c r="G86" i="193"/>
  <c r="G91" i="192"/>
  <c r="D8" i="192"/>
  <c r="D88" i="192"/>
  <c r="F86" i="192"/>
  <c r="D87" i="191"/>
  <c r="G86" i="191"/>
  <c r="D88" i="190"/>
  <c r="G86" i="190"/>
  <c r="F88" i="190"/>
  <c r="E90" i="190"/>
  <c r="C86" i="190"/>
  <c r="D89" i="190"/>
  <c r="F90" i="190"/>
  <c r="O8" i="190"/>
  <c r="D86" i="190"/>
  <c r="O8" i="189"/>
  <c r="D8" i="188"/>
  <c r="F90" i="188"/>
  <c r="F88" i="187"/>
  <c r="F86" i="187"/>
  <c r="D8" i="186"/>
  <c r="F91" i="185"/>
  <c r="F88" i="184"/>
  <c r="F90" i="184"/>
  <c r="G87" i="184"/>
  <c r="F89" i="184"/>
  <c r="G86" i="183"/>
  <c r="D91" i="183"/>
  <c r="D90" i="183"/>
  <c r="D8" i="182"/>
  <c r="G91" i="182"/>
  <c r="D89" i="181"/>
  <c r="E90" i="181"/>
  <c r="F86" i="181"/>
  <c r="F89" i="181"/>
  <c r="F89" i="180"/>
  <c r="F90" i="180"/>
  <c r="C86" i="180"/>
  <c r="E90" i="180"/>
  <c r="J87" i="239"/>
  <c r="O86" i="242"/>
  <c r="J83" i="246"/>
  <c r="J87" i="249"/>
  <c r="J87" i="236"/>
  <c r="J87" i="237"/>
  <c r="M90" i="238"/>
  <c r="L90" i="239"/>
  <c r="J87" i="240"/>
  <c r="L90" i="240"/>
  <c r="J87" i="241"/>
  <c r="J87" i="242"/>
  <c r="O86" i="243"/>
  <c r="J89" i="246"/>
  <c r="K90" i="246"/>
  <c r="M90" i="248"/>
  <c r="N86" i="249"/>
  <c r="J87" i="248"/>
  <c r="M90" i="249"/>
  <c r="M90" i="247"/>
  <c r="J87" i="235"/>
  <c r="J87" i="244"/>
  <c r="J86" i="245"/>
  <c r="J87" i="245"/>
  <c r="J87" i="247"/>
  <c r="D8" i="249"/>
  <c r="O8" i="248"/>
  <c r="D91" i="247"/>
  <c r="D87" i="247"/>
  <c r="E86" i="245"/>
  <c r="D90" i="244"/>
  <c r="O8" i="242"/>
  <c r="F90" i="240"/>
  <c r="F86" i="239"/>
  <c r="D87" i="239"/>
  <c r="F87" i="239"/>
  <c r="G88" i="239"/>
  <c r="F87" i="238"/>
  <c r="O8" i="238"/>
  <c r="G88" i="238"/>
  <c r="D86" i="237"/>
  <c r="E88" i="237"/>
  <c r="D89" i="236"/>
  <c r="F86" i="236"/>
  <c r="F90" i="236"/>
  <c r="F88" i="236"/>
  <c r="F88" i="235"/>
  <c r="F90" i="235"/>
  <c r="O8" i="234"/>
  <c r="D90" i="234"/>
  <c r="F91" i="234"/>
  <c r="D86" i="233"/>
  <c r="F89" i="233"/>
  <c r="D90" i="232"/>
  <c r="D8" i="232"/>
  <c r="D8" i="231"/>
  <c r="O8" i="231"/>
  <c r="E87" i="231"/>
  <c r="E91" i="230"/>
  <c r="D87" i="230"/>
  <c r="O8" i="230"/>
  <c r="D88" i="229"/>
  <c r="F87" i="229"/>
  <c r="E87" i="229"/>
  <c r="D87" i="228"/>
  <c r="D8" i="227"/>
  <c r="F89" i="225"/>
  <c r="G88" i="225"/>
  <c r="E91" i="225"/>
  <c r="D86" i="225"/>
  <c r="G90" i="223"/>
  <c r="D91" i="223"/>
  <c r="G91" i="222"/>
  <c r="G87" i="222"/>
  <c r="D90" i="222"/>
  <c r="C89" i="222"/>
  <c r="F86" i="222"/>
  <c r="F90" i="221"/>
  <c r="E90" i="221"/>
  <c r="E86" i="220"/>
  <c r="E89" i="220"/>
  <c r="F91" i="220"/>
  <c r="E87" i="219"/>
  <c r="F86" i="219"/>
  <c r="E88" i="219"/>
  <c r="F90" i="219"/>
  <c r="F91" i="218"/>
  <c r="F87" i="218"/>
  <c r="F90" i="217"/>
  <c r="D87" i="216"/>
  <c r="C89" i="216"/>
  <c r="D8" i="215"/>
  <c r="F91" i="215"/>
  <c r="F87" i="215"/>
  <c r="D90" i="215"/>
  <c r="D88" i="214"/>
  <c r="F88" i="214"/>
  <c r="G90" i="214"/>
  <c r="O8" i="213"/>
  <c r="F87" i="213"/>
  <c r="F89" i="213"/>
  <c r="E91" i="212"/>
  <c r="G90" i="212"/>
  <c r="F91" i="211"/>
  <c r="F88" i="210"/>
  <c r="D87" i="210"/>
  <c r="D90" i="210"/>
  <c r="E91" i="210"/>
  <c r="F89" i="209"/>
  <c r="D8" i="208"/>
  <c r="D90" i="207"/>
  <c r="E86" i="207"/>
  <c r="F88" i="206"/>
  <c r="D90" i="205"/>
  <c r="D91" i="205"/>
  <c r="D88" i="204"/>
  <c r="F87" i="203"/>
  <c r="G88" i="203"/>
  <c r="F90" i="203"/>
  <c r="D8" i="203"/>
  <c r="E88" i="202"/>
  <c r="D89" i="202"/>
  <c r="D87" i="201"/>
  <c r="F86" i="201"/>
  <c r="F91" i="201"/>
  <c r="D90" i="199"/>
  <c r="D86" i="199"/>
  <c r="E91" i="199"/>
  <c r="D8" i="199"/>
  <c r="E86" i="198"/>
  <c r="D90" i="198"/>
  <c r="G86" i="196"/>
  <c r="F91" i="196"/>
  <c r="D8" i="196"/>
  <c r="O8" i="196"/>
  <c r="F89" i="196"/>
  <c r="F87" i="196"/>
  <c r="F89" i="195"/>
  <c r="G90" i="195"/>
  <c r="F91" i="194"/>
  <c r="F88" i="194"/>
  <c r="F87" i="192"/>
  <c r="D91" i="192"/>
  <c r="O8" i="192"/>
  <c r="D86" i="192"/>
  <c r="C86" i="191"/>
  <c r="G88" i="191"/>
  <c r="F91" i="188"/>
  <c r="G86" i="188"/>
  <c r="E88" i="187"/>
  <c r="G90" i="187"/>
  <c r="D89" i="185"/>
  <c r="D88" i="184"/>
  <c r="D8" i="184"/>
  <c r="G91" i="184"/>
  <c r="D89" i="184"/>
  <c r="O8" i="183"/>
  <c r="F87" i="183"/>
  <c r="G90" i="183"/>
  <c r="E86" i="183"/>
  <c r="F88" i="182"/>
  <c r="D91" i="181"/>
  <c r="D89" i="180"/>
  <c r="F86" i="180"/>
  <c r="F88" i="180"/>
  <c r="E86" i="180"/>
  <c r="D91" i="180"/>
</calcChain>
</file>

<file path=xl/sharedStrings.xml><?xml version="1.0" encoding="utf-8"?>
<sst xmlns="http://schemas.openxmlformats.org/spreadsheetml/2006/main" count="14074" uniqueCount="274">
  <si>
    <t>Change in</t>
  </si>
  <si>
    <t>Number</t>
  </si>
  <si>
    <t>last year</t>
  </si>
  <si>
    <t>Jobs</t>
  </si>
  <si>
    <t>Held by men</t>
  </si>
  <si>
    <t>Held by women</t>
  </si>
  <si>
    <t>Employed persons</t>
  </si>
  <si>
    <t>Total employment income</t>
  </si>
  <si>
    <t>Number of jobs and employed persons in</t>
  </si>
  <si>
    <t>Single job holders</t>
  </si>
  <si>
    <t>Multiple job holders</t>
  </si>
  <si>
    <t>OMUEs</t>
  </si>
  <si>
    <t>Number of jobs</t>
  </si>
  <si>
    <t>Type of organisation</t>
  </si>
  <si>
    <t>Private sector entities</t>
  </si>
  <si>
    <t>Incorporated</t>
  </si>
  <si>
    <t>Unincorporated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</si>
  <si>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</si>
  <si>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</si>
  <si>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</si>
  <si>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</si>
  <si>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</si>
  <si>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</si>
  <si>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Spotlight</t>
  </si>
  <si>
    <t>Formatted</t>
  </si>
  <si>
    <t>1 year mv</t>
  </si>
  <si>
    <t>5 year mv</t>
  </si>
  <si>
    <t>Total jobs</t>
  </si>
  <si>
    <t>Duration adjusted median income</t>
  </si>
  <si>
    <t>Employee jobs</t>
  </si>
  <si>
    <t>OMUE jobs</t>
  </si>
  <si>
    <t>Jobs per industry</t>
  </si>
  <si>
    <t>Distribution</t>
  </si>
  <si>
    <t>Total job holders</t>
  </si>
  <si>
    <t>Jobs by age/sex</t>
  </si>
  <si>
    <t>Male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</si>
  <si>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</si>
  <si>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</si>
  <si>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</si>
  <si>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</si>
  <si>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</si>
  <si>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</si>
  <si>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</si>
  <si>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</si>
  <si>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</si>
  <si>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</si>
  <si>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</si>
  <si>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</si>
  <si>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</si>
  <si>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</si>
  <si>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</si>
  <si>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</si>
  <si>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</si>
  <si>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Total</t>
  </si>
  <si>
    <t>Female</t>
  </si>
  <si>
    <t>Employed persons by occupation</t>
  </si>
  <si>
    <t>Managers</t>
  </si>
  <si>
    <t>Professionals</t>
  </si>
  <si>
    <t>Labourers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</si>
  <si>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</si>
  <si>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</si>
  <si>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</si>
  <si>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</si>
  <si>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</si>
  <si>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</si>
  <si>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</si>
  <si>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</si>
  <si>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</si>
  <si>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</si>
  <si>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</si>
  <si>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</si>
  <si>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</si>
  <si>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</si>
  <si>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</si>
  <si>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</si>
  <si>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</si>
  <si>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</si>
  <si>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</si>
  <si>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Total all services</t>
  </si>
  <si>
    <t xml:space="preserve">            Australian Bureau of Statistics</t>
  </si>
  <si>
    <t>Males</t>
  </si>
  <si>
    <t>Females</t>
  </si>
  <si>
    <t>Duration adjusted median income (jobs)</t>
  </si>
  <si>
    <t>%</t>
  </si>
  <si>
    <t>Employees</t>
  </si>
  <si>
    <t>Persons</t>
  </si>
  <si>
    <t>Multi jobs male</t>
  </si>
  <si>
    <t>Multi jobs female</t>
  </si>
  <si>
    <t>2016-17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</si>
  <si>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</si>
  <si>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</si>
  <si>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</si>
  <si>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</si>
  <si>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Average age of employed persons</t>
  </si>
  <si>
    <t>Yrs</t>
  </si>
  <si>
    <t>Median income per job</t>
  </si>
  <si>
    <t>Persons average age</t>
  </si>
  <si>
    <t>Persons employees</t>
  </si>
  <si>
    <t>Persons OMUEs</t>
  </si>
  <si>
    <t>Persons both employees and OMUEs</t>
  </si>
  <si>
    <t>Employees plus both emp/OMUE</t>
  </si>
  <si>
    <t>OMUEs plus both emp/OMUE</t>
  </si>
  <si>
    <t>Employed persons male</t>
  </si>
  <si>
    <t>Employed persons female</t>
  </si>
  <si>
    <t>Campbelltown</t>
  </si>
  <si>
    <t>Kingston</t>
  </si>
  <si>
    <t>Adelaide</t>
  </si>
  <si>
    <t>Adelaide Hills</t>
  </si>
  <si>
    <t>Adelaide Plains</t>
  </si>
  <si>
    <t>Alexandrina</t>
  </si>
  <si>
    <t>Anangu Pitjantjatjara</t>
  </si>
  <si>
    <t>Barossa</t>
  </si>
  <si>
    <t>Barunga West</t>
  </si>
  <si>
    <t>Berri and Barmera</t>
  </si>
  <si>
    <t>Burnside</t>
  </si>
  <si>
    <t>10.10</t>
  </si>
  <si>
    <t>Ceduna</t>
  </si>
  <si>
    <t>Charles Sturt</t>
  </si>
  <si>
    <t>Clare and Gilbert Valleys</t>
  </si>
  <si>
    <t>Cleve</t>
  </si>
  <si>
    <t>Coober Pedy</t>
  </si>
  <si>
    <t>Copper Coast</t>
  </si>
  <si>
    <t>Elliston</t>
  </si>
  <si>
    <t>Flinders Ranges</t>
  </si>
  <si>
    <t>Franklin Harbour</t>
  </si>
  <si>
    <t>Gawler</t>
  </si>
  <si>
    <t>10.20</t>
  </si>
  <si>
    <t>Goyder</t>
  </si>
  <si>
    <t>Grant</t>
  </si>
  <si>
    <t>Holdfast Bay</t>
  </si>
  <si>
    <t>Kangaroo Island</t>
  </si>
  <si>
    <t>Karoonda East Murray</t>
  </si>
  <si>
    <t>Kimba</t>
  </si>
  <si>
    <t>Light</t>
  </si>
  <si>
    <t>Lower Eyre Peninsula</t>
  </si>
  <si>
    <t>Loxton Waikerie</t>
  </si>
  <si>
    <t>10.30</t>
  </si>
  <si>
    <t>Maralinga Tjarutja</t>
  </si>
  <si>
    <t>Marion</t>
  </si>
  <si>
    <t>Mid Murray</t>
  </si>
  <si>
    <t>Mitcham</t>
  </si>
  <si>
    <t>Mount Barker</t>
  </si>
  <si>
    <t>Mount Gambier</t>
  </si>
  <si>
    <t>Mount Remarkable</t>
  </si>
  <si>
    <t>Murray Bridge</t>
  </si>
  <si>
    <t>Naracoorte and Lucindale</t>
  </si>
  <si>
    <t>Northern Areas</t>
  </si>
  <si>
    <t>10.40</t>
  </si>
  <si>
    <t>Norwood Payneham St Peters</t>
  </si>
  <si>
    <t>Onkaparinga</t>
  </si>
  <si>
    <t>Orroroo/Carrieton</t>
  </si>
  <si>
    <t>Peterborough</t>
  </si>
  <si>
    <t>Playford</t>
  </si>
  <si>
    <t>Port Adelaide Enfield</t>
  </si>
  <si>
    <t>Port Augusta</t>
  </si>
  <si>
    <t>Port Lincoln</t>
  </si>
  <si>
    <t>Port Pirie City and Dists</t>
  </si>
  <si>
    <t>Prospect</t>
  </si>
  <si>
    <t>10.50</t>
  </si>
  <si>
    <t>Renmark Paringa</t>
  </si>
  <si>
    <t>Robe</t>
  </si>
  <si>
    <t>Roxby Downs</t>
  </si>
  <si>
    <t>Salisbury</t>
  </si>
  <si>
    <t>Southern Mallee</t>
  </si>
  <si>
    <t>Streaky Bay</t>
  </si>
  <si>
    <t>Tatiara</t>
  </si>
  <si>
    <t>Tea Tree Gully</t>
  </si>
  <si>
    <t>The Coorong</t>
  </si>
  <si>
    <t>Tumby Bay</t>
  </si>
  <si>
    <t>10.60</t>
  </si>
  <si>
    <t>Unley</t>
  </si>
  <si>
    <t>Victor Harbor</t>
  </si>
  <si>
    <t>Wakefield</t>
  </si>
  <si>
    <t>Walkerville</t>
  </si>
  <si>
    <t>Wattle Range</t>
  </si>
  <si>
    <t>West Torrens</t>
  </si>
  <si>
    <t>Whyalla</t>
  </si>
  <si>
    <t>Wudinna</t>
  </si>
  <si>
    <t>Yankalilla</t>
  </si>
  <si>
    <t>Yorke Peninsula</t>
  </si>
  <si>
    <t>10.70</t>
  </si>
  <si>
    <t>1 Year mv</t>
  </si>
  <si>
    <t>7 Year mv</t>
  </si>
  <si>
    <t>2017-18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</si>
  <si>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</si>
  <si>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</si>
  <si>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</si>
  <si>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</si>
  <si>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</si>
  <si>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Change</t>
  </si>
  <si>
    <t>* Totals may differ from the sum of their components due to perturbation</t>
  </si>
  <si>
    <t>and data which could not be classified to component characteristics.</t>
  </si>
  <si>
    <t>2018-19</t>
  </si>
  <si>
    <t>10.9</t>
  </si>
  <si>
    <t>South Australia</t>
  </si>
  <si>
    <t>10.1</t>
  </si>
  <si>
    <t>10.2</t>
  </si>
  <si>
    <t>10.3</t>
  </si>
  <si>
    <t>10.4</t>
  </si>
  <si>
    <t>10.5</t>
  </si>
  <si>
    <t>10.6</t>
  </si>
  <si>
    <t>10.7</t>
  </si>
  <si>
    <t>10.8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</si>
  <si>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</si>
  <si>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</si>
  <si>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</si>
  <si>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</si>
  <si>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</si>
  <si>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</si>
  <si>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</si>
  <si>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</si>
  <si>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</si>
  <si>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10.21</t>
  </si>
  <si>
    <t>10.22</t>
  </si>
  <si>
    <t>10.23</t>
  </si>
  <si>
    <t>10.24</t>
  </si>
  <si>
    <t>10.25</t>
  </si>
  <si>
    <t>10.26</t>
  </si>
  <si>
    <t>10.27</t>
  </si>
  <si>
    <t>10.28</t>
  </si>
  <si>
    <t>10.29</t>
  </si>
  <si>
    <t>10.31</t>
  </si>
  <si>
    <t>10.32</t>
  </si>
  <si>
    <t>10.33</t>
  </si>
  <si>
    <t>10.34</t>
  </si>
  <si>
    <t>10.35</t>
  </si>
  <si>
    <t>10.36</t>
  </si>
  <si>
    <t>10.37</t>
  </si>
  <si>
    <t>10.38</t>
  </si>
  <si>
    <t>10.39</t>
  </si>
  <si>
    <t>10.41</t>
  </si>
  <si>
    <t>10.42</t>
  </si>
  <si>
    <t>10.43</t>
  </si>
  <si>
    <t>10.44</t>
  </si>
  <si>
    <t>10.45</t>
  </si>
  <si>
    <t>10.46</t>
  </si>
  <si>
    <t>10.47</t>
  </si>
  <si>
    <t>10.48</t>
  </si>
  <si>
    <t>10.49</t>
  </si>
  <si>
    <t>10.51</t>
  </si>
  <si>
    <t>10.52</t>
  </si>
  <si>
    <t>10.53</t>
  </si>
  <si>
    <t>10.54</t>
  </si>
  <si>
    <t>10.55</t>
  </si>
  <si>
    <t>10.56</t>
  </si>
  <si>
    <t>10.57</t>
  </si>
  <si>
    <t>10.58</t>
  </si>
  <si>
    <t>10.59</t>
  </si>
  <si>
    <t>10.61</t>
  </si>
  <si>
    <t>10.62</t>
  </si>
  <si>
    <t>10.63</t>
  </si>
  <si>
    <t>10.64</t>
  </si>
  <si>
    <t>10.65</t>
  </si>
  <si>
    <t>10.66</t>
  </si>
  <si>
    <t>10.67</t>
  </si>
  <si>
    <t>10.68</t>
  </si>
  <si>
    <t>10.69</t>
  </si>
  <si>
    <t>* Data for some LGAs are supressed due to small counts.</t>
  </si>
  <si>
    <t>Multiple Job Holders</t>
  </si>
  <si>
    <t>Single Job Holders</t>
  </si>
  <si>
    <t>2019-20</t>
  </si>
  <si>
    <t>Person employees distribution</t>
  </si>
  <si>
    <t>Person OMUEs distribution</t>
  </si>
  <si>
    <t>Person both employees and OMUEs distribution</t>
  </si>
  <si>
    <t>Both Employees and OMUEs</t>
  </si>
  <si>
    <t>* OMUEs = Owners of Unincorporated Enterprises</t>
  </si>
  <si>
    <t>2020-21</t>
  </si>
  <si>
    <t>Duration adjusted median employee income per job in</t>
  </si>
  <si>
    <t>2021-22</t>
  </si>
  <si>
    <t>For further information about these and related statistics visit abs.gov.au/about/contact-us.</t>
  </si>
  <si>
    <t>Released at 11.30am (Canberra time) 14 November 2025</t>
  </si>
  <si>
    <t>2022-23</t>
  </si>
  <si>
    <t>© Commonwealth of Australia 2025</t>
  </si>
  <si>
    <t xml:space="preserve">* Data in this release is coded to the 2023 Local Government Area boundaries, the Australian Statistical Geography Standard (ASGS) Edition 3.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</si>
</sst>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8"/>
      <color rgb="FF6E6E73"/>
      <name val="Segoe UI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0"/>
      <color theme="0"/>
      <name val="Arial"/>
      <family val="2"/>
    </font>
    <font>
      <sz val="11"/>
      <color theme="4" tint="-0.249977111117893"/>
      <name val="Calibri"/>
      <family val="2"/>
      <scheme val="minor"/>
    </font>
    <font>
      <sz val="8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6" fillId="0" borderId="11" applyNumberFormat="0" applyFill="0" applyAlignment="0" applyProtection="0"/>
    <xf numFmtId="0" fontId="26" fillId="0" borderId="0" applyNumberFormat="0" applyFill="0" applyBorder="0" applyAlignment="0" applyProtection="0"/>
    <xf numFmtId="0" fontId="27" fillId="0" borderId="12" applyNumberFormat="0" applyFill="0" applyAlignment="0" applyProtection="0"/>
  </cellStyleXfs>
  <cellXfs count="147">
    <xf numFmtId="0" fontId="0" fillId="0" borderId="0" xfId="0"/>
    <xf numFmtId="0" fontId="4" fillId="0" borderId="0" xfId="3" applyFont="1" applyAlignment="1">
      <alignment vertical="center"/>
    </xf>
    <xf numFmtId="0" fontId="7" fillId="0" borderId="0" xfId="0" applyFont="1"/>
    <xf numFmtId="0" fontId="8" fillId="3" borderId="0" xfId="3" applyFont="1" applyFill="1" applyAlignment="1">
      <alignment vertical="center"/>
    </xf>
    <xf numFmtId="0" fontId="0" fillId="0" borderId="0" xfId="0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12" fillId="0" borderId="0" xfId="3" applyFont="1"/>
    <xf numFmtId="0" fontId="12" fillId="0" borderId="0" xfId="3" applyFont="1" applyAlignment="1">
      <alignment horizontal="left"/>
    </xf>
    <xf numFmtId="0" fontId="13" fillId="0" borderId="0" xfId="3" applyFont="1"/>
    <xf numFmtId="0" fontId="14" fillId="0" borderId="0" xfId="0" applyFont="1"/>
    <xf numFmtId="0" fontId="3" fillId="0" borderId="10" xfId="3" applyBorder="1" applyAlignment="1" applyProtection="1">
      <alignment wrapText="1"/>
      <protection locked="0"/>
    </xf>
    <xf numFmtId="0" fontId="3" fillId="0" borderId="10" xfId="3" applyBorder="1" applyAlignment="1">
      <alignment wrapText="1"/>
    </xf>
    <xf numFmtId="0" fontId="12" fillId="0" borderId="0" xfId="5" applyFont="1" applyAlignment="1" applyProtection="1"/>
    <xf numFmtId="0" fontId="10" fillId="0" borderId="0" xfId="5" applyAlignment="1" applyProtection="1"/>
    <xf numFmtId="0" fontId="3" fillId="0" borderId="0" xfId="3" applyAlignment="1">
      <alignment horizontal="left"/>
    </xf>
    <xf numFmtId="0" fontId="3" fillId="0" borderId="0" xfId="3"/>
    <xf numFmtId="0" fontId="10" fillId="0" borderId="0" xfId="5" applyAlignment="1" applyProtection="1">
      <alignment horizontal="right"/>
    </xf>
    <xf numFmtId="0" fontId="16" fillId="0" borderId="0" xfId="5" applyFont="1" applyFill="1" applyAlignment="1" applyProtection="1">
      <alignment horizontal="left" wrapText="1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6" fillId="0" borderId="11" xfId="6" applyAlignment="1">
      <alignment horizontal="right"/>
    </xf>
    <xf numFmtId="0" fontId="26" fillId="0" borderId="11" xfId="6" applyFill="1" applyAlignment="1">
      <alignment horizontal="right"/>
    </xf>
    <xf numFmtId="0" fontId="6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6" fillId="0" borderId="0" xfId="7"/>
    <xf numFmtId="0" fontId="0" fillId="0" borderId="0" xfId="0" applyAlignment="1">
      <alignment horizontal="right"/>
    </xf>
    <xf numFmtId="2" fontId="0" fillId="0" borderId="0" xfId="1" applyNumberFormat="1" applyFont="1"/>
    <xf numFmtId="0" fontId="26" fillId="0" borderId="0" xfId="7" applyAlignment="1">
      <alignment horizontal="left" indent="1"/>
    </xf>
    <xf numFmtId="0" fontId="23" fillId="0" borderId="3" xfId="0" applyFont="1" applyBorder="1" applyProtection="1">
      <protection locked="0" hidden="1"/>
    </xf>
    <xf numFmtId="0" fontId="23" fillId="0" borderId="5" xfId="0" applyFont="1" applyBorder="1" applyAlignment="1" applyProtection="1">
      <alignment horizontal="left" indent="1"/>
      <protection locked="0" hidden="1"/>
    </xf>
    <xf numFmtId="0" fontId="17" fillId="0" borderId="5" xfId="0" applyFont="1" applyBorder="1" applyProtection="1">
      <protection locked="0" hidden="1"/>
    </xf>
    <xf numFmtId="3" fontId="0" fillId="0" borderId="0" xfId="0" applyNumberFormat="1"/>
    <xf numFmtId="0" fontId="16" fillId="0" borderId="5" xfId="0" applyFont="1" applyBorder="1" applyAlignment="1" applyProtection="1">
      <alignment horizontal="left" indent="1"/>
      <protection locked="0" hidden="1"/>
    </xf>
    <xf numFmtId="0" fontId="26" fillId="0" borderId="11" xfId="6"/>
    <xf numFmtId="0" fontId="23" fillId="0" borderId="8" xfId="0" applyFont="1" applyBorder="1" applyProtection="1">
      <protection locked="0" hidden="1"/>
    </xf>
    <xf numFmtId="0" fontId="23" fillId="0" borderId="8" xfId="0" applyFont="1" applyBorder="1" applyAlignment="1" applyProtection="1">
      <alignment horizontal="right"/>
      <protection locked="0" hidden="1"/>
    </xf>
    <xf numFmtId="0" fontId="23" fillId="0" borderId="9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left" indent="1"/>
    </xf>
    <xf numFmtId="4" fontId="0" fillId="0" borderId="0" xfId="0" applyNumberFormat="1"/>
    <xf numFmtId="0" fontId="27" fillId="0" borderId="12" xfId="8" applyAlignment="1">
      <alignment horizontal="left" indent="1"/>
    </xf>
    <xf numFmtId="4" fontId="27" fillId="0" borderId="12" xfId="8" applyNumberFormat="1"/>
    <xf numFmtId="3" fontId="27" fillId="0" borderId="12" xfId="8" applyNumberFormat="1"/>
    <xf numFmtId="9" fontId="27" fillId="0" borderId="12" xfId="8" applyNumberFormat="1"/>
    <xf numFmtId="2" fontId="0" fillId="0" borderId="0" xfId="0" applyNumberFormat="1"/>
    <xf numFmtId="0" fontId="26" fillId="0" borderId="11" xfId="6" applyAlignment="1">
      <alignment horizontal="left"/>
    </xf>
    <xf numFmtId="0" fontId="18" fillId="2" borderId="0" xfId="0" applyFont="1" applyFill="1" applyProtection="1">
      <protection locked="0" hidden="1"/>
    </xf>
    <xf numFmtId="0" fontId="19" fillId="2" borderId="0" xfId="0" applyFont="1" applyFill="1" applyProtection="1">
      <protection locked="0" hidden="1"/>
    </xf>
    <xf numFmtId="0" fontId="18" fillId="2" borderId="0" xfId="0" applyFont="1" applyFill="1" applyAlignment="1" applyProtection="1">
      <alignment horizontal="right"/>
      <protection locked="0" hidden="1"/>
    </xf>
    <xf numFmtId="0" fontId="18" fillId="0" borderId="0" xfId="0" applyFont="1" applyProtection="1">
      <protection locked="0" hidden="1"/>
    </xf>
    <xf numFmtId="0" fontId="2" fillId="4" borderId="1" xfId="2" applyFill="1"/>
    <xf numFmtId="0" fontId="2" fillId="4" borderId="1" xfId="2" applyFill="1" applyAlignment="1">
      <alignment horizontal="center"/>
    </xf>
    <xf numFmtId="0" fontId="2" fillId="4" borderId="1" xfId="2" applyFill="1" applyAlignment="1">
      <alignment horizontal="right"/>
    </xf>
    <xf numFmtId="9" fontId="0" fillId="0" borderId="0" xfId="1" applyFont="1"/>
    <xf numFmtId="0" fontId="0" fillId="0" borderId="0" xfId="0" applyAlignment="1">
      <alignment horizontal="left" indent="2"/>
    </xf>
    <xf numFmtId="0" fontId="10" fillId="0" borderId="0" xfId="5" quotePrefix="1" applyAlignment="1" applyProtection="1">
      <alignment horizontal="right"/>
    </xf>
    <xf numFmtId="0" fontId="11" fillId="0" borderId="0" xfId="5" applyFont="1" applyAlignment="1" applyProtection="1"/>
    <xf numFmtId="0" fontId="9" fillId="0" borderId="0" xfId="3" applyFont="1" applyProtection="1">
      <protection locked="0" hidden="1"/>
    </xf>
    <xf numFmtId="0" fontId="4" fillId="0" borderId="0" xfId="3" applyFont="1" applyAlignment="1" applyProtection="1">
      <alignment vertical="center"/>
      <protection locked="0" hidden="1"/>
    </xf>
    <xf numFmtId="0" fontId="0" fillId="0" borderId="0" xfId="0" applyAlignment="1" applyProtection="1">
      <alignment horizontal="left"/>
      <protection locked="0" hidden="1"/>
    </xf>
    <xf numFmtId="0" fontId="0" fillId="0" borderId="0" xfId="0" applyAlignment="1" applyProtection="1">
      <alignment horizontal="left" vertical="center" indent="1"/>
      <protection locked="0" hidden="1"/>
    </xf>
    <xf numFmtId="0" fontId="17" fillId="0" borderId="0" xfId="0" applyFont="1" applyProtection="1">
      <protection locked="0" hidden="1"/>
    </xf>
    <xf numFmtId="0" fontId="22" fillId="0" borderId="2" xfId="0" applyFont="1" applyBorder="1" applyAlignment="1" applyProtection="1">
      <alignment vertical="center"/>
      <protection locked="0" hidden="1"/>
    </xf>
    <xf numFmtId="0" fontId="16" fillId="0" borderId="3" xfId="0" applyFont="1" applyBorder="1" applyProtection="1">
      <protection locked="0" hidden="1"/>
    </xf>
    <xf numFmtId="3" fontId="22" fillId="0" borderId="3" xfId="0" applyNumberFormat="1" applyFont="1" applyBorder="1" applyAlignment="1" applyProtection="1">
      <alignment horizontal="right"/>
      <protection locked="0" hidden="1"/>
    </xf>
    <xf numFmtId="0" fontId="16" fillId="0" borderId="4" xfId="0" applyFont="1" applyBorder="1" applyAlignment="1" applyProtection="1">
      <alignment horizontal="right"/>
      <protection locked="0" hidden="1"/>
    </xf>
    <xf numFmtId="0" fontId="16" fillId="0" borderId="3" xfId="0" applyFont="1" applyBorder="1" applyAlignment="1" applyProtection="1">
      <alignment vertical="center"/>
      <protection locked="0" hidden="1"/>
    </xf>
    <xf numFmtId="0" fontId="16" fillId="0" borderId="3" xfId="0" applyFont="1" applyBorder="1" applyAlignment="1" applyProtection="1">
      <alignment horizontal="center" vertical="center"/>
      <protection locked="0" hidden="1"/>
    </xf>
    <xf numFmtId="0" fontId="22" fillId="0" borderId="3" xfId="0" applyFont="1" applyBorder="1" applyAlignment="1" applyProtection="1">
      <alignment horizontal="right"/>
      <protection locked="0" hidden="1"/>
    </xf>
    <xf numFmtId="0" fontId="16" fillId="0" borderId="0" xfId="0" applyFont="1" applyProtection="1">
      <protection locked="0" hidden="1"/>
    </xf>
    <xf numFmtId="0" fontId="23" fillId="0" borderId="0" xfId="0" applyFont="1" applyProtection="1">
      <protection locked="0" hidden="1"/>
    </xf>
    <xf numFmtId="165" fontId="16" fillId="0" borderId="0" xfId="0" applyNumberFormat="1" applyFont="1" applyAlignment="1" applyProtection="1">
      <alignment horizontal="right"/>
      <protection locked="0" hidden="1"/>
    </xf>
    <xf numFmtId="0" fontId="16" fillId="0" borderId="6" xfId="0" applyFont="1" applyBorder="1" applyAlignment="1" applyProtection="1">
      <alignment horizontal="center"/>
      <protection locked="0" hidden="1"/>
    </xf>
    <xf numFmtId="0" fontId="16" fillId="0" borderId="5" xfId="0" applyFont="1" applyBorder="1" applyAlignment="1" applyProtection="1">
      <alignment horizontal="left" indent="2"/>
      <protection locked="0" hidden="1"/>
    </xf>
    <xf numFmtId="0" fontId="16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0" fontId="16" fillId="0" borderId="5" xfId="0" applyFont="1" applyBorder="1" applyAlignment="1" applyProtection="1">
      <alignment horizontal="left" vertical="center" indent="1"/>
      <protection locked="0" hidden="1"/>
    </xf>
    <xf numFmtId="0" fontId="23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vertical="center" wrapText="1"/>
      <protection locked="0" hidden="1"/>
    </xf>
    <xf numFmtId="0" fontId="23" fillId="0" borderId="0" xfId="0" applyFont="1" applyAlignment="1" applyProtection="1">
      <alignment horizontal="right"/>
      <protection locked="0" hidden="1"/>
    </xf>
    <xf numFmtId="0" fontId="23" fillId="0" borderId="7" xfId="0" applyFont="1" applyBorder="1" applyAlignment="1" applyProtection="1">
      <alignment horizontal="left" indent="1"/>
      <protection locked="0" hidden="1"/>
    </xf>
    <xf numFmtId="165" fontId="16" fillId="0" borderId="8" xfId="0" applyNumberFormat="1" applyFont="1" applyBorder="1" applyAlignment="1" applyProtection="1">
      <alignment horizontal="right"/>
      <protection locked="0" hidden="1"/>
    </xf>
    <xf numFmtId="0" fontId="16" fillId="0" borderId="9" xfId="0" applyFont="1" applyBorder="1" applyAlignment="1" applyProtection="1">
      <alignment horizontal="center"/>
      <protection locked="0" hidden="1"/>
    </xf>
    <xf numFmtId="0" fontId="16" fillId="0" borderId="7" xfId="0" applyFont="1" applyBorder="1" applyAlignment="1" applyProtection="1">
      <alignment horizontal="left" vertical="center" indent="1"/>
      <protection locked="0" hidden="1"/>
    </xf>
    <xf numFmtId="0" fontId="17" fillId="0" borderId="0" xfId="0" applyFont="1"/>
    <xf numFmtId="9" fontId="26" fillId="0" borderId="0" xfId="6" applyNumberFormat="1" applyBorder="1" applyAlignment="1">
      <alignment horizontal="right"/>
    </xf>
    <xf numFmtId="0" fontId="26" fillId="0" borderId="0" xfId="6" applyBorder="1" applyAlignment="1">
      <alignment horizontal="right"/>
    </xf>
    <xf numFmtId="0" fontId="26" fillId="0" borderId="0" xfId="6" applyFill="1" applyBorder="1" applyAlignment="1">
      <alignment horizontal="right"/>
    </xf>
    <xf numFmtId="2" fontId="0" fillId="0" borderId="0" xfId="1" applyNumberFormat="1" applyFont="1" applyBorder="1"/>
    <xf numFmtId="164" fontId="0" fillId="0" borderId="0" xfId="1" applyNumberFormat="1" applyFont="1" applyBorder="1"/>
    <xf numFmtId="0" fontId="5" fillId="0" borderId="0" xfId="0" applyFont="1"/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164" fontId="18" fillId="0" borderId="0" xfId="0" applyNumberFormat="1" applyFont="1" applyAlignment="1" applyProtection="1">
      <alignment horizontal="right"/>
      <protection locked="0" hidden="1"/>
    </xf>
    <xf numFmtId="9" fontId="18" fillId="0" borderId="0" xfId="0" applyNumberFormat="1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left" indent="1"/>
      <protection locked="0" hidden="1"/>
    </xf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30" fillId="0" borderId="0" xfId="2" applyFont="1" applyFill="1" applyBorder="1" applyProtection="1">
      <protection hidden="1"/>
    </xf>
    <xf numFmtId="0" fontId="30" fillId="0" borderId="0" xfId="2" applyFont="1" applyFill="1" applyBorder="1" applyAlignment="1" applyProtection="1">
      <alignment horizontal="center"/>
      <protection hidden="1"/>
    </xf>
    <xf numFmtId="0" fontId="29" fillId="0" borderId="0" xfId="0" applyFont="1"/>
    <xf numFmtId="0" fontId="30" fillId="0" borderId="0" xfId="2" applyFont="1" applyFill="1" applyBorder="1" applyAlignment="1"/>
    <xf numFmtId="0" fontId="30" fillId="0" borderId="0" xfId="2" applyFont="1" applyFill="1" applyBorder="1" applyAlignment="1" applyProtection="1">
      <alignment horizontal="right"/>
      <protection hidden="1"/>
    </xf>
    <xf numFmtId="0" fontId="31" fillId="0" borderId="0" xfId="3" applyFont="1" applyAlignment="1" applyProtection="1">
      <alignment vertical="center"/>
      <protection locked="0" hidden="1"/>
    </xf>
    <xf numFmtId="0" fontId="29" fillId="0" borderId="0" xfId="0" applyFont="1" applyAlignment="1">
      <alignment horizontal="center"/>
    </xf>
    <xf numFmtId="0" fontId="28" fillId="0" borderId="0" xfId="6" applyFont="1" applyFill="1" applyBorder="1" applyAlignment="1">
      <alignment horizontal="right"/>
    </xf>
    <xf numFmtId="0" fontId="28" fillId="0" borderId="0" xfId="7" applyFont="1" applyFill="1" applyBorder="1"/>
    <xf numFmtId="3" fontId="29" fillId="0" borderId="0" xfId="0" applyNumberFormat="1" applyFont="1" applyProtection="1">
      <protection hidden="1"/>
    </xf>
    <xf numFmtId="0" fontId="29" fillId="0" borderId="0" xfId="0" applyFont="1" applyAlignment="1">
      <alignment horizontal="right"/>
    </xf>
    <xf numFmtId="2" fontId="29" fillId="0" borderId="0" xfId="1" applyNumberFormat="1" applyFont="1" applyFill="1" applyBorder="1"/>
    <xf numFmtId="0" fontId="28" fillId="0" borderId="0" xfId="7" applyFont="1" applyFill="1" applyBorder="1" applyAlignment="1">
      <alignment horizontal="left" indent="1"/>
    </xf>
    <xf numFmtId="3" fontId="29" fillId="0" borderId="0" xfId="0" applyNumberFormat="1" applyFont="1"/>
    <xf numFmtId="0" fontId="28" fillId="0" borderId="0" xfId="6" applyFont="1" applyFill="1" applyBorder="1" applyAlignment="1">
      <alignment horizontal="center"/>
    </xf>
    <xf numFmtId="0" fontId="28" fillId="0" borderId="0" xfId="6" applyFont="1" applyFill="1" applyBorder="1"/>
    <xf numFmtId="0" fontId="29" fillId="0" borderId="0" xfId="0" applyFont="1" applyAlignment="1">
      <alignment horizontal="left" indent="1"/>
    </xf>
    <xf numFmtId="4" fontId="29" fillId="0" borderId="0" xfId="0" applyNumberFormat="1" applyFont="1"/>
    <xf numFmtId="164" fontId="29" fillId="0" borderId="0" xfId="1" applyNumberFormat="1" applyFont="1" applyFill="1" applyBorder="1"/>
    <xf numFmtId="0" fontId="28" fillId="0" borderId="0" xfId="8" applyFont="1" applyFill="1" applyBorder="1" applyAlignment="1">
      <alignment horizontal="left" indent="1"/>
    </xf>
    <xf numFmtId="4" fontId="28" fillId="0" borderId="0" xfId="8" applyNumberFormat="1" applyFont="1" applyFill="1" applyBorder="1"/>
    <xf numFmtId="3" fontId="28" fillId="0" borderId="0" xfId="8" applyNumberFormat="1" applyFont="1" applyFill="1" applyBorder="1"/>
    <xf numFmtId="0" fontId="28" fillId="0" borderId="0" xfId="8" applyFont="1" applyFill="1" applyBorder="1"/>
    <xf numFmtId="9" fontId="28" fillId="0" borderId="0" xfId="8" applyNumberFormat="1" applyFont="1" applyFill="1" applyBorder="1"/>
    <xf numFmtId="2" fontId="29" fillId="0" borderId="0" xfId="0" applyNumberFormat="1" applyFont="1"/>
    <xf numFmtId="0" fontId="28" fillId="0" borderId="0" xfId="6" applyFont="1" applyFill="1" applyBorder="1" applyAlignment="1"/>
    <xf numFmtId="9" fontId="28" fillId="0" borderId="0" xfId="6" applyNumberFormat="1" applyFont="1" applyFill="1" applyBorder="1" applyAlignment="1">
      <alignment horizontal="right"/>
    </xf>
    <xf numFmtId="0" fontId="28" fillId="0" borderId="0" xfId="7" applyFont="1" applyFill="1" applyBorder="1" applyAlignment="1">
      <alignment horizontal="right"/>
    </xf>
    <xf numFmtId="165" fontId="29" fillId="0" borderId="0" xfId="0" applyNumberFormat="1" applyFont="1"/>
    <xf numFmtId="0" fontId="28" fillId="0" borderId="0" xfId="6" applyFont="1" applyFill="1" applyBorder="1" applyAlignment="1">
      <alignment horizontal="left"/>
    </xf>
    <xf numFmtId="0" fontId="28" fillId="0" borderId="0" xfId="7" applyFont="1" applyFill="1" applyBorder="1" applyAlignment="1">
      <alignment horizontal="left"/>
    </xf>
    <xf numFmtId="165" fontId="29" fillId="0" borderId="0" xfId="1" applyNumberFormat="1" applyFont="1" applyFill="1" applyBorder="1"/>
    <xf numFmtId="166" fontId="29" fillId="0" borderId="0" xfId="0" applyNumberFormat="1" applyFont="1"/>
    <xf numFmtId="165" fontId="29" fillId="0" borderId="0" xfId="1" applyNumberFormat="1" applyFont="1" applyBorder="1" applyAlignment="1">
      <alignment horizontal="right"/>
    </xf>
    <xf numFmtId="0" fontId="32" fillId="0" borderId="0" xfId="0" applyFont="1"/>
    <xf numFmtId="0" fontId="33" fillId="0" borderId="0" xfId="0" applyFont="1" applyAlignment="1">
      <alignment vertical="center"/>
    </xf>
    <xf numFmtId="0" fontId="33" fillId="0" borderId="0" xfId="0" applyFont="1" applyAlignment="1">
      <alignment horizontal="left" vertical="center" indent="1"/>
    </xf>
    <xf numFmtId="0" fontId="18" fillId="0" borderId="0" xfId="0" applyFont="1"/>
    <xf numFmtId="0" fontId="10" fillId="0" borderId="0" xfId="5" applyAlignment="1" applyProtection="1">
      <alignment vertical="center"/>
    </xf>
    <xf numFmtId="0" fontId="11" fillId="0" borderId="0" xfId="5" applyFont="1" applyAlignment="1" applyProtection="1"/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30" fillId="0" borderId="0" xfId="2" applyFont="1" applyFill="1" applyBorder="1" applyAlignment="1">
      <alignment horizontal="center"/>
    </xf>
    <xf numFmtId="0" fontId="16" fillId="0" borderId="5" xfId="0" applyFont="1" applyBorder="1" applyAlignment="1" applyProtection="1">
      <alignment horizontal="left" vertical="center" wrapText="1" indent="1"/>
      <protection locked="0" hidden="1"/>
    </xf>
    <xf numFmtId="0" fontId="16" fillId="0" borderId="0" xfId="0" applyFont="1" applyAlignment="1" applyProtection="1">
      <alignment horizontal="left" vertical="center" wrapText="1" indent="1"/>
      <protection locked="0" hidden="1"/>
    </xf>
    <xf numFmtId="0" fontId="20" fillId="2" borderId="0" xfId="0" applyFont="1" applyFill="1" applyAlignment="1" applyProtection="1">
      <alignment horizontal="center" vertical="top" wrapText="1"/>
      <protection locked="0" hidden="1"/>
    </xf>
    <xf numFmtId="0" fontId="20" fillId="2" borderId="0" xfId="0" applyFont="1" applyFill="1" applyAlignment="1" applyProtection="1">
      <alignment horizontal="center" vertical="top"/>
      <protection locked="0" hidden="1"/>
    </xf>
    <xf numFmtId="0" fontId="2" fillId="0" borderId="1" xfId="2" applyAlignment="1">
      <alignment horizontal="center"/>
    </xf>
  </cellXfs>
  <cellStyles count="9">
    <cellStyle name="Heading 2" xfId="2" builtinId="17"/>
    <cellStyle name="Heading 3" xfId="6" builtinId="18"/>
    <cellStyle name="Heading 4" xfId="7" builtinId="19"/>
    <cellStyle name="Hyperlink" xfId="5" builtinId="8"/>
    <cellStyle name="Normal" xfId="0" builtinId="0"/>
    <cellStyle name="Normal 2" xfId="3" xr:uid="{00000000-0005-0000-0000-000005000000}"/>
    <cellStyle name="Normal 4" xfId="4" xr:uid="{00000000-0005-0000-0000-000006000000}"/>
    <cellStyle name="Percent" xfId="1" builtinId="5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10.1'!$U$4:$Y$4</c:f>
              <c:numCache>
                <c:formatCode>#,##0</c:formatCode>
                <c:ptCount val="5"/>
                <c:pt idx="1">
                  <c:v>19032</c:v>
                </c:pt>
                <c:pt idx="2">
                  <c:v>20490</c:v>
                </c:pt>
                <c:pt idx="3">
                  <c:v>22184</c:v>
                </c:pt>
                <c:pt idx="4">
                  <c:v>27439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4-4A4C-A0BD-4CC6A4C47B3C}"/>
            </c:ext>
          </c:extLst>
        </c:ser>
        <c:ser>
          <c:idx val="1"/>
          <c:order val="1"/>
          <c:tx>
            <c:strRef>
              <c:f>'Table 10.1'!$S$7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10.1'!$U$7:$Y$7</c:f>
              <c:numCache>
                <c:formatCode>#,##0</c:formatCode>
                <c:ptCount val="5"/>
                <c:pt idx="1">
                  <c:v>12927</c:v>
                </c:pt>
                <c:pt idx="2">
                  <c:v>13966</c:v>
                </c:pt>
                <c:pt idx="3">
                  <c:v>14237</c:v>
                </c:pt>
                <c:pt idx="4">
                  <c:v>16511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64-4A4C-A0BD-4CC6A4C47B3C}"/>
            </c:ext>
          </c:extLst>
        </c:ser>
        <c:ser>
          <c:idx val="2"/>
          <c:order val="2"/>
          <c:tx>
            <c:strRef>
              <c:f>'Table 10.1'!$S$11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10.1'!$U$11:$Y$11</c:f>
              <c:numCache>
                <c:formatCode>#,##0</c:formatCode>
                <c:ptCount val="5"/>
                <c:pt idx="1">
                  <c:v>16957</c:v>
                </c:pt>
                <c:pt idx="2">
                  <c:v>18280</c:v>
                </c:pt>
                <c:pt idx="3">
                  <c:v>19918</c:v>
                </c:pt>
                <c:pt idx="4">
                  <c:v>24932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64-4A4C-A0BD-4CC6A4C47B3C}"/>
            </c:ext>
          </c:extLst>
        </c:ser>
        <c:ser>
          <c:idx val="3"/>
          <c:order val="3"/>
          <c:tx>
            <c:strRef>
              <c:f>'Table 10.1'!$S$12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10.1'!$U$12:$Y$12</c:f>
              <c:numCache>
                <c:formatCode>#,##0</c:formatCode>
                <c:ptCount val="5"/>
                <c:pt idx="1">
                  <c:v>2082</c:v>
                </c:pt>
                <c:pt idx="2">
                  <c:v>2214</c:v>
                </c:pt>
                <c:pt idx="3">
                  <c:v>2266</c:v>
                </c:pt>
                <c:pt idx="4">
                  <c:v>2510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64-4A4C-A0BD-4CC6A4C47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10.1'!$V$8:$Z$8</c:f>
              <c:numCache>
                <c:formatCode>#,##0</c:formatCode>
                <c:ptCount val="5"/>
                <c:pt idx="0">
                  <c:v>38359.5</c:v>
                </c:pt>
                <c:pt idx="1">
                  <c:v>35745.870000000003</c:v>
                </c:pt>
                <c:pt idx="2">
                  <c:v>36908.43</c:v>
                </c:pt>
                <c:pt idx="3">
                  <c:v>35940.949999999997</c:v>
                </c:pt>
                <c:pt idx="4">
                  <c:v>35080.06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1-4B5B-B6BB-BAC78B4AD48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1-4B5B-B6BB-BAC78B4AD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10.10'!$V$8:$Z$8</c:f>
              <c:numCache>
                <c:formatCode>#,##0</c:formatCode>
                <c:ptCount val="5"/>
                <c:pt idx="0">
                  <c:v>44194</c:v>
                </c:pt>
                <c:pt idx="1">
                  <c:v>43829.42</c:v>
                </c:pt>
                <c:pt idx="2">
                  <c:v>46360</c:v>
                </c:pt>
                <c:pt idx="3">
                  <c:v>47085</c:v>
                </c:pt>
                <c:pt idx="4">
                  <c:v>48397.13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F-4AA3-9644-332789B21F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F-4AA3-9644-332789B21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10.11'!$U$4:$Y$4</c:f>
              <c:numCache>
                <c:formatCode>#,##0</c:formatCode>
                <c:ptCount val="5"/>
                <c:pt idx="1">
                  <c:v>2943</c:v>
                </c:pt>
                <c:pt idx="2">
                  <c:v>3048</c:v>
                </c:pt>
                <c:pt idx="3">
                  <c:v>3219</c:v>
                </c:pt>
                <c:pt idx="4">
                  <c:v>3406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8-47C2-BAEA-61AC5DACAB39}"/>
            </c:ext>
          </c:extLst>
        </c:ser>
        <c:ser>
          <c:idx val="1"/>
          <c:order val="1"/>
          <c:tx>
            <c:strRef>
              <c:f>'Table 10.11'!$S$7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10.11'!$U$7:$Y$7</c:f>
              <c:numCache>
                <c:formatCode>#,##0</c:formatCode>
                <c:ptCount val="5"/>
                <c:pt idx="1">
                  <c:v>1947</c:v>
                </c:pt>
                <c:pt idx="2">
                  <c:v>2139</c:v>
                </c:pt>
                <c:pt idx="3">
                  <c:v>2162</c:v>
                </c:pt>
                <c:pt idx="4">
                  <c:v>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38-47C2-BAEA-61AC5DACAB39}"/>
            </c:ext>
          </c:extLst>
        </c:ser>
        <c:ser>
          <c:idx val="2"/>
          <c:order val="2"/>
          <c:tx>
            <c:strRef>
              <c:f>'Table 10.11'!$S$11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10.11'!$U$11:$Y$11</c:f>
              <c:numCache>
                <c:formatCode>#,##0</c:formatCode>
                <c:ptCount val="5"/>
                <c:pt idx="1">
                  <c:v>2514</c:v>
                </c:pt>
                <c:pt idx="2">
                  <c:v>2621</c:v>
                </c:pt>
                <c:pt idx="3">
                  <c:v>2791</c:v>
                </c:pt>
                <c:pt idx="4">
                  <c:v>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38-47C2-BAEA-61AC5DACAB39}"/>
            </c:ext>
          </c:extLst>
        </c:ser>
        <c:ser>
          <c:idx val="3"/>
          <c:order val="3"/>
          <c:tx>
            <c:strRef>
              <c:f>'Table 10.11'!$S$12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10.11'!$U$12:$Y$12</c:f>
              <c:numCache>
                <c:formatCode>#,##0</c:formatCode>
                <c:ptCount val="5"/>
                <c:pt idx="1">
                  <c:v>427</c:v>
                </c:pt>
                <c:pt idx="2">
                  <c:v>425</c:v>
                </c:pt>
                <c:pt idx="3">
                  <c:v>428</c:v>
                </c:pt>
                <c:pt idx="4">
                  <c:v>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38-47C2-BAEA-61AC5DACA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10.11'!$AB$15:$AB$33</c:f>
              <c:numCache>
                <c:formatCode>0.0%</c:formatCode>
                <c:ptCount val="19"/>
                <c:pt idx="0">
                  <c:v>0.12225006961849066</c:v>
                </c:pt>
                <c:pt idx="1">
                  <c:v>2.3113338902812586E-2</c:v>
                </c:pt>
                <c:pt idx="2">
                  <c:v>1.642996379838485E-2</c:v>
                </c:pt>
                <c:pt idx="3">
                  <c:v>2.5062656641604009E-3</c:v>
                </c:pt>
                <c:pt idx="4">
                  <c:v>4.0657198551935392E-2</c:v>
                </c:pt>
                <c:pt idx="5">
                  <c:v>1.0303536619326092E-2</c:v>
                </c:pt>
                <c:pt idx="6">
                  <c:v>8.9947089947089942E-2</c:v>
                </c:pt>
                <c:pt idx="7">
                  <c:v>8.5769980506822607E-2</c:v>
                </c:pt>
                <c:pt idx="8">
                  <c:v>7.0175438596491224E-2</c:v>
                </c:pt>
                <c:pt idx="9">
                  <c:v>1.9493177387914229E-3</c:v>
                </c:pt>
                <c:pt idx="10">
                  <c:v>1.6708437761069339E-2</c:v>
                </c:pt>
                <c:pt idx="11">
                  <c:v>9.4681147312726255E-3</c:v>
                </c:pt>
                <c:pt idx="12">
                  <c:v>2.3948760790866053E-2</c:v>
                </c:pt>
                <c:pt idx="13">
                  <c:v>8.1871345029239762E-2</c:v>
                </c:pt>
                <c:pt idx="14">
                  <c:v>5.3467000835421885E-2</c:v>
                </c:pt>
                <c:pt idx="15">
                  <c:v>8.0478975215817317E-2</c:v>
                </c:pt>
                <c:pt idx="16">
                  <c:v>0.15455304928989139</c:v>
                </c:pt>
                <c:pt idx="17">
                  <c:v>5.0125313283208017E-3</c:v>
                </c:pt>
                <c:pt idx="18">
                  <c:v>5.8758006126427176E-2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FC-44A0-8856-6DCFA0D79D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FC-44A0-8856-6DCFA0D79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10.11'!$Y$44:$Y$60</c:f>
              <c:numCache>
                <c:formatCode>#,##0</c:formatCode>
                <c:ptCount val="17"/>
                <c:pt idx="0">
                  <c:v>6</c:v>
                </c:pt>
                <c:pt idx="1">
                  <c:v>52</c:v>
                </c:pt>
                <c:pt idx="2">
                  <c:v>143</c:v>
                </c:pt>
                <c:pt idx="3">
                  <c:v>178</c:v>
                </c:pt>
                <c:pt idx="4">
                  <c:v>231</c:v>
                </c:pt>
                <c:pt idx="5">
                  <c:v>187</c:v>
                </c:pt>
                <c:pt idx="6">
                  <c:v>160</c:v>
                </c:pt>
                <c:pt idx="7">
                  <c:v>122</c:v>
                </c:pt>
                <c:pt idx="8">
                  <c:v>151</c:v>
                </c:pt>
                <c:pt idx="9">
                  <c:v>160</c:v>
                </c:pt>
                <c:pt idx="10">
                  <c:v>125</c:v>
                </c:pt>
                <c:pt idx="11">
                  <c:v>128</c:v>
                </c:pt>
                <c:pt idx="12">
                  <c:v>98</c:v>
                </c:pt>
                <c:pt idx="13">
                  <c:v>44</c:v>
                </c:pt>
                <c:pt idx="14">
                  <c:v>29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8-48CA-949D-5BE0788342BA}"/>
            </c:ext>
          </c:extLst>
        </c:ser>
        <c:ser>
          <c:idx val="1"/>
          <c:order val="1"/>
          <c:tx>
            <c:strRef>
              <c:f>'Table 10.11'!$S$62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10.11'!$Y$63:$Y$79</c:f>
              <c:numCache>
                <c:formatCode>#,##0</c:formatCode>
                <c:ptCount val="17"/>
                <c:pt idx="0">
                  <c:v>7</c:v>
                </c:pt>
                <c:pt idx="1">
                  <c:v>34</c:v>
                </c:pt>
                <c:pt idx="2">
                  <c:v>122</c:v>
                </c:pt>
                <c:pt idx="3">
                  <c:v>146</c:v>
                </c:pt>
                <c:pt idx="4">
                  <c:v>154</c:v>
                </c:pt>
                <c:pt idx="5">
                  <c:v>148</c:v>
                </c:pt>
                <c:pt idx="6">
                  <c:v>177</c:v>
                </c:pt>
                <c:pt idx="7">
                  <c:v>132</c:v>
                </c:pt>
                <c:pt idx="8">
                  <c:v>118</c:v>
                </c:pt>
                <c:pt idx="9">
                  <c:v>176</c:v>
                </c:pt>
                <c:pt idx="10">
                  <c:v>129</c:v>
                </c:pt>
                <c:pt idx="11">
                  <c:v>127</c:v>
                </c:pt>
                <c:pt idx="12">
                  <c:v>67</c:v>
                </c:pt>
                <c:pt idx="13">
                  <c:v>37</c:v>
                </c:pt>
                <c:pt idx="14">
                  <c:v>21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08-48CA-949D-5BE07883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10.11'!$Y$83:$Y$90</c:f>
              <c:numCache>
                <c:formatCode>#,##0</c:formatCode>
                <c:ptCount val="8"/>
                <c:pt idx="0">
                  <c:v>114</c:v>
                </c:pt>
                <c:pt idx="1">
                  <c:v>88</c:v>
                </c:pt>
                <c:pt idx="2">
                  <c:v>172</c:v>
                </c:pt>
                <c:pt idx="3">
                  <c:v>87</c:v>
                </c:pt>
                <c:pt idx="4">
                  <c:v>29</c:v>
                </c:pt>
                <c:pt idx="5">
                  <c:v>41</c:v>
                </c:pt>
                <c:pt idx="6">
                  <c:v>134</c:v>
                </c:pt>
                <c:pt idx="7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CA-42F3-A94D-92EF3C37CF36}"/>
            </c:ext>
          </c:extLst>
        </c:ser>
        <c:ser>
          <c:idx val="1"/>
          <c:order val="1"/>
          <c:tx>
            <c:strRef>
              <c:f>'Table 10.11'!$S$92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10.11'!$Y$93:$Y$100</c:f>
              <c:numCache>
                <c:formatCode>#,##0</c:formatCode>
                <c:ptCount val="8"/>
                <c:pt idx="0">
                  <c:v>70</c:v>
                </c:pt>
                <c:pt idx="1">
                  <c:v>169</c:v>
                </c:pt>
                <c:pt idx="2">
                  <c:v>19</c:v>
                </c:pt>
                <c:pt idx="3">
                  <c:v>232</c:v>
                </c:pt>
                <c:pt idx="4">
                  <c:v>164</c:v>
                </c:pt>
                <c:pt idx="5">
                  <c:v>77</c:v>
                </c:pt>
                <c:pt idx="6">
                  <c:v>13</c:v>
                </c:pt>
                <c:pt idx="7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CA-42F3-A94D-92EF3C37C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10.11'!$U$8:$Y$8</c:f>
              <c:numCache>
                <c:formatCode>#,##0</c:formatCode>
                <c:ptCount val="5"/>
                <c:pt idx="1">
                  <c:v>35555</c:v>
                </c:pt>
                <c:pt idx="2">
                  <c:v>35352.14</c:v>
                </c:pt>
                <c:pt idx="3">
                  <c:v>37254</c:v>
                </c:pt>
                <c:pt idx="4">
                  <c:v>36602.89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B-4D09-9969-BEC8F48E9C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B-4D09-9969-BEC8F48E9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10.11'!$V$4:$Z$4</c:f>
              <c:numCache>
                <c:formatCode>#,##0</c:formatCode>
                <c:ptCount val="5"/>
                <c:pt idx="0">
                  <c:v>2943</c:v>
                </c:pt>
                <c:pt idx="1">
                  <c:v>3048</c:v>
                </c:pt>
                <c:pt idx="2">
                  <c:v>3219</c:v>
                </c:pt>
                <c:pt idx="3">
                  <c:v>3406</c:v>
                </c:pt>
                <c:pt idx="4">
                  <c:v>3591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19-4B27-AB94-497ABD017EC2}"/>
            </c:ext>
          </c:extLst>
        </c:ser>
        <c:ser>
          <c:idx val="1"/>
          <c:order val="1"/>
          <c:tx>
            <c:strRef>
              <c:f>'Table 10.11'!$S$7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10.11'!$V$7:$Z$7</c:f>
              <c:numCache>
                <c:formatCode>#,##0</c:formatCode>
                <c:ptCount val="5"/>
                <c:pt idx="0">
                  <c:v>1947</c:v>
                </c:pt>
                <c:pt idx="1">
                  <c:v>2139</c:v>
                </c:pt>
                <c:pt idx="2">
                  <c:v>2162</c:v>
                </c:pt>
                <c:pt idx="3">
                  <c:v>2191</c:v>
                </c:pt>
                <c:pt idx="4">
                  <c:v>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19-4B27-AB94-497ABD017EC2}"/>
            </c:ext>
          </c:extLst>
        </c:ser>
        <c:ser>
          <c:idx val="2"/>
          <c:order val="2"/>
          <c:tx>
            <c:strRef>
              <c:f>'Table 10.11'!$S$11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10.11'!$V$11:$Z$11</c:f>
              <c:numCache>
                <c:formatCode>#,##0</c:formatCode>
                <c:ptCount val="5"/>
                <c:pt idx="0">
                  <c:v>2514</c:v>
                </c:pt>
                <c:pt idx="1">
                  <c:v>2621</c:v>
                </c:pt>
                <c:pt idx="2">
                  <c:v>2791</c:v>
                </c:pt>
                <c:pt idx="3">
                  <c:v>2967</c:v>
                </c:pt>
                <c:pt idx="4">
                  <c:v>3153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19-4B27-AB94-497ABD017EC2}"/>
            </c:ext>
          </c:extLst>
        </c:ser>
        <c:ser>
          <c:idx val="3"/>
          <c:order val="3"/>
          <c:tx>
            <c:strRef>
              <c:f>'Table 10.11'!$S$12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10.11'!$V$12:$Z$12</c:f>
              <c:numCache>
                <c:formatCode>#,##0</c:formatCode>
                <c:ptCount val="5"/>
                <c:pt idx="0">
                  <c:v>427</c:v>
                </c:pt>
                <c:pt idx="1">
                  <c:v>425</c:v>
                </c:pt>
                <c:pt idx="2">
                  <c:v>428</c:v>
                </c:pt>
                <c:pt idx="3">
                  <c:v>436</c:v>
                </c:pt>
                <c:pt idx="4">
                  <c:v>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19-4B27-AB94-497ABD017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10.11'!$AB$15:$AB$33</c:f>
              <c:numCache>
                <c:formatCode>0.0%</c:formatCode>
                <c:ptCount val="19"/>
                <c:pt idx="0">
                  <c:v>0.12225006961849066</c:v>
                </c:pt>
                <c:pt idx="1">
                  <c:v>2.3113338902812586E-2</c:v>
                </c:pt>
                <c:pt idx="2">
                  <c:v>1.642996379838485E-2</c:v>
                </c:pt>
                <c:pt idx="3">
                  <c:v>2.5062656641604009E-3</c:v>
                </c:pt>
                <c:pt idx="4">
                  <c:v>4.0657198551935392E-2</c:v>
                </c:pt>
                <c:pt idx="5">
                  <c:v>1.0303536619326092E-2</c:v>
                </c:pt>
                <c:pt idx="6">
                  <c:v>8.9947089947089942E-2</c:v>
                </c:pt>
                <c:pt idx="7">
                  <c:v>8.5769980506822607E-2</c:v>
                </c:pt>
                <c:pt idx="8">
                  <c:v>7.0175438596491224E-2</c:v>
                </c:pt>
                <c:pt idx="9">
                  <c:v>1.9493177387914229E-3</c:v>
                </c:pt>
                <c:pt idx="10">
                  <c:v>1.6708437761069339E-2</c:v>
                </c:pt>
                <c:pt idx="11">
                  <c:v>9.4681147312726255E-3</c:v>
                </c:pt>
                <c:pt idx="12">
                  <c:v>2.3948760790866053E-2</c:v>
                </c:pt>
                <c:pt idx="13">
                  <c:v>8.1871345029239762E-2</c:v>
                </c:pt>
                <c:pt idx="14">
                  <c:v>5.3467000835421885E-2</c:v>
                </c:pt>
                <c:pt idx="15">
                  <c:v>8.0478975215817317E-2</c:v>
                </c:pt>
                <c:pt idx="16">
                  <c:v>0.15455304928989139</c:v>
                </c:pt>
                <c:pt idx="17">
                  <c:v>5.0125313283208017E-3</c:v>
                </c:pt>
                <c:pt idx="18">
                  <c:v>5.8758006126427176E-2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E8-4342-91CE-2D630725E8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E8-4342-91CE-2D630725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10.11'!$Z$44:$Z$60</c:f>
              <c:numCache>
                <c:formatCode>#,##0</c:formatCode>
                <c:ptCount val="17"/>
                <c:pt idx="0">
                  <c:v>5</c:v>
                </c:pt>
                <c:pt idx="1">
                  <c:v>52</c:v>
                </c:pt>
                <c:pt idx="2">
                  <c:v>123</c:v>
                </c:pt>
                <c:pt idx="3">
                  <c:v>216</c:v>
                </c:pt>
                <c:pt idx="4">
                  <c:v>277</c:v>
                </c:pt>
                <c:pt idx="5">
                  <c:v>219</c:v>
                </c:pt>
                <c:pt idx="6">
                  <c:v>165</c:v>
                </c:pt>
                <c:pt idx="7">
                  <c:v>128</c:v>
                </c:pt>
                <c:pt idx="8">
                  <c:v>152</c:v>
                </c:pt>
                <c:pt idx="9">
                  <c:v>190</c:v>
                </c:pt>
                <c:pt idx="10">
                  <c:v>128</c:v>
                </c:pt>
                <c:pt idx="11">
                  <c:v>112</c:v>
                </c:pt>
                <c:pt idx="12">
                  <c:v>91</c:v>
                </c:pt>
                <c:pt idx="13">
                  <c:v>45</c:v>
                </c:pt>
                <c:pt idx="14">
                  <c:v>28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08-444C-8183-599FE3B5D424}"/>
            </c:ext>
          </c:extLst>
        </c:ser>
        <c:ser>
          <c:idx val="1"/>
          <c:order val="1"/>
          <c:tx>
            <c:strRef>
              <c:f>'Table 10.11'!$S$62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10.11'!$Z$63:$Z$79</c:f>
              <c:numCache>
                <c:formatCode>#,##0</c:formatCode>
                <c:ptCount val="17"/>
                <c:pt idx="0">
                  <c:v>3</c:v>
                </c:pt>
                <c:pt idx="1">
                  <c:v>51</c:v>
                </c:pt>
                <c:pt idx="2">
                  <c:v>117</c:v>
                </c:pt>
                <c:pt idx="3">
                  <c:v>155</c:v>
                </c:pt>
                <c:pt idx="4">
                  <c:v>174</c:v>
                </c:pt>
                <c:pt idx="5">
                  <c:v>181</c:v>
                </c:pt>
                <c:pt idx="6">
                  <c:v>170</c:v>
                </c:pt>
                <c:pt idx="7">
                  <c:v>140</c:v>
                </c:pt>
                <c:pt idx="8">
                  <c:v>119</c:v>
                </c:pt>
                <c:pt idx="9">
                  <c:v>150</c:v>
                </c:pt>
                <c:pt idx="10">
                  <c:v>119</c:v>
                </c:pt>
                <c:pt idx="11">
                  <c:v>135</c:v>
                </c:pt>
                <c:pt idx="12">
                  <c:v>70</c:v>
                </c:pt>
                <c:pt idx="13">
                  <c:v>33</c:v>
                </c:pt>
                <c:pt idx="14">
                  <c:v>13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08-444C-8183-599FE3B5D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10.11'!$Z$83:$Z$90</c:f>
              <c:numCache>
                <c:formatCode>#,##0</c:formatCode>
                <c:ptCount val="8"/>
                <c:pt idx="0">
                  <c:v>123</c:v>
                </c:pt>
                <c:pt idx="1">
                  <c:v>86</c:v>
                </c:pt>
                <c:pt idx="2">
                  <c:v>168</c:v>
                </c:pt>
                <c:pt idx="3">
                  <c:v>84</c:v>
                </c:pt>
                <c:pt idx="4">
                  <c:v>36</c:v>
                </c:pt>
                <c:pt idx="5">
                  <c:v>47</c:v>
                </c:pt>
                <c:pt idx="6">
                  <c:v>164</c:v>
                </c:pt>
                <c:pt idx="7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8-4866-963B-8FBDC1D4FC05}"/>
            </c:ext>
          </c:extLst>
        </c:ser>
        <c:ser>
          <c:idx val="1"/>
          <c:order val="1"/>
          <c:tx>
            <c:strRef>
              <c:f>'Table 10.11'!$S$92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10.11'!$Z$93:$Z$100</c:f>
              <c:numCache>
                <c:formatCode>#,##0</c:formatCode>
                <c:ptCount val="8"/>
                <c:pt idx="0">
                  <c:v>81</c:v>
                </c:pt>
                <c:pt idx="1">
                  <c:v>152</c:v>
                </c:pt>
                <c:pt idx="2">
                  <c:v>25</c:v>
                </c:pt>
                <c:pt idx="3">
                  <c:v>255</c:v>
                </c:pt>
                <c:pt idx="4">
                  <c:v>147</c:v>
                </c:pt>
                <c:pt idx="5">
                  <c:v>80</c:v>
                </c:pt>
                <c:pt idx="6">
                  <c:v>18</c:v>
                </c:pt>
                <c:pt idx="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8-4866-963B-8FBDC1D4F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10.2'!$U$4:$Y$4</c:f>
              <c:numCache>
                <c:formatCode>#,##0</c:formatCode>
                <c:ptCount val="5"/>
                <c:pt idx="1">
                  <c:v>31201</c:v>
                </c:pt>
                <c:pt idx="2">
                  <c:v>31906</c:v>
                </c:pt>
                <c:pt idx="3">
                  <c:v>32825</c:v>
                </c:pt>
                <c:pt idx="4">
                  <c:v>34963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2-4D2B-9DA4-34CA2790B57D}"/>
            </c:ext>
          </c:extLst>
        </c:ser>
        <c:ser>
          <c:idx val="1"/>
          <c:order val="1"/>
          <c:tx>
            <c:strRef>
              <c:f>'Table 10.2'!$S$7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10.2'!$U$7:$Y$7</c:f>
              <c:numCache>
                <c:formatCode>#,##0</c:formatCode>
                <c:ptCount val="5"/>
                <c:pt idx="1">
                  <c:v>22559</c:v>
                </c:pt>
                <c:pt idx="2">
                  <c:v>23259</c:v>
                </c:pt>
                <c:pt idx="3">
                  <c:v>23657</c:v>
                </c:pt>
                <c:pt idx="4">
                  <c:v>24138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C2-4D2B-9DA4-34CA2790B57D}"/>
            </c:ext>
          </c:extLst>
        </c:ser>
        <c:ser>
          <c:idx val="2"/>
          <c:order val="2"/>
          <c:tx>
            <c:strRef>
              <c:f>'Table 10.2'!$S$11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10.2'!$U$11:$Y$11</c:f>
              <c:numCache>
                <c:formatCode>#,##0</c:formatCode>
                <c:ptCount val="5"/>
                <c:pt idx="1">
                  <c:v>26566</c:v>
                </c:pt>
                <c:pt idx="2">
                  <c:v>27018</c:v>
                </c:pt>
                <c:pt idx="3">
                  <c:v>27882</c:v>
                </c:pt>
                <c:pt idx="4">
                  <c:v>30041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C2-4D2B-9DA4-34CA2790B57D}"/>
            </c:ext>
          </c:extLst>
        </c:ser>
        <c:ser>
          <c:idx val="3"/>
          <c:order val="3"/>
          <c:tx>
            <c:strRef>
              <c:f>'Table 10.2'!$S$12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10.2'!$U$12:$Y$12</c:f>
              <c:numCache>
                <c:formatCode>#,##0</c:formatCode>
                <c:ptCount val="5"/>
                <c:pt idx="1">
                  <c:v>4637</c:v>
                </c:pt>
                <c:pt idx="2">
                  <c:v>4884</c:v>
                </c:pt>
                <c:pt idx="3">
                  <c:v>4943</c:v>
                </c:pt>
                <c:pt idx="4">
                  <c:v>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C2-4D2B-9DA4-34CA2790B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10.11'!$S$1</c:f>
              <c:strCache>
                <c:ptCount val="1"/>
                <c:pt idx="0">
                  <c:v>Ceduna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10.11'!$V$8:$Z$8</c:f>
              <c:numCache>
                <c:formatCode>#,##0</c:formatCode>
                <c:ptCount val="5"/>
                <c:pt idx="0">
                  <c:v>35555</c:v>
                </c:pt>
                <c:pt idx="1">
                  <c:v>35352.14</c:v>
                </c:pt>
                <c:pt idx="2">
                  <c:v>37254</c:v>
                </c:pt>
                <c:pt idx="3">
                  <c:v>36602.89</c:v>
                </c:pt>
                <c:pt idx="4">
                  <c:v>38259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A-428E-BBE1-CD5EB1463E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8A-428E-BBE1-CD5EB1463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10.12'!$U$4:$Y$4</c:f>
              <c:numCache>
                <c:formatCode>#,##0</c:formatCode>
                <c:ptCount val="5"/>
                <c:pt idx="1">
                  <c:v>92066</c:v>
                </c:pt>
                <c:pt idx="2">
                  <c:v>93085</c:v>
                </c:pt>
                <c:pt idx="3">
                  <c:v>98555</c:v>
                </c:pt>
                <c:pt idx="4">
                  <c:v>108198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D-4A55-A0D1-5347E5BE5D34}"/>
            </c:ext>
          </c:extLst>
        </c:ser>
        <c:ser>
          <c:idx val="1"/>
          <c:order val="1"/>
          <c:tx>
            <c:strRef>
              <c:f>'Table 10.12'!$S$7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10.12'!$U$7:$Y$7</c:f>
              <c:numCache>
                <c:formatCode>#,##0</c:formatCode>
                <c:ptCount val="5"/>
                <c:pt idx="1">
                  <c:v>65434</c:v>
                </c:pt>
                <c:pt idx="2">
                  <c:v>66836</c:v>
                </c:pt>
                <c:pt idx="3">
                  <c:v>68255</c:v>
                </c:pt>
                <c:pt idx="4">
                  <c:v>70818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4D-4A55-A0D1-5347E5BE5D34}"/>
            </c:ext>
          </c:extLst>
        </c:ser>
        <c:ser>
          <c:idx val="2"/>
          <c:order val="2"/>
          <c:tx>
            <c:strRef>
              <c:f>'Table 10.12'!$S$11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10.12'!$U$11:$Y$11</c:f>
              <c:numCache>
                <c:formatCode>#,##0</c:formatCode>
                <c:ptCount val="5"/>
                <c:pt idx="1">
                  <c:v>82733</c:v>
                </c:pt>
                <c:pt idx="2">
                  <c:v>83537</c:v>
                </c:pt>
                <c:pt idx="3">
                  <c:v>88560</c:v>
                </c:pt>
                <c:pt idx="4">
                  <c:v>97965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D-4A55-A0D1-5347E5BE5D34}"/>
            </c:ext>
          </c:extLst>
        </c:ser>
        <c:ser>
          <c:idx val="3"/>
          <c:order val="3"/>
          <c:tx>
            <c:strRef>
              <c:f>'Table 10.12'!$S$12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10.12'!$U$12:$Y$12</c:f>
              <c:numCache>
                <c:formatCode>#,##0</c:formatCode>
                <c:ptCount val="5"/>
                <c:pt idx="1">
                  <c:v>9330</c:v>
                </c:pt>
                <c:pt idx="2">
                  <c:v>9546</c:v>
                </c:pt>
                <c:pt idx="3">
                  <c:v>9995</c:v>
                </c:pt>
                <c:pt idx="4">
                  <c:v>10234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4D-4A55-A0D1-5347E5BE5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10.12'!$AB$15:$AB$33</c:f>
              <c:numCache>
                <c:formatCode>0.0%</c:formatCode>
                <c:ptCount val="19"/>
                <c:pt idx="0">
                  <c:v>5.3226819854591146E-3</c:v>
                </c:pt>
                <c:pt idx="1">
                  <c:v>6.8575531819405795E-3</c:v>
                </c:pt>
                <c:pt idx="2">
                  <c:v>5.7122340902971011E-2</c:v>
                </c:pt>
                <c:pt idx="3">
                  <c:v>7.6564042725069566E-3</c:v>
                </c:pt>
                <c:pt idx="4">
                  <c:v>5.9132932411812222E-2</c:v>
                </c:pt>
                <c:pt idx="5">
                  <c:v>3.3426083834485233E-2</c:v>
                </c:pt>
                <c:pt idx="6">
                  <c:v>9.3142446818059416E-2</c:v>
                </c:pt>
                <c:pt idx="7">
                  <c:v>7.9714567812584153E-2</c:v>
                </c:pt>
                <c:pt idx="8">
                  <c:v>4.3128983035634144E-2</c:v>
                </c:pt>
                <c:pt idx="9">
                  <c:v>1.2602100350058343E-2</c:v>
                </c:pt>
                <c:pt idx="10">
                  <c:v>3.7860156179876134E-2</c:v>
                </c:pt>
                <c:pt idx="11">
                  <c:v>1.754779642760973E-2</c:v>
                </c:pt>
                <c:pt idx="12">
                  <c:v>7.4185441163270804E-2</c:v>
                </c:pt>
                <c:pt idx="13">
                  <c:v>9.2442330131945069E-2</c:v>
                </c:pt>
                <c:pt idx="14">
                  <c:v>6.4500493672022263E-2</c:v>
                </c:pt>
                <c:pt idx="15">
                  <c:v>8.0414684498698499E-2</c:v>
                </c:pt>
                <c:pt idx="16">
                  <c:v>0.15151243155910601</c:v>
                </c:pt>
                <c:pt idx="17">
                  <c:v>2.7672560811417286E-2</c:v>
                </c:pt>
                <c:pt idx="18">
                  <c:v>3.9861771833767164E-2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8-4DB6-87A6-3D54E3643E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18-4DB6-87A6-3D54E3643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10.12'!$Y$44:$Y$60</c:f>
              <c:numCache>
                <c:formatCode>#,##0</c:formatCode>
                <c:ptCount val="17"/>
                <c:pt idx="0">
                  <c:v>62</c:v>
                </c:pt>
                <c:pt idx="1">
                  <c:v>1043</c:v>
                </c:pt>
                <c:pt idx="2">
                  <c:v>2771</c:v>
                </c:pt>
                <c:pt idx="3">
                  <c:v>5188</c:v>
                </c:pt>
                <c:pt idx="4">
                  <c:v>7894</c:v>
                </c:pt>
                <c:pt idx="5">
                  <c:v>7366</c:v>
                </c:pt>
                <c:pt idx="6">
                  <c:v>6082</c:v>
                </c:pt>
                <c:pt idx="7">
                  <c:v>4731</c:v>
                </c:pt>
                <c:pt idx="8">
                  <c:v>4399</c:v>
                </c:pt>
                <c:pt idx="9">
                  <c:v>4266</c:v>
                </c:pt>
                <c:pt idx="10">
                  <c:v>4025</c:v>
                </c:pt>
                <c:pt idx="11">
                  <c:v>3006</c:v>
                </c:pt>
                <c:pt idx="12">
                  <c:v>1541</c:v>
                </c:pt>
                <c:pt idx="13">
                  <c:v>660</c:v>
                </c:pt>
                <c:pt idx="14">
                  <c:v>292</c:v>
                </c:pt>
                <c:pt idx="15">
                  <c:v>102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3-4962-A7E0-732CB180FBA3}"/>
            </c:ext>
          </c:extLst>
        </c:ser>
        <c:ser>
          <c:idx val="1"/>
          <c:order val="1"/>
          <c:tx>
            <c:strRef>
              <c:f>'Table 10.12'!$S$62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10.12'!$Y$63:$Y$79</c:f>
              <c:numCache>
                <c:formatCode>#,##0</c:formatCode>
                <c:ptCount val="17"/>
                <c:pt idx="0">
                  <c:v>96</c:v>
                </c:pt>
                <c:pt idx="1">
                  <c:v>1245</c:v>
                </c:pt>
                <c:pt idx="2">
                  <c:v>3144</c:v>
                </c:pt>
                <c:pt idx="3">
                  <c:v>5629</c:v>
                </c:pt>
                <c:pt idx="4">
                  <c:v>7841</c:v>
                </c:pt>
                <c:pt idx="5">
                  <c:v>7071</c:v>
                </c:pt>
                <c:pt idx="6">
                  <c:v>5925</c:v>
                </c:pt>
                <c:pt idx="7">
                  <c:v>4745</c:v>
                </c:pt>
                <c:pt idx="8">
                  <c:v>4561</c:v>
                </c:pt>
                <c:pt idx="9">
                  <c:v>4795</c:v>
                </c:pt>
                <c:pt idx="10">
                  <c:v>4194</c:v>
                </c:pt>
                <c:pt idx="11">
                  <c:v>3091</c:v>
                </c:pt>
                <c:pt idx="12">
                  <c:v>1458</c:v>
                </c:pt>
                <c:pt idx="13">
                  <c:v>531</c:v>
                </c:pt>
                <c:pt idx="14">
                  <c:v>172</c:v>
                </c:pt>
                <c:pt idx="15">
                  <c:v>87</c:v>
                </c:pt>
                <c:pt idx="1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3-4962-A7E0-732CB180F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10.12'!$Y$83:$Y$90</c:f>
              <c:numCache>
                <c:formatCode>#,##0</c:formatCode>
                <c:ptCount val="8"/>
                <c:pt idx="0">
                  <c:v>4483</c:v>
                </c:pt>
                <c:pt idx="1">
                  <c:v>6260</c:v>
                </c:pt>
                <c:pt idx="2">
                  <c:v>5514</c:v>
                </c:pt>
                <c:pt idx="3">
                  <c:v>2827</c:v>
                </c:pt>
                <c:pt idx="4">
                  <c:v>2399</c:v>
                </c:pt>
                <c:pt idx="5">
                  <c:v>2231</c:v>
                </c:pt>
                <c:pt idx="6">
                  <c:v>2383</c:v>
                </c:pt>
                <c:pt idx="7">
                  <c:v>3532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C-41FA-9B1D-2075D3AC6B17}"/>
            </c:ext>
          </c:extLst>
        </c:ser>
        <c:ser>
          <c:idx val="1"/>
          <c:order val="1"/>
          <c:tx>
            <c:strRef>
              <c:f>'Table 10.12'!$S$92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10.12'!$Y$93:$Y$100</c:f>
              <c:numCache>
                <c:formatCode>#,##0</c:formatCode>
                <c:ptCount val="8"/>
                <c:pt idx="0">
                  <c:v>3371</c:v>
                </c:pt>
                <c:pt idx="1">
                  <c:v>8581</c:v>
                </c:pt>
                <c:pt idx="2">
                  <c:v>1277</c:v>
                </c:pt>
                <c:pt idx="3">
                  <c:v>5328</c:v>
                </c:pt>
                <c:pt idx="4">
                  <c:v>6509</c:v>
                </c:pt>
                <c:pt idx="5">
                  <c:v>3414</c:v>
                </c:pt>
                <c:pt idx="6">
                  <c:v>290</c:v>
                </c:pt>
                <c:pt idx="7">
                  <c:v>1847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C-41FA-9B1D-2075D3AC6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10.12'!$U$8:$Y$8</c:f>
              <c:numCache>
                <c:formatCode>#,##0</c:formatCode>
                <c:ptCount val="5"/>
                <c:pt idx="1">
                  <c:v>46735.57</c:v>
                </c:pt>
                <c:pt idx="2">
                  <c:v>46727.98</c:v>
                </c:pt>
                <c:pt idx="3">
                  <c:v>48340.5</c:v>
                </c:pt>
                <c:pt idx="4">
                  <c:v>48554.35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1-44EB-B46E-2023741DE8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C1-44EB-B46E-2023741DE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10.12'!$V$4:$Z$4</c:f>
              <c:numCache>
                <c:formatCode>#,##0</c:formatCode>
                <c:ptCount val="5"/>
                <c:pt idx="0">
                  <c:v>92066</c:v>
                </c:pt>
                <c:pt idx="1">
                  <c:v>93085</c:v>
                </c:pt>
                <c:pt idx="2">
                  <c:v>98555</c:v>
                </c:pt>
                <c:pt idx="3">
                  <c:v>108198</c:v>
                </c:pt>
                <c:pt idx="4">
                  <c:v>111406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D7-4961-9395-39D00E4F3B8B}"/>
            </c:ext>
          </c:extLst>
        </c:ser>
        <c:ser>
          <c:idx val="1"/>
          <c:order val="1"/>
          <c:tx>
            <c:strRef>
              <c:f>'Table 10.12'!$S$7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10.12'!$V$7:$Z$7</c:f>
              <c:numCache>
                <c:formatCode>#,##0</c:formatCode>
                <c:ptCount val="5"/>
                <c:pt idx="0">
                  <c:v>65434</c:v>
                </c:pt>
                <c:pt idx="1">
                  <c:v>66836</c:v>
                </c:pt>
                <c:pt idx="2">
                  <c:v>68255</c:v>
                </c:pt>
                <c:pt idx="3">
                  <c:v>70818</c:v>
                </c:pt>
                <c:pt idx="4">
                  <c:v>73177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D7-4961-9395-39D00E4F3B8B}"/>
            </c:ext>
          </c:extLst>
        </c:ser>
        <c:ser>
          <c:idx val="2"/>
          <c:order val="2"/>
          <c:tx>
            <c:strRef>
              <c:f>'Table 10.12'!$S$11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10.12'!$V$11:$Z$11</c:f>
              <c:numCache>
                <c:formatCode>#,##0</c:formatCode>
                <c:ptCount val="5"/>
                <c:pt idx="0">
                  <c:v>82733</c:v>
                </c:pt>
                <c:pt idx="1">
                  <c:v>83537</c:v>
                </c:pt>
                <c:pt idx="2">
                  <c:v>88560</c:v>
                </c:pt>
                <c:pt idx="3">
                  <c:v>97965</c:v>
                </c:pt>
                <c:pt idx="4">
                  <c:v>100843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D7-4961-9395-39D00E4F3B8B}"/>
            </c:ext>
          </c:extLst>
        </c:ser>
        <c:ser>
          <c:idx val="3"/>
          <c:order val="3"/>
          <c:tx>
            <c:strRef>
              <c:f>'Table 10.12'!$S$12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10.12'!$V$12:$Z$12</c:f>
              <c:numCache>
                <c:formatCode>#,##0</c:formatCode>
                <c:ptCount val="5"/>
                <c:pt idx="0">
                  <c:v>9330</c:v>
                </c:pt>
                <c:pt idx="1">
                  <c:v>9546</c:v>
                </c:pt>
                <c:pt idx="2">
                  <c:v>9995</c:v>
                </c:pt>
                <c:pt idx="3">
                  <c:v>10234</c:v>
                </c:pt>
                <c:pt idx="4">
                  <c:v>10567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D7-4961-9395-39D00E4F3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10.12'!$AB$15:$AB$33</c:f>
              <c:numCache>
                <c:formatCode>0.0%</c:formatCode>
                <c:ptCount val="19"/>
                <c:pt idx="0">
                  <c:v>5.3226819854591146E-3</c:v>
                </c:pt>
                <c:pt idx="1">
                  <c:v>6.8575531819405795E-3</c:v>
                </c:pt>
                <c:pt idx="2">
                  <c:v>5.7122340902971011E-2</c:v>
                </c:pt>
                <c:pt idx="3">
                  <c:v>7.6564042725069566E-3</c:v>
                </c:pt>
                <c:pt idx="4">
                  <c:v>5.9132932411812222E-2</c:v>
                </c:pt>
                <c:pt idx="5">
                  <c:v>3.3426083834485233E-2</c:v>
                </c:pt>
                <c:pt idx="6">
                  <c:v>9.3142446818059416E-2</c:v>
                </c:pt>
                <c:pt idx="7">
                  <c:v>7.9714567812584153E-2</c:v>
                </c:pt>
                <c:pt idx="8">
                  <c:v>4.3128983035634144E-2</c:v>
                </c:pt>
                <c:pt idx="9">
                  <c:v>1.2602100350058343E-2</c:v>
                </c:pt>
                <c:pt idx="10">
                  <c:v>3.7860156179876134E-2</c:v>
                </c:pt>
                <c:pt idx="11">
                  <c:v>1.754779642760973E-2</c:v>
                </c:pt>
                <c:pt idx="12">
                  <c:v>7.4185441163270804E-2</c:v>
                </c:pt>
                <c:pt idx="13">
                  <c:v>9.2442330131945069E-2</c:v>
                </c:pt>
                <c:pt idx="14">
                  <c:v>6.4500493672022263E-2</c:v>
                </c:pt>
                <c:pt idx="15">
                  <c:v>8.0414684498698499E-2</c:v>
                </c:pt>
                <c:pt idx="16">
                  <c:v>0.15151243155910601</c:v>
                </c:pt>
                <c:pt idx="17">
                  <c:v>2.7672560811417286E-2</c:v>
                </c:pt>
                <c:pt idx="18">
                  <c:v>3.9861771833767164E-2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1-42CE-AE61-9E4B62595F7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1-42CE-AE61-9E4B62595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10.12'!$Z$44:$Z$60</c:f>
              <c:numCache>
                <c:formatCode>#,##0</c:formatCode>
                <c:ptCount val="17"/>
                <c:pt idx="0">
                  <c:v>73</c:v>
                </c:pt>
                <c:pt idx="1">
                  <c:v>1128</c:v>
                </c:pt>
                <c:pt idx="2">
                  <c:v>2982</c:v>
                </c:pt>
                <c:pt idx="3">
                  <c:v>5372</c:v>
                </c:pt>
                <c:pt idx="4">
                  <c:v>8128</c:v>
                </c:pt>
                <c:pt idx="5">
                  <c:v>7614</c:v>
                </c:pt>
                <c:pt idx="6">
                  <c:v>6346</c:v>
                </c:pt>
                <c:pt idx="7">
                  <c:v>5038</c:v>
                </c:pt>
                <c:pt idx="8">
                  <c:v>4332</c:v>
                </c:pt>
                <c:pt idx="9">
                  <c:v>4312</c:v>
                </c:pt>
                <c:pt idx="10">
                  <c:v>3908</c:v>
                </c:pt>
                <c:pt idx="11">
                  <c:v>3127</c:v>
                </c:pt>
                <c:pt idx="12">
                  <c:v>1579</c:v>
                </c:pt>
                <c:pt idx="13">
                  <c:v>612</c:v>
                </c:pt>
                <c:pt idx="14">
                  <c:v>289</c:v>
                </c:pt>
                <c:pt idx="15">
                  <c:v>121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84-40B7-BFE5-EEE89ED4A61A}"/>
            </c:ext>
          </c:extLst>
        </c:ser>
        <c:ser>
          <c:idx val="1"/>
          <c:order val="1"/>
          <c:tx>
            <c:strRef>
              <c:f>'Table 10.12'!$S$62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10.12'!$Z$63:$Z$79</c:f>
              <c:numCache>
                <c:formatCode>#,##0</c:formatCode>
                <c:ptCount val="17"/>
                <c:pt idx="0">
                  <c:v>126</c:v>
                </c:pt>
                <c:pt idx="1">
                  <c:v>1276</c:v>
                </c:pt>
                <c:pt idx="2">
                  <c:v>3180</c:v>
                </c:pt>
                <c:pt idx="3">
                  <c:v>5753</c:v>
                </c:pt>
                <c:pt idx="4">
                  <c:v>8273</c:v>
                </c:pt>
                <c:pt idx="5">
                  <c:v>7373</c:v>
                </c:pt>
                <c:pt idx="6">
                  <c:v>6244</c:v>
                </c:pt>
                <c:pt idx="7">
                  <c:v>5121</c:v>
                </c:pt>
                <c:pt idx="8">
                  <c:v>4560</c:v>
                </c:pt>
                <c:pt idx="9">
                  <c:v>4848</c:v>
                </c:pt>
                <c:pt idx="10">
                  <c:v>4099</c:v>
                </c:pt>
                <c:pt idx="11">
                  <c:v>3149</c:v>
                </c:pt>
                <c:pt idx="12">
                  <c:v>1474</c:v>
                </c:pt>
                <c:pt idx="13">
                  <c:v>526</c:v>
                </c:pt>
                <c:pt idx="14">
                  <c:v>168</c:v>
                </c:pt>
                <c:pt idx="15">
                  <c:v>85</c:v>
                </c:pt>
                <c:pt idx="1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84-40B7-BFE5-EEE89ED4A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10.12'!$Z$83:$Z$90</c:f>
              <c:numCache>
                <c:formatCode>#,##0</c:formatCode>
                <c:ptCount val="8"/>
                <c:pt idx="0">
                  <c:v>4613</c:v>
                </c:pt>
                <c:pt idx="1">
                  <c:v>6603</c:v>
                </c:pt>
                <c:pt idx="2">
                  <c:v>5594</c:v>
                </c:pt>
                <c:pt idx="3">
                  <c:v>2898</c:v>
                </c:pt>
                <c:pt idx="4">
                  <c:v>2368</c:v>
                </c:pt>
                <c:pt idx="5">
                  <c:v>2305</c:v>
                </c:pt>
                <c:pt idx="6">
                  <c:v>2467</c:v>
                </c:pt>
                <c:pt idx="7">
                  <c:v>3665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0-460A-9739-E99305347F6B}"/>
            </c:ext>
          </c:extLst>
        </c:ser>
        <c:ser>
          <c:idx val="1"/>
          <c:order val="1"/>
          <c:tx>
            <c:strRef>
              <c:f>'Table 10.12'!$S$92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10.12'!$Z$93:$Z$100</c:f>
              <c:numCache>
                <c:formatCode>#,##0</c:formatCode>
                <c:ptCount val="8"/>
                <c:pt idx="0">
                  <c:v>3581</c:v>
                </c:pt>
                <c:pt idx="1">
                  <c:v>8991</c:v>
                </c:pt>
                <c:pt idx="2">
                  <c:v>1265</c:v>
                </c:pt>
                <c:pt idx="3">
                  <c:v>5687</c:v>
                </c:pt>
                <c:pt idx="4">
                  <c:v>6472</c:v>
                </c:pt>
                <c:pt idx="5">
                  <c:v>3408</c:v>
                </c:pt>
                <c:pt idx="6">
                  <c:v>328</c:v>
                </c:pt>
                <c:pt idx="7">
                  <c:v>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C0-460A-9739-E99305347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10.2'!$AB$15:$AB$33</c:f>
              <c:numCache>
                <c:formatCode>0.0%</c:formatCode>
                <c:ptCount val="19"/>
                <c:pt idx="0">
                  <c:v>3.2451041255149839E-2</c:v>
                </c:pt>
                <c:pt idx="1">
                  <c:v>1.0073931937468254E-2</c:v>
                </c:pt>
                <c:pt idx="2">
                  <c:v>5.7932163214628365E-2</c:v>
                </c:pt>
                <c:pt idx="3">
                  <c:v>8.2679609458773066E-3</c:v>
                </c:pt>
                <c:pt idx="4">
                  <c:v>6.5014955697274113E-2</c:v>
                </c:pt>
                <c:pt idx="5">
                  <c:v>3.1830238726790451E-2</c:v>
                </c:pt>
                <c:pt idx="6">
                  <c:v>7.0856143123201085E-2</c:v>
                </c:pt>
                <c:pt idx="7">
                  <c:v>7.1335854167842425E-2</c:v>
                </c:pt>
                <c:pt idx="8">
                  <c:v>2.0796884700039507E-2</c:v>
                </c:pt>
                <c:pt idx="9">
                  <c:v>1.3431909249957673E-2</c:v>
                </c:pt>
                <c:pt idx="10">
                  <c:v>3.0983689824482193E-2</c:v>
                </c:pt>
                <c:pt idx="11">
                  <c:v>1.6930978046165134E-2</c:v>
                </c:pt>
                <c:pt idx="12">
                  <c:v>9.3684745188780408E-2</c:v>
                </c:pt>
                <c:pt idx="13">
                  <c:v>6.6990236469326711E-2</c:v>
                </c:pt>
                <c:pt idx="14">
                  <c:v>6.653874372142897E-2</c:v>
                </c:pt>
                <c:pt idx="15">
                  <c:v>0.10519781026017269</c:v>
                </c:pt>
                <c:pt idx="16">
                  <c:v>0.14111970201478638</c:v>
                </c:pt>
                <c:pt idx="17">
                  <c:v>2.6863818499915346E-2</c:v>
                </c:pt>
                <c:pt idx="18">
                  <c:v>3.5442180709972348E-2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2-4B5B-88B3-2267E978AB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2-4B5B-88B3-2267E978A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10.12'!$S$1</c:f>
              <c:strCache>
                <c:ptCount val="1"/>
                <c:pt idx="0">
                  <c:v>Charles Sturt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10.12'!$V$8:$Z$8</c:f>
              <c:numCache>
                <c:formatCode>#,##0</c:formatCode>
                <c:ptCount val="5"/>
                <c:pt idx="0">
                  <c:v>46735.57</c:v>
                </c:pt>
                <c:pt idx="1">
                  <c:v>46727.98</c:v>
                </c:pt>
                <c:pt idx="2">
                  <c:v>48340.5</c:v>
                </c:pt>
                <c:pt idx="3">
                  <c:v>48554.35</c:v>
                </c:pt>
                <c:pt idx="4">
                  <c:v>50648.05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65-4A39-8F69-9FEC382ACF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65-4A39-8F69-9FEC382AC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10.13'!$U$4:$Y$4</c:f>
              <c:numCache>
                <c:formatCode>#,##0</c:formatCode>
                <c:ptCount val="5"/>
                <c:pt idx="1">
                  <c:v>6783</c:v>
                </c:pt>
                <c:pt idx="2">
                  <c:v>7229</c:v>
                </c:pt>
                <c:pt idx="3">
                  <c:v>7415</c:v>
                </c:pt>
                <c:pt idx="4">
                  <c:v>7935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0-45D7-9821-C85384F48A1C}"/>
            </c:ext>
          </c:extLst>
        </c:ser>
        <c:ser>
          <c:idx val="1"/>
          <c:order val="1"/>
          <c:tx>
            <c:strRef>
              <c:f>'Table 10.13'!$S$7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10.13'!$U$7:$Y$7</c:f>
              <c:numCache>
                <c:formatCode>#,##0</c:formatCode>
                <c:ptCount val="5"/>
                <c:pt idx="1">
                  <c:v>4820</c:v>
                </c:pt>
                <c:pt idx="2">
                  <c:v>5088</c:v>
                </c:pt>
                <c:pt idx="3">
                  <c:v>5104</c:v>
                </c:pt>
                <c:pt idx="4">
                  <c:v>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0-45D7-9821-C85384F48A1C}"/>
            </c:ext>
          </c:extLst>
        </c:ser>
        <c:ser>
          <c:idx val="2"/>
          <c:order val="2"/>
          <c:tx>
            <c:strRef>
              <c:f>'Table 10.13'!$S$11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10.13'!$U$11:$Y$11</c:f>
              <c:numCache>
                <c:formatCode>#,##0</c:formatCode>
                <c:ptCount val="5"/>
                <c:pt idx="1">
                  <c:v>5485</c:v>
                </c:pt>
                <c:pt idx="2">
                  <c:v>5804</c:v>
                </c:pt>
                <c:pt idx="3">
                  <c:v>6009</c:v>
                </c:pt>
                <c:pt idx="4">
                  <c:v>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40-45D7-9821-C85384F48A1C}"/>
            </c:ext>
          </c:extLst>
        </c:ser>
        <c:ser>
          <c:idx val="3"/>
          <c:order val="3"/>
          <c:tx>
            <c:strRef>
              <c:f>'Table 10.13'!$S$12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10.13'!$U$12:$Y$12</c:f>
              <c:numCache>
                <c:formatCode>#,##0</c:formatCode>
                <c:ptCount val="5"/>
                <c:pt idx="1">
                  <c:v>1302</c:v>
                </c:pt>
                <c:pt idx="2">
                  <c:v>1427</c:v>
                </c:pt>
                <c:pt idx="3">
                  <c:v>1406</c:v>
                </c:pt>
                <c:pt idx="4">
                  <c:v>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40-45D7-9821-C85384F48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10.13'!$AB$15:$AB$33</c:f>
              <c:numCache>
                <c:formatCode>0.0%</c:formatCode>
                <c:ptCount val="19"/>
                <c:pt idx="0">
                  <c:v>0.1068215892053973</c:v>
                </c:pt>
                <c:pt idx="1">
                  <c:v>1.7116441779110446E-2</c:v>
                </c:pt>
                <c:pt idx="2">
                  <c:v>8.6206896551724144E-2</c:v>
                </c:pt>
                <c:pt idx="3">
                  <c:v>7.9960019990004995E-3</c:v>
                </c:pt>
                <c:pt idx="4">
                  <c:v>6.484257871064468E-2</c:v>
                </c:pt>
                <c:pt idx="5">
                  <c:v>2.798600699650175E-2</c:v>
                </c:pt>
                <c:pt idx="6">
                  <c:v>7.5337331334332833E-2</c:v>
                </c:pt>
                <c:pt idx="7">
                  <c:v>7.183908045977011E-2</c:v>
                </c:pt>
                <c:pt idx="8">
                  <c:v>3.7981009495252377E-2</c:v>
                </c:pt>
                <c:pt idx="9">
                  <c:v>3.2483758120939528E-3</c:v>
                </c:pt>
                <c:pt idx="10">
                  <c:v>2.9485257371314341E-2</c:v>
                </c:pt>
                <c:pt idx="11">
                  <c:v>1.2993503248375811E-2</c:v>
                </c:pt>
                <c:pt idx="12">
                  <c:v>4.6476761619190406E-2</c:v>
                </c:pt>
                <c:pt idx="13">
                  <c:v>5.872063968015992E-2</c:v>
                </c:pt>
                <c:pt idx="14">
                  <c:v>3.2483758120939531E-2</c:v>
                </c:pt>
                <c:pt idx="15">
                  <c:v>7.0714642678660664E-2</c:v>
                </c:pt>
                <c:pt idx="16">
                  <c:v>0.11219390304847576</c:v>
                </c:pt>
                <c:pt idx="17">
                  <c:v>1.0494752623688156E-2</c:v>
                </c:pt>
                <c:pt idx="18">
                  <c:v>4.3478260869565216E-2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D-4F04-9C83-9D0FCE94025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7D-4F04-9C83-9D0FCE94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10.13'!$Y$44:$Y$60</c:f>
              <c:numCache>
                <c:formatCode>#,##0</c:formatCode>
                <c:ptCount val="17"/>
                <c:pt idx="0">
                  <c:v>22</c:v>
                </c:pt>
                <c:pt idx="1">
                  <c:v>117</c:v>
                </c:pt>
                <c:pt idx="2">
                  <c:v>217</c:v>
                </c:pt>
                <c:pt idx="3">
                  <c:v>332</c:v>
                </c:pt>
                <c:pt idx="4">
                  <c:v>347</c:v>
                </c:pt>
                <c:pt idx="5">
                  <c:v>356</c:v>
                </c:pt>
                <c:pt idx="6">
                  <c:v>341</c:v>
                </c:pt>
                <c:pt idx="7">
                  <c:v>265</c:v>
                </c:pt>
                <c:pt idx="8">
                  <c:v>237</c:v>
                </c:pt>
                <c:pt idx="9">
                  <c:v>364</c:v>
                </c:pt>
                <c:pt idx="10">
                  <c:v>407</c:v>
                </c:pt>
                <c:pt idx="11">
                  <c:v>350</c:v>
                </c:pt>
                <c:pt idx="12">
                  <c:v>256</c:v>
                </c:pt>
                <c:pt idx="13">
                  <c:v>137</c:v>
                </c:pt>
                <c:pt idx="14">
                  <c:v>62</c:v>
                </c:pt>
                <c:pt idx="15">
                  <c:v>31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52-4F60-918D-1C9785B5601B}"/>
            </c:ext>
          </c:extLst>
        </c:ser>
        <c:ser>
          <c:idx val="1"/>
          <c:order val="1"/>
          <c:tx>
            <c:strRef>
              <c:f>'Table 10.13'!$S$62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10.13'!$Y$63:$Y$79</c:f>
              <c:numCache>
                <c:formatCode>#,##0</c:formatCode>
                <c:ptCount val="17"/>
                <c:pt idx="0">
                  <c:v>18</c:v>
                </c:pt>
                <c:pt idx="1">
                  <c:v>148</c:v>
                </c:pt>
                <c:pt idx="2">
                  <c:v>281</c:v>
                </c:pt>
                <c:pt idx="3">
                  <c:v>318</c:v>
                </c:pt>
                <c:pt idx="4">
                  <c:v>317</c:v>
                </c:pt>
                <c:pt idx="5">
                  <c:v>330</c:v>
                </c:pt>
                <c:pt idx="6">
                  <c:v>344</c:v>
                </c:pt>
                <c:pt idx="7">
                  <c:v>333</c:v>
                </c:pt>
                <c:pt idx="8">
                  <c:v>402</c:v>
                </c:pt>
                <c:pt idx="9">
                  <c:v>458</c:v>
                </c:pt>
                <c:pt idx="10">
                  <c:v>354</c:v>
                </c:pt>
                <c:pt idx="11">
                  <c:v>388</c:v>
                </c:pt>
                <c:pt idx="12">
                  <c:v>192</c:v>
                </c:pt>
                <c:pt idx="13">
                  <c:v>94</c:v>
                </c:pt>
                <c:pt idx="14">
                  <c:v>36</c:v>
                </c:pt>
                <c:pt idx="15">
                  <c:v>22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52-4F60-918D-1C9785B56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10.13'!$Y$83:$Y$90</c:f>
              <c:numCache>
                <c:formatCode>#,##0</c:formatCode>
                <c:ptCount val="8"/>
                <c:pt idx="0">
                  <c:v>279</c:v>
                </c:pt>
                <c:pt idx="1">
                  <c:v>232</c:v>
                </c:pt>
                <c:pt idx="2">
                  <c:v>456</c:v>
                </c:pt>
                <c:pt idx="3">
                  <c:v>101</c:v>
                </c:pt>
                <c:pt idx="4">
                  <c:v>71</c:v>
                </c:pt>
                <c:pt idx="5">
                  <c:v>115</c:v>
                </c:pt>
                <c:pt idx="6">
                  <c:v>270</c:v>
                </c:pt>
                <c:pt idx="7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B8-4B26-A531-69ED05CA6C2F}"/>
            </c:ext>
          </c:extLst>
        </c:ser>
        <c:ser>
          <c:idx val="1"/>
          <c:order val="1"/>
          <c:tx>
            <c:strRef>
              <c:f>'Table 10.13'!$S$92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10.13'!$Y$93:$Y$100</c:f>
              <c:numCache>
                <c:formatCode>#,##0</c:formatCode>
                <c:ptCount val="8"/>
                <c:pt idx="0">
                  <c:v>180</c:v>
                </c:pt>
                <c:pt idx="1">
                  <c:v>463</c:v>
                </c:pt>
                <c:pt idx="2">
                  <c:v>103</c:v>
                </c:pt>
                <c:pt idx="3">
                  <c:v>422</c:v>
                </c:pt>
                <c:pt idx="4">
                  <c:v>365</c:v>
                </c:pt>
                <c:pt idx="5">
                  <c:v>218</c:v>
                </c:pt>
                <c:pt idx="6">
                  <c:v>36</c:v>
                </c:pt>
                <c:pt idx="7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B8-4B26-A531-69ED05CA6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10.13'!$U$8:$Y$8</c:f>
              <c:numCache>
                <c:formatCode>#,##0</c:formatCode>
                <c:ptCount val="5"/>
                <c:pt idx="1">
                  <c:v>37891.4</c:v>
                </c:pt>
                <c:pt idx="2">
                  <c:v>37001.129999999997</c:v>
                </c:pt>
                <c:pt idx="3">
                  <c:v>38226.49</c:v>
                </c:pt>
                <c:pt idx="4">
                  <c:v>38502.92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9-40F9-8683-4B334CA62D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89-40F9-8683-4B334CA62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10.13'!$V$4:$Z$4</c:f>
              <c:numCache>
                <c:formatCode>#,##0</c:formatCode>
                <c:ptCount val="5"/>
                <c:pt idx="0">
                  <c:v>6783</c:v>
                </c:pt>
                <c:pt idx="1">
                  <c:v>7229</c:v>
                </c:pt>
                <c:pt idx="2">
                  <c:v>7415</c:v>
                </c:pt>
                <c:pt idx="3">
                  <c:v>7935</c:v>
                </c:pt>
                <c:pt idx="4">
                  <c:v>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61-49E6-8D9B-A5443293129E}"/>
            </c:ext>
          </c:extLst>
        </c:ser>
        <c:ser>
          <c:idx val="1"/>
          <c:order val="1"/>
          <c:tx>
            <c:strRef>
              <c:f>'Table 10.13'!$S$7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10.13'!$V$7:$Z$7</c:f>
              <c:numCache>
                <c:formatCode>#,##0</c:formatCode>
                <c:ptCount val="5"/>
                <c:pt idx="0">
                  <c:v>4820</c:v>
                </c:pt>
                <c:pt idx="1">
                  <c:v>5088</c:v>
                </c:pt>
                <c:pt idx="2">
                  <c:v>5104</c:v>
                </c:pt>
                <c:pt idx="3">
                  <c:v>5271</c:v>
                </c:pt>
                <c:pt idx="4">
                  <c:v>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61-49E6-8D9B-A5443293129E}"/>
            </c:ext>
          </c:extLst>
        </c:ser>
        <c:ser>
          <c:idx val="2"/>
          <c:order val="2"/>
          <c:tx>
            <c:strRef>
              <c:f>'Table 10.13'!$S$11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10.13'!$V$11:$Z$11</c:f>
              <c:numCache>
                <c:formatCode>#,##0</c:formatCode>
                <c:ptCount val="5"/>
                <c:pt idx="0">
                  <c:v>5485</c:v>
                </c:pt>
                <c:pt idx="1">
                  <c:v>5804</c:v>
                </c:pt>
                <c:pt idx="2">
                  <c:v>6009</c:v>
                </c:pt>
                <c:pt idx="3">
                  <c:v>6473</c:v>
                </c:pt>
                <c:pt idx="4">
                  <c:v>6544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61-49E6-8D9B-A5443293129E}"/>
            </c:ext>
          </c:extLst>
        </c:ser>
        <c:ser>
          <c:idx val="3"/>
          <c:order val="3"/>
          <c:tx>
            <c:strRef>
              <c:f>'Table 10.13'!$S$12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10.13'!$V$12:$Z$12</c:f>
              <c:numCache>
                <c:formatCode>#,##0</c:formatCode>
                <c:ptCount val="5"/>
                <c:pt idx="0">
                  <c:v>1302</c:v>
                </c:pt>
                <c:pt idx="1">
                  <c:v>1427</c:v>
                </c:pt>
                <c:pt idx="2">
                  <c:v>1406</c:v>
                </c:pt>
                <c:pt idx="3">
                  <c:v>1459</c:v>
                </c:pt>
                <c:pt idx="4">
                  <c:v>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61-49E6-8D9B-A54432931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10.13'!$AB$15:$AB$33</c:f>
              <c:numCache>
                <c:formatCode>0.0%</c:formatCode>
                <c:ptCount val="19"/>
                <c:pt idx="0">
                  <c:v>0.1068215892053973</c:v>
                </c:pt>
                <c:pt idx="1">
                  <c:v>1.7116441779110446E-2</c:v>
                </c:pt>
                <c:pt idx="2">
                  <c:v>8.6206896551724144E-2</c:v>
                </c:pt>
                <c:pt idx="3">
                  <c:v>7.9960019990004995E-3</c:v>
                </c:pt>
                <c:pt idx="4">
                  <c:v>6.484257871064468E-2</c:v>
                </c:pt>
                <c:pt idx="5">
                  <c:v>2.798600699650175E-2</c:v>
                </c:pt>
                <c:pt idx="6">
                  <c:v>7.5337331334332833E-2</c:v>
                </c:pt>
                <c:pt idx="7">
                  <c:v>7.183908045977011E-2</c:v>
                </c:pt>
                <c:pt idx="8">
                  <c:v>3.7981009495252377E-2</c:v>
                </c:pt>
                <c:pt idx="9">
                  <c:v>3.2483758120939528E-3</c:v>
                </c:pt>
                <c:pt idx="10">
                  <c:v>2.9485257371314341E-2</c:v>
                </c:pt>
                <c:pt idx="11">
                  <c:v>1.2993503248375811E-2</c:v>
                </c:pt>
                <c:pt idx="12">
                  <c:v>4.6476761619190406E-2</c:v>
                </c:pt>
                <c:pt idx="13">
                  <c:v>5.872063968015992E-2</c:v>
                </c:pt>
                <c:pt idx="14">
                  <c:v>3.2483758120939531E-2</c:v>
                </c:pt>
                <c:pt idx="15">
                  <c:v>7.0714642678660664E-2</c:v>
                </c:pt>
                <c:pt idx="16">
                  <c:v>0.11219390304847576</c:v>
                </c:pt>
                <c:pt idx="17">
                  <c:v>1.0494752623688156E-2</c:v>
                </c:pt>
                <c:pt idx="18">
                  <c:v>4.3478260869565216E-2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DC-45D1-A5F4-535E8E5DFB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DC-45D1-A5F4-535E8E5DF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10.13'!$Z$44:$Z$60</c:f>
              <c:numCache>
                <c:formatCode>#,##0</c:formatCode>
                <c:ptCount val="17"/>
                <c:pt idx="0">
                  <c:v>8</c:v>
                </c:pt>
                <c:pt idx="1">
                  <c:v>128</c:v>
                </c:pt>
                <c:pt idx="2">
                  <c:v>266</c:v>
                </c:pt>
                <c:pt idx="3">
                  <c:v>324</c:v>
                </c:pt>
                <c:pt idx="4">
                  <c:v>379</c:v>
                </c:pt>
                <c:pt idx="5">
                  <c:v>388</c:v>
                </c:pt>
                <c:pt idx="6">
                  <c:v>347</c:v>
                </c:pt>
                <c:pt idx="7">
                  <c:v>309</c:v>
                </c:pt>
                <c:pt idx="8">
                  <c:v>219</c:v>
                </c:pt>
                <c:pt idx="9">
                  <c:v>353</c:v>
                </c:pt>
                <c:pt idx="10">
                  <c:v>387</c:v>
                </c:pt>
                <c:pt idx="11">
                  <c:v>349</c:v>
                </c:pt>
                <c:pt idx="12">
                  <c:v>247</c:v>
                </c:pt>
                <c:pt idx="13">
                  <c:v>139</c:v>
                </c:pt>
                <c:pt idx="14">
                  <c:v>64</c:v>
                </c:pt>
                <c:pt idx="15">
                  <c:v>34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F-464B-87A0-7687E63A6D27}"/>
            </c:ext>
          </c:extLst>
        </c:ser>
        <c:ser>
          <c:idx val="1"/>
          <c:order val="1"/>
          <c:tx>
            <c:strRef>
              <c:f>'Table 10.13'!$S$62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10.13'!$Z$63:$Z$79</c:f>
              <c:numCache>
                <c:formatCode>#,##0</c:formatCode>
                <c:ptCount val="17"/>
                <c:pt idx="0">
                  <c:v>11</c:v>
                </c:pt>
                <c:pt idx="1">
                  <c:v>152</c:v>
                </c:pt>
                <c:pt idx="2">
                  <c:v>289</c:v>
                </c:pt>
                <c:pt idx="3">
                  <c:v>314</c:v>
                </c:pt>
                <c:pt idx="4">
                  <c:v>295</c:v>
                </c:pt>
                <c:pt idx="5">
                  <c:v>362</c:v>
                </c:pt>
                <c:pt idx="6">
                  <c:v>381</c:v>
                </c:pt>
                <c:pt idx="7">
                  <c:v>334</c:v>
                </c:pt>
                <c:pt idx="8">
                  <c:v>361</c:v>
                </c:pt>
                <c:pt idx="9">
                  <c:v>421</c:v>
                </c:pt>
                <c:pt idx="10">
                  <c:v>378</c:v>
                </c:pt>
                <c:pt idx="11">
                  <c:v>376</c:v>
                </c:pt>
                <c:pt idx="12">
                  <c:v>210</c:v>
                </c:pt>
                <c:pt idx="13">
                  <c:v>82</c:v>
                </c:pt>
                <c:pt idx="14">
                  <c:v>49</c:v>
                </c:pt>
                <c:pt idx="15">
                  <c:v>14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F-464B-87A0-7687E63A6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10.13'!$Z$83:$Z$90</c:f>
              <c:numCache>
                <c:formatCode>#,##0</c:formatCode>
                <c:ptCount val="8"/>
                <c:pt idx="0">
                  <c:v>296</c:v>
                </c:pt>
                <c:pt idx="1">
                  <c:v>246</c:v>
                </c:pt>
                <c:pt idx="2">
                  <c:v>482</c:v>
                </c:pt>
                <c:pt idx="3">
                  <c:v>105</c:v>
                </c:pt>
                <c:pt idx="4">
                  <c:v>77</c:v>
                </c:pt>
                <c:pt idx="5">
                  <c:v>115</c:v>
                </c:pt>
                <c:pt idx="6">
                  <c:v>294</c:v>
                </c:pt>
                <c:pt idx="7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A-44F5-A5E2-AE47560832E1}"/>
            </c:ext>
          </c:extLst>
        </c:ser>
        <c:ser>
          <c:idx val="1"/>
          <c:order val="1"/>
          <c:tx>
            <c:strRef>
              <c:f>'Table 10.13'!$S$92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10.13'!$Z$93:$Z$100</c:f>
              <c:numCache>
                <c:formatCode>#,##0</c:formatCode>
                <c:ptCount val="8"/>
                <c:pt idx="0">
                  <c:v>202</c:v>
                </c:pt>
                <c:pt idx="1">
                  <c:v>465</c:v>
                </c:pt>
                <c:pt idx="2">
                  <c:v>105</c:v>
                </c:pt>
                <c:pt idx="3">
                  <c:v>416</c:v>
                </c:pt>
                <c:pt idx="4">
                  <c:v>375</c:v>
                </c:pt>
                <c:pt idx="5">
                  <c:v>215</c:v>
                </c:pt>
                <c:pt idx="6">
                  <c:v>46</c:v>
                </c:pt>
                <c:pt idx="7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A-44F5-A5E2-AE475608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10.2'!$Y$44:$Y$60</c:f>
              <c:numCache>
                <c:formatCode>#,##0</c:formatCode>
                <c:ptCount val="17"/>
                <c:pt idx="0">
                  <c:v>27</c:v>
                </c:pt>
                <c:pt idx="1">
                  <c:v>472</c:v>
                </c:pt>
                <c:pt idx="2">
                  <c:v>1141</c:v>
                </c:pt>
                <c:pt idx="3">
                  <c:v>1484</c:v>
                </c:pt>
                <c:pt idx="4">
                  <c:v>1373</c:v>
                </c:pt>
                <c:pt idx="5">
                  <c:v>1407</c:v>
                </c:pt>
                <c:pt idx="6">
                  <c:v>1489</c:v>
                </c:pt>
                <c:pt idx="7">
                  <c:v>1495</c:v>
                </c:pt>
                <c:pt idx="8">
                  <c:v>1632</c:v>
                </c:pt>
                <c:pt idx="9">
                  <c:v>1827</c:v>
                </c:pt>
                <c:pt idx="10">
                  <c:v>1667</c:v>
                </c:pt>
                <c:pt idx="11">
                  <c:v>1361</c:v>
                </c:pt>
                <c:pt idx="12">
                  <c:v>869</c:v>
                </c:pt>
                <c:pt idx="13">
                  <c:v>464</c:v>
                </c:pt>
                <c:pt idx="14">
                  <c:v>185</c:v>
                </c:pt>
                <c:pt idx="15">
                  <c:v>79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AE-4626-A594-53F542EA6810}"/>
            </c:ext>
          </c:extLst>
        </c:ser>
        <c:ser>
          <c:idx val="1"/>
          <c:order val="1"/>
          <c:tx>
            <c:strRef>
              <c:f>'Table 10.2'!$S$62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10.2'!$Y$63:$Y$79</c:f>
              <c:numCache>
                <c:formatCode>#,##0</c:formatCode>
                <c:ptCount val="17"/>
                <c:pt idx="0">
                  <c:v>53</c:v>
                </c:pt>
                <c:pt idx="1">
                  <c:v>624</c:v>
                </c:pt>
                <c:pt idx="2">
                  <c:v>1308</c:v>
                </c:pt>
                <c:pt idx="3">
                  <c:v>1701</c:v>
                </c:pt>
                <c:pt idx="4">
                  <c:v>1388</c:v>
                </c:pt>
                <c:pt idx="5">
                  <c:v>1434</c:v>
                </c:pt>
                <c:pt idx="6">
                  <c:v>1592</c:v>
                </c:pt>
                <c:pt idx="7">
                  <c:v>1699</c:v>
                </c:pt>
                <c:pt idx="8">
                  <c:v>1906</c:v>
                </c:pt>
                <c:pt idx="9">
                  <c:v>2063</c:v>
                </c:pt>
                <c:pt idx="10">
                  <c:v>1644</c:v>
                </c:pt>
                <c:pt idx="11">
                  <c:v>1317</c:v>
                </c:pt>
                <c:pt idx="12">
                  <c:v>725</c:v>
                </c:pt>
                <c:pt idx="13">
                  <c:v>296</c:v>
                </c:pt>
                <c:pt idx="14">
                  <c:v>145</c:v>
                </c:pt>
                <c:pt idx="15">
                  <c:v>34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AE-4626-A594-53F542EA6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10.13'!$S$1</c:f>
              <c:strCache>
                <c:ptCount val="1"/>
                <c:pt idx="0">
                  <c:v>Clare and Gilbert Valleys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10.13'!$V$8:$Z$8</c:f>
              <c:numCache>
                <c:formatCode>#,##0</c:formatCode>
                <c:ptCount val="5"/>
                <c:pt idx="0">
                  <c:v>37891.4</c:v>
                </c:pt>
                <c:pt idx="1">
                  <c:v>37001.129999999997</c:v>
                </c:pt>
                <c:pt idx="2">
                  <c:v>38226.49</c:v>
                </c:pt>
                <c:pt idx="3">
                  <c:v>38502.92</c:v>
                </c:pt>
                <c:pt idx="4">
                  <c:v>40228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1-4596-B2B1-9346299A46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51-4596-B2B1-9346299A4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10.14'!$U$4:$Y$4</c:f>
              <c:numCache>
                <c:formatCode>#,##0</c:formatCode>
                <c:ptCount val="5"/>
                <c:pt idx="1">
                  <c:v>1324</c:v>
                </c:pt>
                <c:pt idx="2">
                  <c:v>1357</c:v>
                </c:pt>
                <c:pt idx="3">
                  <c:v>1453</c:v>
                </c:pt>
                <c:pt idx="4">
                  <c:v>1631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B9-406B-888B-23A908C7E683}"/>
            </c:ext>
          </c:extLst>
        </c:ser>
        <c:ser>
          <c:idx val="1"/>
          <c:order val="1"/>
          <c:tx>
            <c:strRef>
              <c:f>'Table 10.14'!$S$7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10.14'!$U$7:$Y$7</c:f>
              <c:numCache>
                <c:formatCode>#,##0</c:formatCode>
                <c:ptCount val="5"/>
                <c:pt idx="1">
                  <c:v>876</c:v>
                </c:pt>
                <c:pt idx="2">
                  <c:v>925</c:v>
                </c:pt>
                <c:pt idx="3">
                  <c:v>971</c:v>
                </c:pt>
                <c:pt idx="4">
                  <c:v>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B9-406B-888B-23A908C7E683}"/>
            </c:ext>
          </c:extLst>
        </c:ser>
        <c:ser>
          <c:idx val="2"/>
          <c:order val="2"/>
          <c:tx>
            <c:strRef>
              <c:f>'Table 10.14'!$S$11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10.14'!$U$11:$Y$11</c:f>
              <c:numCache>
                <c:formatCode>#,##0</c:formatCode>
                <c:ptCount val="5"/>
                <c:pt idx="1">
                  <c:v>997</c:v>
                </c:pt>
                <c:pt idx="2">
                  <c:v>975</c:v>
                </c:pt>
                <c:pt idx="3">
                  <c:v>1072</c:v>
                </c:pt>
                <c:pt idx="4">
                  <c:v>1203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B9-406B-888B-23A908C7E683}"/>
            </c:ext>
          </c:extLst>
        </c:ser>
        <c:ser>
          <c:idx val="3"/>
          <c:order val="3"/>
          <c:tx>
            <c:strRef>
              <c:f>'Table 10.14'!$S$12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10.14'!$U$12:$Y$12</c:f>
              <c:numCache>
                <c:formatCode>#,##0</c:formatCode>
                <c:ptCount val="5"/>
                <c:pt idx="1">
                  <c:v>325</c:v>
                </c:pt>
                <c:pt idx="2">
                  <c:v>379</c:v>
                </c:pt>
                <c:pt idx="3">
                  <c:v>381</c:v>
                </c:pt>
                <c:pt idx="4">
                  <c:v>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B9-406B-888B-23A908C7E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10.14'!$AB$15:$AB$33</c:f>
              <c:numCache>
                <c:formatCode>0.0%</c:formatCode>
                <c:ptCount val="19"/>
                <c:pt idx="0">
                  <c:v>0.23048327137546468</c:v>
                </c:pt>
                <c:pt idx="1">
                  <c:v>1.1152416356877323E-2</c:v>
                </c:pt>
                <c:pt idx="2">
                  <c:v>1.4869888475836431E-2</c:v>
                </c:pt>
                <c:pt idx="3">
                  <c:v>9.2936802973977699E-3</c:v>
                </c:pt>
                <c:pt idx="4">
                  <c:v>3.0359355638166045E-2</c:v>
                </c:pt>
                <c:pt idx="5">
                  <c:v>1.9206939281288724E-2</c:v>
                </c:pt>
                <c:pt idx="6">
                  <c:v>8.302354399008674E-2</c:v>
                </c:pt>
                <c:pt idx="7">
                  <c:v>4.8327137546468404E-2</c:v>
                </c:pt>
                <c:pt idx="8">
                  <c:v>5.4522924411400248E-2</c:v>
                </c:pt>
                <c:pt idx="9">
                  <c:v>0</c:v>
                </c:pt>
                <c:pt idx="10">
                  <c:v>2.0446096654275093E-2</c:v>
                </c:pt>
                <c:pt idx="11">
                  <c:v>1.6109045848822799E-2</c:v>
                </c:pt>
                <c:pt idx="12">
                  <c:v>1.858736059479554E-2</c:v>
                </c:pt>
                <c:pt idx="13">
                  <c:v>4.151177199504337E-2</c:v>
                </c:pt>
                <c:pt idx="14">
                  <c:v>3.0359355638166045E-2</c:v>
                </c:pt>
                <c:pt idx="15">
                  <c:v>7.3110285006195791E-2</c:v>
                </c:pt>
                <c:pt idx="16">
                  <c:v>8.6121437422552669E-2</c:v>
                </c:pt>
                <c:pt idx="17">
                  <c:v>1.8587360594795538E-3</c:v>
                </c:pt>
                <c:pt idx="18">
                  <c:v>4.6468401486988845E-2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89-427B-A77E-B2C911A05E3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89-427B-A77E-B2C911A05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10.14'!$Y$44:$Y$60</c:f>
              <c:numCache>
                <c:formatCode>#,##0</c:formatCode>
                <c:ptCount val="17"/>
                <c:pt idx="0">
                  <c:v>9</c:v>
                </c:pt>
                <c:pt idx="1">
                  <c:v>24</c:v>
                </c:pt>
                <c:pt idx="2">
                  <c:v>77</c:v>
                </c:pt>
                <c:pt idx="3">
                  <c:v>83</c:v>
                </c:pt>
                <c:pt idx="4">
                  <c:v>66</c:v>
                </c:pt>
                <c:pt idx="5">
                  <c:v>102</c:v>
                </c:pt>
                <c:pt idx="6">
                  <c:v>54</c:v>
                </c:pt>
                <c:pt idx="7">
                  <c:v>86</c:v>
                </c:pt>
                <c:pt idx="8">
                  <c:v>34</c:v>
                </c:pt>
                <c:pt idx="9">
                  <c:v>55</c:v>
                </c:pt>
                <c:pt idx="10">
                  <c:v>78</c:v>
                </c:pt>
                <c:pt idx="11">
                  <c:v>86</c:v>
                </c:pt>
                <c:pt idx="12">
                  <c:v>46</c:v>
                </c:pt>
                <c:pt idx="13">
                  <c:v>19</c:v>
                </c:pt>
                <c:pt idx="14">
                  <c:v>10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A-4BFF-8B21-0756885C56BF}"/>
            </c:ext>
          </c:extLst>
        </c:ser>
        <c:ser>
          <c:idx val="1"/>
          <c:order val="1"/>
          <c:tx>
            <c:strRef>
              <c:f>'Table 10.14'!$S$62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10.14'!$Y$63:$Y$79</c:f>
              <c:numCache>
                <c:formatCode>#,##0</c:formatCode>
                <c:ptCount val="17"/>
                <c:pt idx="0">
                  <c:v>0</c:v>
                </c:pt>
                <c:pt idx="1">
                  <c:v>24</c:v>
                </c:pt>
                <c:pt idx="2">
                  <c:v>51</c:v>
                </c:pt>
                <c:pt idx="3">
                  <c:v>59</c:v>
                </c:pt>
                <c:pt idx="4">
                  <c:v>91</c:v>
                </c:pt>
                <c:pt idx="5">
                  <c:v>85</c:v>
                </c:pt>
                <c:pt idx="6">
                  <c:v>75</c:v>
                </c:pt>
                <c:pt idx="7">
                  <c:v>54</c:v>
                </c:pt>
                <c:pt idx="8">
                  <c:v>82</c:v>
                </c:pt>
                <c:pt idx="9">
                  <c:v>67</c:v>
                </c:pt>
                <c:pt idx="10">
                  <c:v>74</c:v>
                </c:pt>
                <c:pt idx="11">
                  <c:v>72</c:v>
                </c:pt>
                <c:pt idx="12">
                  <c:v>34</c:v>
                </c:pt>
                <c:pt idx="13">
                  <c:v>19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A-4BFF-8B21-0756885C5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10.14'!$Y$83:$Y$90</c:f>
              <c:numCache>
                <c:formatCode>#,##0</c:formatCode>
                <c:ptCount val="8"/>
                <c:pt idx="0">
                  <c:v>48</c:v>
                </c:pt>
                <c:pt idx="1">
                  <c:v>25</c:v>
                </c:pt>
                <c:pt idx="2">
                  <c:v>85</c:v>
                </c:pt>
                <c:pt idx="3">
                  <c:v>4</c:v>
                </c:pt>
                <c:pt idx="4">
                  <c:v>18</c:v>
                </c:pt>
                <c:pt idx="5">
                  <c:v>12</c:v>
                </c:pt>
                <c:pt idx="6">
                  <c:v>50</c:v>
                </c:pt>
                <c:pt idx="7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F-48CB-B47B-4F56CF0F3357}"/>
            </c:ext>
          </c:extLst>
        </c:ser>
        <c:ser>
          <c:idx val="1"/>
          <c:order val="1"/>
          <c:tx>
            <c:strRef>
              <c:f>'Table 10.14'!$S$92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10.14'!$Y$93:$Y$100</c:f>
              <c:numCache>
                <c:formatCode>#,##0</c:formatCode>
                <c:ptCount val="8"/>
                <c:pt idx="0">
                  <c:v>21</c:v>
                </c:pt>
                <c:pt idx="1">
                  <c:v>76</c:v>
                </c:pt>
                <c:pt idx="2">
                  <c:v>16</c:v>
                </c:pt>
                <c:pt idx="3">
                  <c:v>79</c:v>
                </c:pt>
                <c:pt idx="4">
                  <c:v>74</c:v>
                </c:pt>
                <c:pt idx="5">
                  <c:v>29</c:v>
                </c:pt>
                <c:pt idx="6">
                  <c:v>7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F-48CB-B47B-4F56CF0F3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10.14'!$U$8:$Y$8</c:f>
              <c:numCache>
                <c:formatCode>#,##0</c:formatCode>
                <c:ptCount val="5"/>
                <c:pt idx="1">
                  <c:v>27208.01</c:v>
                </c:pt>
                <c:pt idx="2">
                  <c:v>29162.240000000002</c:v>
                </c:pt>
                <c:pt idx="3">
                  <c:v>28898</c:v>
                </c:pt>
                <c:pt idx="4">
                  <c:v>27633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41-42C2-AE22-B5FBD11C10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41-42C2-AE22-B5FBD11C1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10.14'!$V$4:$Z$4</c:f>
              <c:numCache>
                <c:formatCode>#,##0</c:formatCode>
                <c:ptCount val="5"/>
                <c:pt idx="0">
                  <c:v>1324</c:v>
                </c:pt>
                <c:pt idx="1">
                  <c:v>1357</c:v>
                </c:pt>
                <c:pt idx="2">
                  <c:v>1453</c:v>
                </c:pt>
                <c:pt idx="3">
                  <c:v>1631</c:v>
                </c:pt>
                <c:pt idx="4">
                  <c:v>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DC-4F55-A3CD-20B4EE30FCB1}"/>
            </c:ext>
          </c:extLst>
        </c:ser>
        <c:ser>
          <c:idx val="1"/>
          <c:order val="1"/>
          <c:tx>
            <c:strRef>
              <c:f>'Table 10.14'!$S$7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10.14'!$V$7:$Z$7</c:f>
              <c:numCache>
                <c:formatCode>#,##0</c:formatCode>
                <c:ptCount val="5"/>
                <c:pt idx="0">
                  <c:v>876</c:v>
                </c:pt>
                <c:pt idx="1">
                  <c:v>925</c:v>
                </c:pt>
                <c:pt idx="2">
                  <c:v>971</c:v>
                </c:pt>
                <c:pt idx="3">
                  <c:v>996</c:v>
                </c:pt>
                <c:pt idx="4">
                  <c:v>1035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DC-4F55-A3CD-20B4EE30FCB1}"/>
            </c:ext>
          </c:extLst>
        </c:ser>
        <c:ser>
          <c:idx val="2"/>
          <c:order val="2"/>
          <c:tx>
            <c:strRef>
              <c:f>'Table 10.14'!$S$11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10.14'!$V$11:$Z$11</c:f>
              <c:numCache>
                <c:formatCode>#,##0</c:formatCode>
                <c:ptCount val="5"/>
                <c:pt idx="0">
                  <c:v>997</c:v>
                </c:pt>
                <c:pt idx="1">
                  <c:v>975</c:v>
                </c:pt>
                <c:pt idx="2">
                  <c:v>1072</c:v>
                </c:pt>
                <c:pt idx="3">
                  <c:v>1203</c:v>
                </c:pt>
                <c:pt idx="4">
                  <c:v>1164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DC-4F55-A3CD-20B4EE30FCB1}"/>
            </c:ext>
          </c:extLst>
        </c:ser>
        <c:ser>
          <c:idx val="3"/>
          <c:order val="3"/>
          <c:tx>
            <c:strRef>
              <c:f>'Table 10.14'!$S$12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10.14'!$V$12:$Z$12</c:f>
              <c:numCache>
                <c:formatCode>#,##0</c:formatCode>
                <c:ptCount val="5"/>
                <c:pt idx="0">
                  <c:v>325</c:v>
                </c:pt>
                <c:pt idx="1">
                  <c:v>379</c:v>
                </c:pt>
                <c:pt idx="2">
                  <c:v>381</c:v>
                </c:pt>
                <c:pt idx="3">
                  <c:v>425</c:v>
                </c:pt>
                <c:pt idx="4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DC-4F55-A3CD-20B4EE30F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10.14'!$AB$15:$AB$33</c:f>
              <c:numCache>
                <c:formatCode>0.0%</c:formatCode>
                <c:ptCount val="19"/>
                <c:pt idx="0">
                  <c:v>0.23048327137546468</c:v>
                </c:pt>
                <c:pt idx="1">
                  <c:v>1.1152416356877323E-2</c:v>
                </c:pt>
                <c:pt idx="2">
                  <c:v>1.4869888475836431E-2</c:v>
                </c:pt>
                <c:pt idx="3">
                  <c:v>9.2936802973977699E-3</c:v>
                </c:pt>
                <c:pt idx="4">
                  <c:v>3.0359355638166045E-2</c:v>
                </c:pt>
                <c:pt idx="5">
                  <c:v>1.9206939281288724E-2</c:v>
                </c:pt>
                <c:pt idx="6">
                  <c:v>8.302354399008674E-2</c:v>
                </c:pt>
                <c:pt idx="7">
                  <c:v>4.8327137546468404E-2</c:v>
                </c:pt>
                <c:pt idx="8">
                  <c:v>5.4522924411400248E-2</c:v>
                </c:pt>
                <c:pt idx="9">
                  <c:v>0</c:v>
                </c:pt>
                <c:pt idx="10">
                  <c:v>2.0446096654275093E-2</c:v>
                </c:pt>
                <c:pt idx="11">
                  <c:v>1.6109045848822799E-2</c:v>
                </c:pt>
                <c:pt idx="12">
                  <c:v>1.858736059479554E-2</c:v>
                </c:pt>
                <c:pt idx="13">
                  <c:v>4.151177199504337E-2</c:v>
                </c:pt>
                <c:pt idx="14">
                  <c:v>3.0359355638166045E-2</c:v>
                </c:pt>
                <c:pt idx="15">
                  <c:v>7.3110285006195791E-2</c:v>
                </c:pt>
                <c:pt idx="16">
                  <c:v>8.6121437422552669E-2</c:v>
                </c:pt>
                <c:pt idx="17">
                  <c:v>1.8587360594795538E-3</c:v>
                </c:pt>
                <c:pt idx="18">
                  <c:v>4.6468401486988845E-2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1-42DC-92E2-C0AB3B3FD4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1-42DC-92E2-C0AB3B3FD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10.14'!$Z$44:$Z$60</c:f>
              <c:numCache>
                <c:formatCode>#,##0</c:formatCode>
                <c:ptCount val="17"/>
                <c:pt idx="0">
                  <c:v>5</c:v>
                </c:pt>
                <c:pt idx="1">
                  <c:v>33</c:v>
                </c:pt>
                <c:pt idx="2">
                  <c:v>83</c:v>
                </c:pt>
                <c:pt idx="3">
                  <c:v>79</c:v>
                </c:pt>
                <c:pt idx="4">
                  <c:v>65</c:v>
                </c:pt>
                <c:pt idx="5">
                  <c:v>89</c:v>
                </c:pt>
                <c:pt idx="6">
                  <c:v>61</c:v>
                </c:pt>
                <c:pt idx="7">
                  <c:v>72</c:v>
                </c:pt>
                <c:pt idx="8">
                  <c:v>52</c:v>
                </c:pt>
                <c:pt idx="9">
                  <c:v>55</c:v>
                </c:pt>
                <c:pt idx="10">
                  <c:v>90</c:v>
                </c:pt>
                <c:pt idx="11">
                  <c:v>106</c:v>
                </c:pt>
                <c:pt idx="12">
                  <c:v>45</c:v>
                </c:pt>
                <c:pt idx="13">
                  <c:v>16</c:v>
                </c:pt>
                <c:pt idx="14">
                  <c:v>11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986-BA7C-34F5287A5519}"/>
            </c:ext>
          </c:extLst>
        </c:ser>
        <c:ser>
          <c:idx val="1"/>
          <c:order val="1"/>
          <c:tx>
            <c:strRef>
              <c:f>'Table 10.14'!$S$62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10.14'!$Z$63:$Z$79</c:f>
              <c:numCache>
                <c:formatCode>#,##0</c:formatCode>
                <c:ptCount val="17"/>
                <c:pt idx="0">
                  <c:v>0</c:v>
                </c:pt>
                <c:pt idx="1">
                  <c:v>22</c:v>
                </c:pt>
                <c:pt idx="2">
                  <c:v>33</c:v>
                </c:pt>
                <c:pt idx="3">
                  <c:v>63</c:v>
                </c:pt>
                <c:pt idx="4">
                  <c:v>91</c:v>
                </c:pt>
                <c:pt idx="5">
                  <c:v>67</c:v>
                </c:pt>
                <c:pt idx="6">
                  <c:v>80</c:v>
                </c:pt>
                <c:pt idx="7">
                  <c:v>49</c:v>
                </c:pt>
                <c:pt idx="8">
                  <c:v>66</c:v>
                </c:pt>
                <c:pt idx="9">
                  <c:v>71</c:v>
                </c:pt>
                <c:pt idx="10">
                  <c:v>73</c:v>
                </c:pt>
                <c:pt idx="11">
                  <c:v>60</c:v>
                </c:pt>
                <c:pt idx="12">
                  <c:v>32</c:v>
                </c:pt>
                <c:pt idx="13">
                  <c:v>20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06-4986-BA7C-34F5287A5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10.14'!$Z$83:$Z$90</c:f>
              <c:numCache>
                <c:formatCode>#,##0</c:formatCode>
                <c:ptCount val="8"/>
                <c:pt idx="0">
                  <c:v>40</c:v>
                </c:pt>
                <c:pt idx="1">
                  <c:v>22</c:v>
                </c:pt>
                <c:pt idx="2">
                  <c:v>100</c:v>
                </c:pt>
                <c:pt idx="3">
                  <c:v>7</c:v>
                </c:pt>
                <c:pt idx="4">
                  <c:v>18</c:v>
                </c:pt>
                <c:pt idx="5">
                  <c:v>17</c:v>
                </c:pt>
                <c:pt idx="6">
                  <c:v>75</c:v>
                </c:pt>
                <c:pt idx="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70-4634-BEC8-5C35A925B82E}"/>
            </c:ext>
          </c:extLst>
        </c:ser>
        <c:ser>
          <c:idx val="1"/>
          <c:order val="1"/>
          <c:tx>
            <c:strRef>
              <c:f>'Table 10.14'!$S$92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10.14'!$Z$93:$Z$100</c:f>
              <c:numCache>
                <c:formatCode>#,##0</c:formatCode>
                <c:ptCount val="8"/>
                <c:pt idx="0">
                  <c:v>23</c:v>
                </c:pt>
                <c:pt idx="1">
                  <c:v>80</c:v>
                </c:pt>
                <c:pt idx="2">
                  <c:v>25</c:v>
                </c:pt>
                <c:pt idx="3">
                  <c:v>74</c:v>
                </c:pt>
                <c:pt idx="4">
                  <c:v>72</c:v>
                </c:pt>
                <c:pt idx="5">
                  <c:v>36</c:v>
                </c:pt>
                <c:pt idx="6">
                  <c:v>12</c:v>
                </c:pt>
                <c:pt idx="7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70-4634-BEC8-5C35A925B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10.2'!$Y$83:$Y$90</c:f>
              <c:numCache>
                <c:formatCode>#,##0</c:formatCode>
                <c:ptCount val="8"/>
                <c:pt idx="0">
                  <c:v>1775</c:v>
                </c:pt>
                <c:pt idx="1">
                  <c:v>2489</c:v>
                </c:pt>
                <c:pt idx="2">
                  <c:v>1787</c:v>
                </c:pt>
                <c:pt idx="3">
                  <c:v>767</c:v>
                </c:pt>
                <c:pt idx="4">
                  <c:v>565</c:v>
                </c:pt>
                <c:pt idx="5">
                  <c:v>581</c:v>
                </c:pt>
                <c:pt idx="6">
                  <c:v>550</c:v>
                </c:pt>
                <c:pt idx="7">
                  <c:v>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8-4BD5-A365-BA9624A52E58}"/>
            </c:ext>
          </c:extLst>
        </c:ser>
        <c:ser>
          <c:idx val="1"/>
          <c:order val="1"/>
          <c:tx>
            <c:strRef>
              <c:f>'Table 10.2'!$S$92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10.2'!$Y$93:$Y$100</c:f>
              <c:numCache>
                <c:formatCode>#,##0</c:formatCode>
                <c:ptCount val="8"/>
                <c:pt idx="0">
                  <c:v>1141</c:v>
                </c:pt>
                <c:pt idx="1">
                  <c:v>3369</c:v>
                </c:pt>
                <c:pt idx="2">
                  <c:v>362</c:v>
                </c:pt>
                <c:pt idx="3">
                  <c:v>1572</c:v>
                </c:pt>
                <c:pt idx="4">
                  <c:v>1843</c:v>
                </c:pt>
                <c:pt idx="5">
                  <c:v>923</c:v>
                </c:pt>
                <c:pt idx="6">
                  <c:v>55</c:v>
                </c:pt>
                <c:pt idx="7">
                  <c:v>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B8-4BD5-A365-BA9624A52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10.14'!$S$1</c:f>
              <c:strCache>
                <c:ptCount val="1"/>
                <c:pt idx="0">
                  <c:v>Cleve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10.14'!$V$8:$Z$8</c:f>
              <c:numCache>
                <c:formatCode>#,##0</c:formatCode>
                <c:ptCount val="5"/>
                <c:pt idx="0">
                  <c:v>27208.01</c:v>
                </c:pt>
                <c:pt idx="1">
                  <c:v>29162.240000000002</c:v>
                </c:pt>
                <c:pt idx="2">
                  <c:v>28898</c:v>
                </c:pt>
                <c:pt idx="3">
                  <c:v>27633</c:v>
                </c:pt>
                <c:pt idx="4">
                  <c:v>32105.1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2-4F30-859D-DD871E56B0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E2-4F30-859D-DD871E56B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10.15'!$U$4:$Y$4</c:f>
              <c:numCache>
                <c:formatCode>#,##0</c:formatCode>
                <c:ptCount val="5"/>
                <c:pt idx="1">
                  <c:v>975</c:v>
                </c:pt>
                <c:pt idx="2">
                  <c:v>1125</c:v>
                </c:pt>
                <c:pt idx="3">
                  <c:v>1268</c:v>
                </c:pt>
                <c:pt idx="4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1E-498A-AC7A-8B4540F91FA1}"/>
            </c:ext>
          </c:extLst>
        </c:ser>
        <c:ser>
          <c:idx val="1"/>
          <c:order val="1"/>
          <c:tx>
            <c:strRef>
              <c:f>'Table 10.15'!$S$7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10.15'!$U$7:$Y$7</c:f>
              <c:numCache>
                <c:formatCode>#,##0</c:formatCode>
                <c:ptCount val="5"/>
                <c:pt idx="1">
                  <c:v>667</c:v>
                </c:pt>
                <c:pt idx="2">
                  <c:v>790</c:v>
                </c:pt>
                <c:pt idx="3">
                  <c:v>808</c:v>
                </c:pt>
                <c:pt idx="4">
                  <c:v>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1E-498A-AC7A-8B4540F91FA1}"/>
            </c:ext>
          </c:extLst>
        </c:ser>
        <c:ser>
          <c:idx val="2"/>
          <c:order val="2"/>
          <c:tx>
            <c:strRef>
              <c:f>'Table 10.15'!$S$11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10.15'!$U$11:$Y$11</c:f>
              <c:numCache>
                <c:formatCode>#,##0</c:formatCode>
                <c:ptCount val="5"/>
                <c:pt idx="1">
                  <c:v>857</c:v>
                </c:pt>
                <c:pt idx="2">
                  <c:v>960</c:v>
                </c:pt>
                <c:pt idx="3">
                  <c:v>1110</c:v>
                </c:pt>
                <c:pt idx="4">
                  <c:v>1212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1E-498A-AC7A-8B4540F91FA1}"/>
            </c:ext>
          </c:extLst>
        </c:ser>
        <c:ser>
          <c:idx val="3"/>
          <c:order val="3"/>
          <c:tx>
            <c:strRef>
              <c:f>'Table 10.15'!$S$12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10.15'!$U$12:$Y$12</c:f>
              <c:numCache>
                <c:formatCode>#,##0</c:formatCode>
                <c:ptCount val="5"/>
                <c:pt idx="1">
                  <c:v>116</c:v>
                </c:pt>
                <c:pt idx="2">
                  <c:v>165</c:v>
                </c:pt>
                <c:pt idx="3">
                  <c:v>158</c:v>
                </c:pt>
                <c:pt idx="4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1E-498A-AC7A-8B4540F91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10.15'!$AB$15:$AB$33</c:f>
              <c:numCache>
                <c:formatCode>0.0%</c:formatCode>
                <c:ptCount val="19"/>
                <c:pt idx="0">
                  <c:v>3.025830258302583E-2</c:v>
                </c:pt>
                <c:pt idx="1">
                  <c:v>4.5018450184501846E-2</c:v>
                </c:pt>
                <c:pt idx="2">
                  <c:v>4.4280442804428043E-3</c:v>
                </c:pt>
                <c:pt idx="3">
                  <c:v>0</c:v>
                </c:pt>
                <c:pt idx="4">
                  <c:v>3.7638376383763834E-2</c:v>
                </c:pt>
                <c:pt idx="5">
                  <c:v>1.9188191881918819E-2</c:v>
                </c:pt>
                <c:pt idx="6">
                  <c:v>0.13210332103321032</c:v>
                </c:pt>
                <c:pt idx="7">
                  <c:v>0.14538745387453875</c:v>
                </c:pt>
                <c:pt idx="8">
                  <c:v>3.9114391143911437E-2</c:v>
                </c:pt>
                <c:pt idx="9">
                  <c:v>2.7306273062730629E-2</c:v>
                </c:pt>
                <c:pt idx="10">
                  <c:v>1.4022140221402213E-2</c:v>
                </c:pt>
                <c:pt idx="11">
                  <c:v>2.1402214022140223E-2</c:v>
                </c:pt>
                <c:pt idx="12">
                  <c:v>1.3284132841328414E-2</c:v>
                </c:pt>
                <c:pt idx="13">
                  <c:v>9.0036900369003692E-2</c:v>
                </c:pt>
                <c:pt idx="14">
                  <c:v>8.2656826568265687E-2</c:v>
                </c:pt>
                <c:pt idx="15">
                  <c:v>4.9446494464944653E-2</c:v>
                </c:pt>
                <c:pt idx="16">
                  <c:v>0.16605166051660517</c:v>
                </c:pt>
                <c:pt idx="17">
                  <c:v>4.3542435424354244E-2</c:v>
                </c:pt>
                <c:pt idx="18">
                  <c:v>2.3616236162361623E-2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8-4E24-B5F5-6548BEC96C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8-4E24-B5F5-6548BEC96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10.15'!$Y$44:$Y$60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33</c:v>
                </c:pt>
                <c:pt idx="3">
                  <c:v>51</c:v>
                </c:pt>
                <c:pt idx="4">
                  <c:v>90</c:v>
                </c:pt>
                <c:pt idx="5">
                  <c:v>103</c:v>
                </c:pt>
                <c:pt idx="6">
                  <c:v>66</c:v>
                </c:pt>
                <c:pt idx="7">
                  <c:v>58</c:v>
                </c:pt>
                <c:pt idx="8">
                  <c:v>38</c:v>
                </c:pt>
                <c:pt idx="9">
                  <c:v>69</c:v>
                </c:pt>
                <c:pt idx="10">
                  <c:v>67</c:v>
                </c:pt>
                <c:pt idx="11">
                  <c:v>71</c:v>
                </c:pt>
                <c:pt idx="12">
                  <c:v>37</c:v>
                </c:pt>
                <c:pt idx="13">
                  <c:v>13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5-4D2B-AE0A-750735CAD646}"/>
            </c:ext>
          </c:extLst>
        </c:ser>
        <c:ser>
          <c:idx val="1"/>
          <c:order val="1"/>
          <c:tx>
            <c:strRef>
              <c:f>'Table 10.15'!$S$62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10.15'!$Y$63:$Y$79</c:f>
              <c:numCache>
                <c:formatCode>#,##0</c:formatCode>
                <c:ptCount val="17"/>
                <c:pt idx="0">
                  <c:v>0</c:v>
                </c:pt>
                <c:pt idx="1">
                  <c:v>22</c:v>
                </c:pt>
                <c:pt idx="2">
                  <c:v>24</c:v>
                </c:pt>
                <c:pt idx="3">
                  <c:v>43</c:v>
                </c:pt>
                <c:pt idx="4">
                  <c:v>70</c:v>
                </c:pt>
                <c:pt idx="5">
                  <c:v>106</c:v>
                </c:pt>
                <c:pt idx="6">
                  <c:v>56</c:v>
                </c:pt>
                <c:pt idx="7">
                  <c:v>71</c:v>
                </c:pt>
                <c:pt idx="8">
                  <c:v>66</c:v>
                </c:pt>
                <c:pt idx="9">
                  <c:v>49</c:v>
                </c:pt>
                <c:pt idx="10">
                  <c:v>68</c:v>
                </c:pt>
                <c:pt idx="11">
                  <c:v>48</c:v>
                </c:pt>
                <c:pt idx="12">
                  <c:v>26</c:v>
                </c:pt>
                <c:pt idx="13">
                  <c:v>18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85-4D2B-AE0A-750735CAD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10.15'!$Y$83:$Y$90</c:f>
              <c:numCache>
                <c:formatCode>#,##0</c:formatCode>
                <c:ptCount val="8"/>
                <c:pt idx="0">
                  <c:v>41</c:v>
                </c:pt>
                <c:pt idx="1">
                  <c:v>15</c:v>
                </c:pt>
                <c:pt idx="2">
                  <c:v>50</c:v>
                </c:pt>
                <c:pt idx="3">
                  <c:v>46</c:v>
                </c:pt>
                <c:pt idx="4">
                  <c:v>20</c:v>
                </c:pt>
                <c:pt idx="5">
                  <c:v>12</c:v>
                </c:pt>
                <c:pt idx="6">
                  <c:v>43</c:v>
                </c:pt>
                <c:pt idx="7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62-4C70-8DFB-31859B24B7E7}"/>
            </c:ext>
          </c:extLst>
        </c:ser>
        <c:ser>
          <c:idx val="1"/>
          <c:order val="1"/>
          <c:tx>
            <c:strRef>
              <c:f>'Table 10.15'!$S$92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10.15'!$Y$93:$Y$100</c:f>
              <c:numCache>
                <c:formatCode>#,##0</c:formatCode>
                <c:ptCount val="8"/>
                <c:pt idx="0">
                  <c:v>30</c:v>
                </c:pt>
                <c:pt idx="1">
                  <c:v>57</c:v>
                </c:pt>
                <c:pt idx="2">
                  <c:v>15</c:v>
                </c:pt>
                <c:pt idx="3">
                  <c:v>87</c:v>
                </c:pt>
                <c:pt idx="4">
                  <c:v>68</c:v>
                </c:pt>
                <c:pt idx="5">
                  <c:v>22</c:v>
                </c:pt>
                <c:pt idx="6">
                  <c:v>6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62-4C70-8DFB-31859B24B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10.15'!$U$8:$Y$8</c:f>
              <c:numCache>
                <c:formatCode>#,##0</c:formatCode>
                <c:ptCount val="5"/>
                <c:pt idx="1">
                  <c:v>39263.57</c:v>
                </c:pt>
                <c:pt idx="2">
                  <c:v>42057.77</c:v>
                </c:pt>
                <c:pt idx="3">
                  <c:v>40473.5</c:v>
                </c:pt>
                <c:pt idx="4">
                  <c:v>35977.14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3C-46F6-BC9D-61132CC6CE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3C-46F6-BC9D-61132CC6C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10.15'!$V$4:$Z$4</c:f>
              <c:numCache>
                <c:formatCode>#,##0</c:formatCode>
                <c:ptCount val="5"/>
                <c:pt idx="0">
                  <c:v>975</c:v>
                </c:pt>
                <c:pt idx="1">
                  <c:v>1125</c:v>
                </c:pt>
                <c:pt idx="2">
                  <c:v>1268</c:v>
                </c:pt>
                <c:pt idx="3">
                  <c:v>1374</c:v>
                </c:pt>
                <c:pt idx="4">
                  <c:v>1353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8-49BC-AC69-85A9A77B67FF}"/>
            </c:ext>
          </c:extLst>
        </c:ser>
        <c:ser>
          <c:idx val="1"/>
          <c:order val="1"/>
          <c:tx>
            <c:strRef>
              <c:f>'Table 10.15'!$S$7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10.15'!$V$7:$Z$7</c:f>
              <c:numCache>
                <c:formatCode>#,##0</c:formatCode>
                <c:ptCount val="5"/>
                <c:pt idx="0">
                  <c:v>667</c:v>
                </c:pt>
                <c:pt idx="1">
                  <c:v>790</c:v>
                </c:pt>
                <c:pt idx="2">
                  <c:v>808</c:v>
                </c:pt>
                <c:pt idx="3">
                  <c:v>842</c:v>
                </c:pt>
                <c:pt idx="4">
                  <c:v>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8-49BC-AC69-85A9A77B67FF}"/>
            </c:ext>
          </c:extLst>
        </c:ser>
        <c:ser>
          <c:idx val="2"/>
          <c:order val="2"/>
          <c:tx>
            <c:strRef>
              <c:f>'Table 10.15'!$S$11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10.15'!$V$11:$Z$11</c:f>
              <c:numCache>
                <c:formatCode>#,##0</c:formatCode>
                <c:ptCount val="5"/>
                <c:pt idx="0">
                  <c:v>857</c:v>
                </c:pt>
                <c:pt idx="1">
                  <c:v>960</c:v>
                </c:pt>
                <c:pt idx="2">
                  <c:v>1110</c:v>
                </c:pt>
                <c:pt idx="3">
                  <c:v>1212</c:v>
                </c:pt>
                <c:pt idx="4">
                  <c:v>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8-49BC-AC69-85A9A77B67FF}"/>
            </c:ext>
          </c:extLst>
        </c:ser>
        <c:ser>
          <c:idx val="3"/>
          <c:order val="3"/>
          <c:tx>
            <c:strRef>
              <c:f>'Table 10.15'!$S$12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10.15'!$V$12:$Z$12</c:f>
              <c:numCache>
                <c:formatCode>#,##0</c:formatCode>
                <c:ptCount val="5"/>
                <c:pt idx="0">
                  <c:v>116</c:v>
                </c:pt>
                <c:pt idx="1">
                  <c:v>165</c:v>
                </c:pt>
                <c:pt idx="2">
                  <c:v>158</c:v>
                </c:pt>
                <c:pt idx="3">
                  <c:v>158</c:v>
                </c:pt>
                <c:pt idx="4">
                  <c:v>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D8-49BC-AC69-85A9A77B6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10.15'!$AB$15:$AB$33</c:f>
              <c:numCache>
                <c:formatCode>0.0%</c:formatCode>
                <c:ptCount val="19"/>
                <c:pt idx="0">
                  <c:v>3.025830258302583E-2</c:v>
                </c:pt>
                <c:pt idx="1">
                  <c:v>4.5018450184501846E-2</c:v>
                </c:pt>
                <c:pt idx="2">
                  <c:v>4.4280442804428043E-3</c:v>
                </c:pt>
                <c:pt idx="3">
                  <c:v>0</c:v>
                </c:pt>
                <c:pt idx="4">
                  <c:v>3.7638376383763834E-2</c:v>
                </c:pt>
                <c:pt idx="5">
                  <c:v>1.9188191881918819E-2</c:v>
                </c:pt>
                <c:pt idx="6">
                  <c:v>0.13210332103321032</c:v>
                </c:pt>
                <c:pt idx="7">
                  <c:v>0.14538745387453875</c:v>
                </c:pt>
                <c:pt idx="8">
                  <c:v>3.9114391143911437E-2</c:v>
                </c:pt>
                <c:pt idx="9">
                  <c:v>2.7306273062730629E-2</c:v>
                </c:pt>
                <c:pt idx="10">
                  <c:v>1.4022140221402213E-2</c:v>
                </c:pt>
                <c:pt idx="11">
                  <c:v>2.1402214022140223E-2</c:v>
                </c:pt>
                <c:pt idx="12">
                  <c:v>1.3284132841328414E-2</c:v>
                </c:pt>
                <c:pt idx="13">
                  <c:v>9.0036900369003692E-2</c:v>
                </c:pt>
                <c:pt idx="14">
                  <c:v>8.2656826568265687E-2</c:v>
                </c:pt>
                <c:pt idx="15">
                  <c:v>4.9446494464944653E-2</c:v>
                </c:pt>
                <c:pt idx="16">
                  <c:v>0.16605166051660517</c:v>
                </c:pt>
                <c:pt idx="17">
                  <c:v>4.3542435424354244E-2</c:v>
                </c:pt>
                <c:pt idx="18">
                  <c:v>2.3616236162361623E-2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B5-4FD5-975A-1197F376B6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B5-4FD5-975A-1197F376B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10.15'!$Z$44:$Z$60</c:f>
              <c:numCache>
                <c:formatCode>#,##0</c:formatCode>
                <c:ptCount val="17"/>
                <c:pt idx="0">
                  <c:v>0</c:v>
                </c:pt>
                <c:pt idx="1">
                  <c:v>13</c:v>
                </c:pt>
                <c:pt idx="2">
                  <c:v>40</c:v>
                </c:pt>
                <c:pt idx="3">
                  <c:v>44</c:v>
                </c:pt>
                <c:pt idx="4">
                  <c:v>97</c:v>
                </c:pt>
                <c:pt idx="5">
                  <c:v>82</c:v>
                </c:pt>
                <c:pt idx="6">
                  <c:v>86</c:v>
                </c:pt>
                <c:pt idx="7">
                  <c:v>41</c:v>
                </c:pt>
                <c:pt idx="8">
                  <c:v>46</c:v>
                </c:pt>
                <c:pt idx="9">
                  <c:v>62</c:v>
                </c:pt>
                <c:pt idx="10">
                  <c:v>66</c:v>
                </c:pt>
                <c:pt idx="11">
                  <c:v>54</c:v>
                </c:pt>
                <c:pt idx="12">
                  <c:v>36</c:v>
                </c:pt>
                <c:pt idx="13">
                  <c:v>6</c:v>
                </c:pt>
                <c:pt idx="14">
                  <c:v>10</c:v>
                </c:pt>
                <c:pt idx="15">
                  <c:v>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9-4084-B2DD-D8652528F1CE}"/>
            </c:ext>
          </c:extLst>
        </c:ser>
        <c:ser>
          <c:idx val="1"/>
          <c:order val="1"/>
          <c:tx>
            <c:strRef>
              <c:f>'Table 10.15'!$S$62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10.15'!$Z$63:$Z$79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36</c:v>
                </c:pt>
                <c:pt idx="3">
                  <c:v>32</c:v>
                </c:pt>
                <c:pt idx="4">
                  <c:v>83</c:v>
                </c:pt>
                <c:pt idx="5">
                  <c:v>101</c:v>
                </c:pt>
                <c:pt idx="6">
                  <c:v>69</c:v>
                </c:pt>
                <c:pt idx="7">
                  <c:v>46</c:v>
                </c:pt>
                <c:pt idx="8">
                  <c:v>63</c:v>
                </c:pt>
                <c:pt idx="9">
                  <c:v>39</c:v>
                </c:pt>
                <c:pt idx="10">
                  <c:v>71</c:v>
                </c:pt>
                <c:pt idx="11">
                  <c:v>49</c:v>
                </c:pt>
                <c:pt idx="12">
                  <c:v>36</c:v>
                </c:pt>
                <c:pt idx="13">
                  <c:v>19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E9-4084-B2DD-D8652528F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10.15'!$Z$83:$Z$90</c:f>
              <c:numCache>
                <c:formatCode>#,##0</c:formatCode>
                <c:ptCount val="8"/>
                <c:pt idx="0">
                  <c:v>27</c:v>
                </c:pt>
                <c:pt idx="1">
                  <c:v>24</c:v>
                </c:pt>
                <c:pt idx="2">
                  <c:v>46</c:v>
                </c:pt>
                <c:pt idx="3">
                  <c:v>37</c:v>
                </c:pt>
                <c:pt idx="4">
                  <c:v>19</c:v>
                </c:pt>
                <c:pt idx="5">
                  <c:v>17</c:v>
                </c:pt>
                <c:pt idx="6">
                  <c:v>47</c:v>
                </c:pt>
                <c:pt idx="7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3-48CF-AF81-48C833EA15BA}"/>
            </c:ext>
          </c:extLst>
        </c:ser>
        <c:ser>
          <c:idx val="1"/>
          <c:order val="1"/>
          <c:tx>
            <c:strRef>
              <c:f>'Table 10.15'!$S$92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10.15'!$Z$93:$Z$100</c:f>
              <c:numCache>
                <c:formatCode>#,##0</c:formatCode>
                <c:ptCount val="8"/>
                <c:pt idx="0">
                  <c:v>31</c:v>
                </c:pt>
                <c:pt idx="1">
                  <c:v>49</c:v>
                </c:pt>
                <c:pt idx="2">
                  <c:v>18</c:v>
                </c:pt>
                <c:pt idx="3">
                  <c:v>84</c:v>
                </c:pt>
                <c:pt idx="4">
                  <c:v>59</c:v>
                </c:pt>
                <c:pt idx="5">
                  <c:v>24</c:v>
                </c:pt>
                <c:pt idx="6">
                  <c:v>6</c:v>
                </c:pt>
                <c:pt idx="7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3-48CF-AF81-48C833EA1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10.2'!$U$8:$Y$8</c:f>
              <c:numCache>
                <c:formatCode>#,##0</c:formatCode>
                <c:ptCount val="5"/>
                <c:pt idx="1">
                  <c:v>46969</c:v>
                </c:pt>
                <c:pt idx="2">
                  <c:v>47287.45</c:v>
                </c:pt>
                <c:pt idx="3">
                  <c:v>49417.84</c:v>
                </c:pt>
                <c:pt idx="4">
                  <c:v>49439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D-4B78-B286-DB17ECEA39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0D-4B78-B286-DB17ECEA3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10.15'!$S$1</c:f>
              <c:strCache>
                <c:ptCount val="1"/>
                <c:pt idx="0">
                  <c:v>Coober Pedy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10.15'!$V$8:$Z$8</c:f>
              <c:numCache>
                <c:formatCode>#,##0</c:formatCode>
                <c:ptCount val="5"/>
                <c:pt idx="0">
                  <c:v>39263.57</c:v>
                </c:pt>
                <c:pt idx="1">
                  <c:v>42057.77</c:v>
                </c:pt>
                <c:pt idx="2">
                  <c:v>40473.5</c:v>
                </c:pt>
                <c:pt idx="3">
                  <c:v>35977.14</c:v>
                </c:pt>
                <c:pt idx="4">
                  <c:v>40692.36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F6-46E4-A9C6-973A0B643E0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F6-46E4-A9C6-973A0B643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10.16'!$U$4:$Y$4</c:f>
              <c:numCache>
                <c:formatCode>#,##0</c:formatCode>
                <c:ptCount val="5"/>
                <c:pt idx="1">
                  <c:v>8356</c:v>
                </c:pt>
                <c:pt idx="2">
                  <c:v>8493</c:v>
                </c:pt>
                <c:pt idx="3">
                  <c:v>9104</c:v>
                </c:pt>
                <c:pt idx="4">
                  <c:v>10057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AD-4BDE-8C02-F6DFBB73AFC5}"/>
            </c:ext>
          </c:extLst>
        </c:ser>
        <c:ser>
          <c:idx val="1"/>
          <c:order val="1"/>
          <c:tx>
            <c:strRef>
              <c:f>'Table 10.16'!$S$7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10.16'!$U$7:$Y$7</c:f>
              <c:numCache>
                <c:formatCode>#,##0</c:formatCode>
                <c:ptCount val="5"/>
                <c:pt idx="1">
                  <c:v>6200</c:v>
                </c:pt>
                <c:pt idx="2">
                  <c:v>6401</c:v>
                </c:pt>
                <c:pt idx="3">
                  <c:v>6678</c:v>
                </c:pt>
                <c:pt idx="4">
                  <c:v>7042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AD-4BDE-8C02-F6DFBB73AFC5}"/>
            </c:ext>
          </c:extLst>
        </c:ser>
        <c:ser>
          <c:idx val="2"/>
          <c:order val="2"/>
          <c:tx>
            <c:strRef>
              <c:f>'Table 10.16'!$S$11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10.16'!$U$11:$Y$11</c:f>
              <c:numCache>
                <c:formatCode>#,##0</c:formatCode>
                <c:ptCount val="5"/>
                <c:pt idx="1">
                  <c:v>7112</c:v>
                </c:pt>
                <c:pt idx="2">
                  <c:v>7169</c:v>
                </c:pt>
                <c:pt idx="3">
                  <c:v>7740</c:v>
                </c:pt>
                <c:pt idx="4">
                  <c:v>8657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AD-4BDE-8C02-F6DFBB73AFC5}"/>
            </c:ext>
          </c:extLst>
        </c:ser>
        <c:ser>
          <c:idx val="3"/>
          <c:order val="3"/>
          <c:tx>
            <c:strRef>
              <c:f>'Table 10.16'!$S$12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10.16'!$U$12:$Y$12</c:f>
              <c:numCache>
                <c:formatCode>#,##0</c:formatCode>
                <c:ptCount val="5"/>
                <c:pt idx="1">
                  <c:v>1243</c:v>
                </c:pt>
                <c:pt idx="2">
                  <c:v>1324</c:v>
                </c:pt>
                <c:pt idx="3">
                  <c:v>1364</c:v>
                </c:pt>
                <c:pt idx="4">
                  <c:v>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AD-4BDE-8C02-F6DFBB73A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10.16'!$AB$15:$AB$33</c:f>
              <c:numCache>
                <c:formatCode>0.0%</c:formatCode>
                <c:ptCount val="19"/>
                <c:pt idx="0">
                  <c:v>3.4914425427872861E-2</c:v>
                </c:pt>
                <c:pt idx="1">
                  <c:v>2.1809290953545231E-2</c:v>
                </c:pt>
                <c:pt idx="2">
                  <c:v>4.6259168704156479E-2</c:v>
                </c:pt>
                <c:pt idx="3">
                  <c:v>7.9217603911980444E-3</c:v>
                </c:pt>
                <c:pt idx="4">
                  <c:v>6.9046454767726168E-2</c:v>
                </c:pt>
                <c:pt idx="5">
                  <c:v>3.5599022004889978E-2</c:v>
                </c:pt>
                <c:pt idx="6">
                  <c:v>0.11217603911980441</c:v>
                </c:pt>
                <c:pt idx="7">
                  <c:v>7.9217603911980433E-2</c:v>
                </c:pt>
                <c:pt idx="8">
                  <c:v>5.2224938875305625E-2</c:v>
                </c:pt>
                <c:pt idx="9">
                  <c:v>5.1833740831295841E-3</c:v>
                </c:pt>
                <c:pt idx="10">
                  <c:v>3.198044009779951E-2</c:v>
                </c:pt>
                <c:pt idx="11">
                  <c:v>1.9070904645476772E-2</c:v>
                </c:pt>
                <c:pt idx="12">
                  <c:v>3.6185819070904644E-2</c:v>
                </c:pt>
                <c:pt idx="13">
                  <c:v>6.611246943765281E-2</c:v>
                </c:pt>
                <c:pt idx="14">
                  <c:v>4.5965770171149146E-2</c:v>
                </c:pt>
                <c:pt idx="15">
                  <c:v>7.4425427872860633E-2</c:v>
                </c:pt>
                <c:pt idx="16">
                  <c:v>0.15471882640586798</c:v>
                </c:pt>
                <c:pt idx="17">
                  <c:v>1.0953545232273839E-2</c:v>
                </c:pt>
                <c:pt idx="18">
                  <c:v>3.80440097799511E-2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9-4D37-8CE9-73FC404F6A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9-4D37-8CE9-73FC404F6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10.16'!$Y$44:$Y$60</c:f>
              <c:numCache>
                <c:formatCode>#,##0</c:formatCode>
                <c:ptCount val="17"/>
                <c:pt idx="0">
                  <c:v>13</c:v>
                </c:pt>
                <c:pt idx="1">
                  <c:v>178</c:v>
                </c:pt>
                <c:pt idx="2">
                  <c:v>264</c:v>
                </c:pt>
                <c:pt idx="3">
                  <c:v>426</c:v>
                </c:pt>
                <c:pt idx="4">
                  <c:v>480</c:v>
                </c:pt>
                <c:pt idx="5">
                  <c:v>454</c:v>
                </c:pt>
                <c:pt idx="6">
                  <c:v>386</c:v>
                </c:pt>
                <c:pt idx="7">
                  <c:v>426</c:v>
                </c:pt>
                <c:pt idx="8">
                  <c:v>357</c:v>
                </c:pt>
                <c:pt idx="9">
                  <c:v>473</c:v>
                </c:pt>
                <c:pt idx="10">
                  <c:v>468</c:v>
                </c:pt>
                <c:pt idx="11">
                  <c:v>477</c:v>
                </c:pt>
                <c:pt idx="12">
                  <c:v>316</c:v>
                </c:pt>
                <c:pt idx="13">
                  <c:v>112</c:v>
                </c:pt>
                <c:pt idx="14">
                  <c:v>40</c:v>
                </c:pt>
                <c:pt idx="15">
                  <c:v>31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86-4436-8831-9CE8131A3C80}"/>
            </c:ext>
          </c:extLst>
        </c:ser>
        <c:ser>
          <c:idx val="1"/>
          <c:order val="1"/>
          <c:tx>
            <c:strRef>
              <c:f>'Table 10.16'!$S$62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10.16'!$Y$63:$Y$79</c:f>
              <c:numCache>
                <c:formatCode>#,##0</c:formatCode>
                <c:ptCount val="17"/>
                <c:pt idx="0">
                  <c:v>23</c:v>
                </c:pt>
                <c:pt idx="1">
                  <c:v>206</c:v>
                </c:pt>
                <c:pt idx="2">
                  <c:v>294</c:v>
                </c:pt>
                <c:pt idx="3">
                  <c:v>431</c:v>
                </c:pt>
                <c:pt idx="4">
                  <c:v>465</c:v>
                </c:pt>
                <c:pt idx="5">
                  <c:v>411</c:v>
                </c:pt>
                <c:pt idx="6">
                  <c:v>407</c:v>
                </c:pt>
                <c:pt idx="7">
                  <c:v>376</c:v>
                </c:pt>
                <c:pt idx="8">
                  <c:v>439</c:v>
                </c:pt>
                <c:pt idx="9">
                  <c:v>597</c:v>
                </c:pt>
                <c:pt idx="10">
                  <c:v>615</c:v>
                </c:pt>
                <c:pt idx="11">
                  <c:v>460</c:v>
                </c:pt>
                <c:pt idx="12">
                  <c:v>254</c:v>
                </c:pt>
                <c:pt idx="13">
                  <c:v>89</c:v>
                </c:pt>
                <c:pt idx="14">
                  <c:v>36</c:v>
                </c:pt>
                <c:pt idx="15">
                  <c:v>24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86-4436-8831-9CE8131A3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10.16'!$Y$83:$Y$90</c:f>
              <c:numCache>
                <c:formatCode>#,##0</c:formatCode>
                <c:ptCount val="8"/>
                <c:pt idx="0">
                  <c:v>266</c:v>
                </c:pt>
                <c:pt idx="1">
                  <c:v>254</c:v>
                </c:pt>
                <c:pt idx="2">
                  <c:v>630</c:v>
                </c:pt>
                <c:pt idx="3">
                  <c:v>187</c:v>
                </c:pt>
                <c:pt idx="4">
                  <c:v>107</c:v>
                </c:pt>
                <c:pt idx="5">
                  <c:v>248</c:v>
                </c:pt>
                <c:pt idx="6">
                  <c:v>437</c:v>
                </c:pt>
                <c:pt idx="7">
                  <c:v>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0-42F9-8E9A-583102E21DB7}"/>
            </c:ext>
          </c:extLst>
        </c:ser>
        <c:ser>
          <c:idx val="1"/>
          <c:order val="1"/>
          <c:tx>
            <c:strRef>
              <c:f>'Table 10.16'!$S$92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10.16'!$Y$93:$Y$100</c:f>
              <c:numCache>
                <c:formatCode>#,##0</c:formatCode>
                <c:ptCount val="8"/>
                <c:pt idx="0">
                  <c:v>180</c:v>
                </c:pt>
                <c:pt idx="1">
                  <c:v>566</c:v>
                </c:pt>
                <c:pt idx="2">
                  <c:v>101</c:v>
                </c:pt>
                <c:pt idx="3">
                  <c:v>763</c:v>
                </c:pt>
                <c:pt idx="4">
                  <c:v>475</c:v>
                </c:pt>
                <c:pt idx="5">
                  <c:v>418</c:v>
                </c:pt>
                <c:pt idx="6">
                  <c:v>27</c:v>
                </c:pt>
                <c:pt idx="7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F0-42F9-8E9A-583102E21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10.16'!$U$8:$Y$8</c:f>
              <c:numCache>
                <c:formatCode>#,##0</c:formatCode>
                <c:ptCount val="5"/>
                <c:pt idx="1">
                  <c:v>37747</c:v>
                </c:pt>
                <c:pt idx="2">
                  <c:v>37695.79</c:v>
                </c:pt>
                <c:pt idx="3">
                  <c:v>40253.67</c:v>
                </c:pt>
                <c:pt idx="4">
                  <c:v>39890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67-4B03-AD5C-ED38B22CCB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67-4B03-AD5C-ED38B22CC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10.16'!$V$4:$Z$4</c:f>
              <c:numCache>
                <c:formatCode>#,##0</c:formatCode>
                <c:ptCount val="5"/>
                <c:pt idx="0">
                  <c:v>8356</c:v>
                </c:pt>
                <c:pt idx="1">
                  <c:v>8493</c:v>
                </c:pt>
                <c:pt idx="2">
                  <c:v>9104</c:v>
                </c:pt>
                <c:pt idx="3">
                  <c:v>10057</c:v>
                </c:pt>
                <c:pt idx="4">
                  <c:v>10226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F-4990-BA57-FB0F1A1FD39C}"/>
            </c:ext>
          </c:extLst>
        </c:ser>
        <c:ser>
          <c:idx val="1"/>
          <c:order val="1"/>
          <c:tx>
            <c:strRef>
              <c:f>'Table 10.16'!$S$7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10.16'!$V$7:$Z$7</c:f>
              <c:numCache>
                <c:formatCode>#,##0</c:formatCode>
                <c:ptCount val="5"/>
                <c:pt idx="0">
                  <c:v>6200</c:v>
                </c:pt>
                <c:pt idx="1">
                  <c:v>6401</c:v>
                </c:pt>
                <c:pt idx="2">
                  <c:v>6678</c:v>
                </c:pt>
                <c:pt idx="3">
                  <c:v>7042</c:v>
                </c:pt>
                <c:pt idx="4">
                  <c:v>7272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F-4990-BA57-FB0F1A1FD39C}"/>
            </c:ext>
          </c:extLst>
        </c:ser>
        <c:ser>
          <c:idx val="2"/>
          <c:order val="2"/>
          <c:tx>
            <c:strRef>
              <c:f>'Table 10.16'!$S$11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10.16'!$V$11:$Z$11</c:f>
              <c:numCache>
                <c:formatCode>#,##0</c:formatCode>
                <c:ptCount val="5"/>
                <c:pt idx="0">
                  <c:v>7112</c:v>
                </c:pt>
                <c:pt idx="1">
                  <c:v>7169</c:v>
                </c:pt>
                <c:pt idx="2">
                  <c:v>7740</c:v>
                </c:pt>
                <c:pt idx="3">
                  <c:v>8657</c:v>
                </c:pt>
                <c:pt idx="4">
                  <c:v>8770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F-4990-BA57-FB0F1A1FD39C}"/>
            </c:ext>
          </c:extLst>
        </c:ser>
        <c:ser>
          <c:idx val="3"/>
          <c:order val="3"/>
          <c:tx>
            <c:strRef>
              <c:f>'Table 10.16'!$S$12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10.16'!$V$12:$Z$12</c:f>
              <c:numCache>
                <c:formatCode>#,##0</c:formatCode>
                <c:ptCount val="5"/>
                <c:pt idx="0">
                  <c:v>1243</c:v>
                </c:pt>
                <c:pt idx="1">
                  <c:v>1324</c:v>
                </c:pt>
                <c:pt idx="2">
                  <c:v>1364</c:v>
                </c:pt>
                <c:pt idx="3">
                  <c:v>1403</c:v>
                </c:pt>
                <c:pt idx="4">
                  <c:v>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4F-4990-BA57-FB0F1A1FD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10.16'!$AB$15:$AB$33</c:f>
              <c:numCache>
                <c:formatCode>0.0%</c:formatCode>
                <c:ptCount val="19"/>
                <c:pt idx="0">
                  <c:v>3.4914425427872861E-2</c:v>
                </c:pt>
                <c:pt idx="1">
                  <c:v>2.1809290953545231E-2</c:v>
                </c:pt>
                <c:pt idx="2">
                  <c:v>4.6259168704156479E-2</c:v>
                </c:pt>
                <c:pt idx="3">
                  <c:v>7.9217603911980444E-3</c:v>
                </c:pt>
                <c:pt idx="4">
                  <c:v>6.9046454767726168E-2</c:v>
                </c:pt>
                <c:pt idx="5">
                  <c:v>3.5599022004889978E-2</c:v>
                </c:pt>
                <c:pt idx="6">
                  <c:v>0.11217603911980441</c:v>
                </c:pt>
                <c:pt idx="7">
                  <c:v>7.9217603911980433E-2</c:v>
                </c:pt>
                <c:pt idx="8">
                  <c:v>5.2224938875305625E-2</c:v>
                </c:pt>
                <c:pt idx="9">
                  <c:v>5.1833740831295841E-3</c:v>
                </c:pt>
                <c:pt idx="10">
                  <c:v>3.198044009779951E-2</c:v>
                </c:pt>
                <c:pt idx="11">
                  <c:v>1.9070904645476772E-2</c:v>
                </c:pt>
                <c:pt idx="12">
                  <c:v>3.6185819070904644E-2</c:v>
                </c:pt>
                <c:pt idx="13">
                  <c:v>6.611246943765281E-2</c:v>
                </c:pt>
                <c:pt idx="14">
                  <c:v>4.5965770171149146E-2</c:v>
                </c:pt>
                <c:pt idx="15">
                  <c:v>7.4425427872860633E-2</c:v>
                </c:pt>
                <c:pt idx="16">
                  <c:v>0.15471882640586798</c:v>
                </c:pt>
                <c:pt idx="17">
                  <c:v>1.0953545232273839E-2</c:v>
                </c:pt>
                <c:pt idx="18">
                  <c:v>3.80440097799511E-2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A-4559-837A-4024907E42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3A-4559-837A-4024907E4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10.16'!$Z$44:$Z$60</c:f>
              <c:numCache>
                <c:formatCode>#,##0</c:formatCode>
                <c:ptCount val="17"/>
                <c:pt idx="0">
                  <c:v>20</c:v>
                </c:pt>
                <c:pt idx="1">
                  <c:v>172</c:v>
                </c:pt>
                <c:pt idx="2">
                  <c:v>293</c:v>
                </c:pt>
                <c:pt idx="3">
                  <c:v>399</c:v>
                </c:pt>
                <c:pt idx="4">
                  <c:v>503</c:v>
                </c:pt>
                <c:pt idx="5">
                  <c:v>461</c:v>
                </c:pt>
                <c:pt idx="6">
                  <c:v>391</c:v>
                </c:pt>
                <c:pt idx="7">
                  <c:v>428</c:v>
                </c:pt>
                <c:pt idx="8">
                  <c:v>386</c:v>
                </c:pt>
                <c:pt idx="9">
                  <c:v>430</c:v>
                </c:pt>
                <c:pt idx="10">
                  <c:v>533</c:v>
                </c:pt>
                <c:pt idx="11">
                  <c:v>507</c:v>
                </c:pt>
                <c:pt idx="12">
                  <c:v>317</c:v>
                </c:pt>
                <c:pt idx="13">
                  <c:v>133</c:v>
                </c:pt>
                <c:pt idx="14">
                  <c:v>54</c:v>
                </c:pt>
                <c:pt idx="15">
                  <c:v>26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D-4A76-9E04-6E9BA52E8C68}"/>
            </c:ext>
          </c:extLst>
        </c:ser>
        <c:ser>
          <c:idx val="1"/>
          <c:order val="1"/>
          <c:tx>
            <c:strRef>
              <c:f>'Table 10.16'!$S$62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10.16'!$Z$63:$Z$79</c:f>
              <c:numCache>
                <c:formatCode>#,##0</c:formatCode>
                <c:ptCount val="17"/>
                <c:pt idx="0">
                  <c:v>32</c:v>
                </c:pt>
                <c:pt idx="1">
                  <c:v>208</c:v>
                </c:pt>
                <c:pt idx="2">
                  <c:v>280</c:v>
                </c:pt>
                <c:pt idx="3">
                  <c:v>381</c:v>
                </c:pt>
                <c:pt idx="4">
                  <c:v>484</c:v>
                </c:pt>
                <c:pt idx="5">
                  <c:v>442</c:v>
                </c:pt>
                <c:pt idx="6">
                  <c:v>423</c:v>
                </c:pt>
                <c:pt idx="7">
                  <c:v>395</c:v>
                </c:pt>
                <c:pt idx="8">
                  <c:v>416</c:v>
                </c:pt>
                <c:pt idx="9">
                  <c:v>605</c:v>
                </c:pt>
                <c:pt idx="10">
                  <c:v>604</c:v>
                </c:pt>
                <c:pt idx="11">
                  <c:v>481</c:v>
                </c:pt>
                <c:pt idx="12">
                  <c:v>214</c:v>
                </c:pt>
                <c:pt idx="13">
                  <c:v>109</c:v>
                </c:pt>
                <c:pt idx="14">
                  <c:v>36</c:v>
                </c:pt>
                <c:pt idx="15">
                  <c:v>24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AD-4A76-9E04-6E9BA52E8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10.16'!$Z$83:$Z$90</c:f>
              <c:numCache>
                <c:formatCode>#,##0</c:formatCode>
                <c:ptCount val="8"/>
                <c:pt idx="0">
                  <c:v>281</c:v>
                </c:pt>
                <c:pt idx="1">
                  <c:v>258</c:v>
                </c:pt>
                <c:pt idx="2">
                  <c:v>636</c:v>
                </c:pt>
                <c:pt idx="3">
                  <c:v>215</c:v>
                </c:pt>
                <c:pt idx="4">
                  <c:v>96</c:v>
                </c:pt>
                <c:pt idx="5">
                  <c:v>258</c:v>
                </c:pt>
                <c:pt idx="6">
                  <c:v>526</c:v>
                </c:pt>
                <c:pt idx="7">
                  <c:v>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9-461D-8772-F1AA1C67F90C}"/>
            </c:ext>
          </c:extLst>
        </c:ser>
        <c:ser>
          <c:idx val="1"/>
          <c:order val="1"/>
          <c:tx>
            <c:strRef>
              <c:f>'Table 10.16'!$S$92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10.16'!$Z$93:$Z$100</c:f>
              <c:numCache>
                <c:formatCode>#,##0</c:formatCode>
                <c:ptCount val="8"/>
                <c:pt idx="0">
                  <c:v>215</c:v>
                </c:pt>
                <c:pt idx="1">
                  <c:v>568</c:v>
                </c:pt>
                <c:pt idx="2">
                  <c:v>109</c:v>
                </c:pt>
                <c:pt idx="3">
                  <c:v>767</c:v>
                </c:pt>
                <c:pt idx="4">
                  <c:v>511</c:v>
                </c:pt>
                <c:pt idx="5">
                  <c:v>416</c:v>
                </c:pt>
                <c:pt idx="6">
                  <c:v>35</c:v>
                </c:pt>
                <c:pt idx="7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9-461D-8772-F1AA1C67F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10.2'!$V$4:$Z$4</c:f>
              <c:numCache>
                <c:formatCode>#,##0</c:formatCode>
                <c:ptCount val="5"/>
                <c:pt idx="0">
                  <c:v>31201</c:v>
                </c:pt>
                <c:pt idx="1">
                  <c:v>31906</c:v>
                </c:pt>
                <c:pt idx="2">
                  <c:v>32825</c:v>
                </c:pt>
                <c:pt idx="3">
                  <c:v>34963</c:v>
                </c:pt>
                <c:pt idx="4">
                  <c:v>35440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F-4E83-ACBB-F4780CA5772A}"/>
            </c:ext>
          </c:extLst>
        </c:ser>
        <c:ser>
          <c:idx val="1"/>
          <c:order val="1"/>
          <c:tx>
            <c:strRef>
              <c:f>'Table 10.2'!$S$7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10.2'!$V$7:$Z$7</c:f>
              <c:numCache>
                <c:formatCode>#,##0</c:formatCode>
                <c:ptCount val="5"/>
                <c:pt idx="0">
                  <c:v>22559</c:v>
                </c:pt>
                <c:pt idx="1">
                  <c:v>23259</c:v>
                </c:pt>
                <c:pt idx="2">
                  <c:v>23657</c:v>
                </c:pt>
                <c:pt idx="3">
                  <c:v>24138</c:v>
                </c:pt>
                <c:pt idx="4">
                  <c:v>24432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F-4E83-ACBB-F4780CA5772A}"/>
            </c:ext>
          </c:extLst>
        </c:ser>
        <c:ser>
          <c:idx val="2"/>
          <c:order val="2"/>
          <c:tx>
            <c:strRef>
              <c:f>'Table 10.2'!$S$11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10.2'!$V$11:$Z$11</c:f>
              <c:numCache>
                <c:formatCode>#,##0</c:formatCode>
                <c:ptCount val="5"/>
                <c:pt idx="0">
                  <c:v>26566</c:v>
                </c:pt>
                <c:pt idx="1">
                  <c:v>27018</c:v>
                </c:pt>
                <c:pt idx="2">
                  <c:v>27882</c:v>
                </c:pt>
                <c:pt idx="3">
                  <c:v>30041</c:v>
                </c:pt>
                <c:pt idx="4">
                  <c:v>30490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F-4E83-ACBB-F4780CA5772A}"/>
            </c:ext>
          </c:extLst>
        </c:ser>
        <c:ser>
          <c:idx val="3"/>
          <c:order val="3"/>
          <c:tx>
            <c:strRef>
              <c:f>'Table 10.2'!$S$12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10.2'!$V$12:$Z$12</c:f>
              <c:numCache>
                <c:formatCode>#,##0</c:formatCode>
                <c:ptCount val="5"/>
                <c:pt idx="0">
                  <c:v>4637</c:v>
                </c:pt>
                <c:pt idx="1">
                  <c:v>4884</c:v>
                </c:pt>
                <c:pt idx="2">
                  <c:v>4943</c:v>
                </c:pt>
                <c:pt idx="3">
                  <c:v>4929</c:v>
                </c:pt>
                <c:pt idx="4">
                  <c:v>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9F-4E83-ACBB-F4780CA57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10.16'!$S$1</c:f>
              <c:strCache>
                <c:ptCount val="1"/>
                <c:pt idx="0">
                  <c:v>Copper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10.16'!$V$8:$Z$8</c:f>
              <c:numCache>
                <c:formatCode>#,##0</c:formatCode>
                <c:ptCount val="5"/>
                <c:pt idx="0">
                  <c:v>37747</c:v>
                </c:pt>
                <c:pt idx="1">
                  <c:v>37695.79</c:v>
                </c:pt>
                <c:pt idx="2">
                  <c:v>40253.67</c:v>
                </c:pt>
                <c:pt idx="3">
                  <c:v>39890</c:v>
                </c:pt>
                <c:pt idx="4">
                  <c:v>41862.58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D4-4CCA-9AA5-5A55ECC03D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4-4CCA-9AA5-5A55ECC03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10.17'!$U$4:$Y$4</c:f>
              <c:numCache>
                <c:formatCode>#,##0</c:formatCode>
                <c:ptCount val="5"/>
                <c:pt idx="1">
                  <c:v>756</c:v>
                </c:pt>
                <c:pt idx="2">
                  <c:v>873</c:v>
                </c:pt>
                <c:pt idx="3">
                  <c:v>876</c:v>
                </c:pt>
                <c:pt idx="4">
                  <c:v>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9-4D41-BB82-16176274EF32}"/>
            </c:ext>
          </c:extLst>
        </c:ser>
        <c:ser>
          <c:idx val="1"/>
          <c:order val="1"/>
          <c:tx>
            <c:strRef>
              <c:f>'Table 10.17'!$S$7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10.17'!$U$7:$Y$7</c:f>
              <c:numCache>
                <c:formatCode>#,##0</c:formatCode>
                <c:ptCount val="5"/>
                <c:pt idx="1">
                  <c:v>461</c:v>
                </c:pt>
                <c:pt idx="2">
                  <c:v>578</c:v>
                </c:pt>
                <c:pt idx="3">
                  <c:v>561</c:v>
                </c:pt>
                <c:pt idx="4">
                  <c:v>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9-4D41-BB82-16176274EF32}"/>
            </c:ext>
          </c:extLst>
        </c:ser>
        <c:ser>
          <c:idx val="2"/>
          <c:order val="2"/>
          <c:tx>
            <c:strRef>
              <c:f>'Table 10.17'!$S$11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10.17'!$U$11:$Y$11</c:f>
              <c:numCache>
                <c:formatCode>#,##0</c:formatCode>
                <c:ptCount val="5"/>
                <c:pt idx="1">
                  <c:v>546</c:v>
                </c:pt>
                <c:pt idx="2">
                  <c:v>604</c:v>
                </c:pt>
                <c:pt idx="3">
                  <c:v>628</c:v>
                </c:pt>
                <c:pt idx="4">
                  <c:v>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9-4D41-BB82-16176274EF32}"/>
            </c:ext>
          </c:extLst>
        </c:ser>
        <c:ser>
          <c:idx val="3"/>
          <c:order val="3"/>
          <c:tx>
            <c:strRef>
              <c:f>'Table 10.17'!$S$12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10.17'!$U$12:$Y$12</c:f>
              <c:numCache>
                <c:formatCode>#,##0</c:formatCode>
                <c:ptCount val="5"/>
                <c:pt idx="1">
                  <c:v>203</c:v>
                </c:pt>
                <c:pt idx="2">
                  <c:v>275</c:v>
                </c:pt>
                <c:pt idx="3">
                  <c:v>248</c:v>
                </c:pt>
                <c:pt idx="4">
                  <c:v>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F9-4D41-BB82-16176274E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10.17'!$AB$15:$AB$33</c:f>
              <c:numCache>
                <c:formatCode>0.0%</c:formatCode>
                <c:ptCount val="19"/>
                <c:pt idx="0">
                  <c:v>0.26144455747711087</c:v>
                </c:pt>
                <c:pt idx="1">
                  <c:v>8.1383519837232958E-3</c:v>
                </c:pt>
                <c:pt idx="2">
                  <c:v>2.0345879959308241E-2</c:v>
                </c:pt>
                <c:pt idx="3">
                  <c:v>4.0691759918616479E-3</c:v>
                </c:pt>
                <c:pt idx="4">
                  <c:v>4.0691759918616482E-2</c:v>
                </c:pt>
                <c:pt idx="5">
                  <c:v>1.3224821973550356E-2</c:v>
                </c:pt>
                <c:pt idx="6">
                  <c:v>6.9175991861648023E-2</c:v>
                </c:pt>
                <c:pt idx="7">
                  <c:v>4.9847405900305189E-2</c:v>
                </c:pt>
                <c:pt idx="8">
                  <c:v>3.6622583926754833E-2</c:v>
                </c:pt>
                <c:pt idx="9">
                  <c:v>0</c:v>
                </c:pt>
                <c:pt idx="10">
                  <c:v>1.4242115971515769E-2</c:v>
                </c:pt>
                <c:pt idx="11">
                  <c:v>1.9328585961342827E-2</c:v>
                </c:pt>
                <c:pt idx="12">
                  <c:v>3.0518819938962362E-2</c:v>
                </c:pt>
                <c:pt idx="13">
                  <c:v>4.8830111902339775E-2</c:v>
                </c:pt>
                <c:pt idx="14">
                  <c:v>2.9501525940996948E-2</c:v>
                </c:pt>
                <c:pt idx="15">
                  <c:v>7.019328585961343E-2</c:v>
                </c:pt>
                <c:pt idx="16">
                  <c:v>9.0539165818921671E-2</c:v>
                </c:pt>
                <c:pt idx="17">
                  <c:v>1.0172939979654121E-2</c:v>
                </c:pt>
                <c:pt idx="18">
                  <c:v>1.9328585961342827E-2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06-4E0F-B7ED-9C3F0FF38A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06-4E0F-B7ED-9C3F0FF38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10.17'!$Y$44:$Y$60</c:f>
              <c:numCache>
                <c:formatCode>#,##0</c:formatCode>
                <c:ptCount val="17"/>
                <c:pt idx="0">
                  <c:v>6</c:v>
                </c:pt>
                <c:pt idx="1">
                  <c:v>19</c:v>
                </c:pt>
                <c:pt idx="2">
                  <c:v>29</c:v>
                </c:pt>
                <c:pt idx="3">
                  <c:v>27</c:v>
                </c:pt>
                <c:pt idx="4">
                  <c:v>29</c:v>
                </c:pt>
                <c:pt idx="5">
                  <c:v>38</c:v>
                </c:pt>
                <c:pt idx="6">
                  <c:v>53</c:v>
                </c:pt>
                <c:pt idx="7">
                  <c:v>42</c:v>
                </c:pt>
                <c:pt idx="8">
                  <c:v>49</c:v>
                </c:pt>
                <c:pt idx="9">
                  <c:v>49</c:v>
                </c:pt>
                <c:pt idx="10">
                  <c:v>47</c:v>
                </c:pt>
                <c:pt idx="11">
                  <c:v>48</c:v>
                </c:pt>
                <c:pt idx="12">
                  <c:v>43</c:v>
                </c:pt>
                <c:pt idx="13">
                  <c:v>7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16-4457-A1E3-D5D1A0805F6B}"/>
            </c:ext>
          </c:extLst>
        </c:ser>
        <c:ser>
          <c:idx val="1"/>
          <c:order val="1"/>
          <c:tx>
            <c:strRef>
              <c:f>'Table 10.17'!$S$62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10.17'!$Y$63:$Y$79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21</c:v>
                </c:pt>
                <c:pt idx="3">
                  <c:v>35</c:v>
                </c:pt>
                <c:pt idx="4">
                  <c:v>25</c:v>
                </c:pt>
                <c:pt idx="5">
                  <c:v>43</c:v>
                </c:pt>
                <c:pt idx="6">
                  <c:v>39</c:v>
                </c:pt>
                <c:pt idx="7">
                  <c:v>35</c:v>
                </c:pt>
                <c:pt idx="8">
                  <c:v>30</c:v>
                </c:pt>
                <c:pt idx="9">
                  <c:v>47</c:v>
                </c:pt>
                <c:pt idx="10">
                  <c:v>51</c:v>
                </c:pt>
                <c:pt idx="11">
                  <c:v>41</c:v>
                </c:pt>
                <c:pt idx="12">
                  <c:v>30</c:v>
                </c:pt>
                <c:pt idx="13">
                  <c:v>12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16-4457-A1E3-D5D1A0805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10.17'!$Y$83:$Y$90</c:f>
              <c:numCache>
                <c:formatCode>#,##0</c:formatCode>
                <c:ptCount val="8"/>
                <c:pt idx="0">
                  <c:v>23</c:v>
                </c:pt>
                <c:pt idx="1">
                  <c:v>18</c:v>
                </c:pt>
                <c:pt idx="2">
                  <c:v>34</c:v>
                </c:pt>
                <c:pt idx="3">
                  <c:v>9</c:v>
                </c:pt>
                <c:pt idx="4">
                  <c:v>3</c:v>
                </c:pt>
                <c:pt idx="5">
                  <c:v>8</c:v>
                </c:pt>
                <c:pt idx="6">
                  <c:v>30</c:v>
                </c:pt>
                <c:pt idx="7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F7-4C18-9824-FFD85BF25C54}"/>
            </c:ext>
          </c:extLst>
        </c:ser>
        <c:ser>
          <c:idx val="1"/>
          <c:order val="1"/>
          <c:tx>
            <c:strRef>
              <c:f>'Table 10.17'!$S$92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10.17'!$Y$93:$Y$100</c:f>
              <c:numCache>
                <c:formatCode>#,##0</c:formatCode>
                <c:ptCount val="8"/>
                <c:pt idx="0">
                  <c:v>10</c:v>
                </c:pt>
                <c:pt idx="1">
                  <c:v>41</c:v>
                </c:pt>
                <c:pt idx="2">
                  <c:v>12</c:v>
                </c:pt>
                <c:pt idx="3">
                  <c:v>35</c:v>
                </c:pt>
                <c:pt idx="4">
                  <c:v>42</c:v>
                </c:pt>
                <c:pt idx="5">
                  <c:v>12</c:v>
                </c:pt>
                <c:pt idx="6">
                  <c:v>8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F7-4C18-9824-FFD85BF25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10.17'!$U$8:$Y$8</c:f>
              <c:numCache>
                <c:formatCode>#,##0</c:formatCode>
                <c:ptCount val="5"/>
                <c:pt idx="1">
                  <c:v>22878.81</c:v>
                </c:pt>
                <c:pt idx="2">
                  <c:v>21457.49</c:v>
                </c:pt>
                <c:pt idx="3">
                  <c:v>23411.22</c:v>
                </c:pt>
                <c:pt idx="4">
                  <c:v>26050.74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93-4A8D-BD84-F90960FEA3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93-4A8D-BD84-F90960FEA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10.17'!$V$4:$Z$4</c:f>
              <c:numCache>
                <c:formatCode>#,##0</c:formatCode>
                <c:ptCount val="5"/>
                <c:pt idx="0">
                  <c:v>756</c:v>
                </c:pt>
                <c:pt idx="1">
                  <c:v>873</c:v>
                </c:pt>
                <c:pt idx="2">
                  <c:v>876</c:v>
                </c:pt>
                <c:pt idx="3">
                  <c:v>919</c:v>
                </c:pt>
                <c:pt idx="4">
                  <c:v>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B0-4550-9675-771621BE9F56}"/>
            </c:ext>
          </c:extLst>
        </c:ser>
        <c:ser>
          <c:idx val="1"/>
          <c:order val="1"/>
          <c:tx>
            <c:strRef>
              <c:f>'Table 10.17'!$S$7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10.17'!$V$7:$Z$7</c:f>
              <c:numCache>
                <c:formatCode>#,##0</c:formatCode>
                <c:ptCount val="5"/>
                <c:pt idx="0">
                  <c:v>461</c:v>
                </c:pt>
                <c:pt idx="1">
                  <c:v>578</c:v>
                </c:pt>
                <c:pt idx="2">
                  <c:v>561</c:v>
                </c:pt>
                <c:pt idx="3">
                  <c:v>587</c:v>
                </c:pt>
                <c:pt idx="4">
                  <c:v>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B0-4550-9675-771621BE9F56}"/>
            </c:ext>
          </c:extLst>
        </c:ser>
        <c:ser>
          <c:idx val="2"/>
          <c:order val="2"/>
          <c:tx>
            <c:strRef>
              <c:f>'Table 10.17'!$S$11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10.17'!$V$11:$Z$11</c:f>
              <c:numCache>
                <c:formatCode>#,##0</c:formatCode>
                <c:ptCount val="5"/>
                <c:pt idx="0">
                  <c:v>546</c:v>
                </c:pt>
                <c:pt idx="1">
                  <c:v>604</c:v>
                </c:pt>
                <c:pt idx="2">
                  <c:v>628</c:v>
                </c:pt>
                <c:pt idx="3">
                  <c:v>663</c:v>
                </c:pt>
                <c:pt idx="4">
                  <c:v>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B0-4550-9675-771621BE9F56}"/>
            </c:ext>
          </c:extLst>
        </c:ser>
        <c:ser>
          <c:idx val="3"/>
          <c:order val="3"/>
          <c:tx>
            <c:strRef>
              <c:f>'Table 10.17'!$S$12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10.17'!$V$12:$Z$12</c:f>
              <c:numCache>
                <c:formatCode>#,##0</c:formatCode>
                <c:ptCount val="5"/>
                <c:pt idx="0">
                  <c:v>203</c:v>
                </c:pt>
                <c:pt idx="1">
                  <c:v>275</c:v>
                </c:pt>
                <c:pt idx="2">
                  <c:v>248</c:v>
                </c:pt>
                <c:pt idx="3">
                  <c:v>259</c:v>
                </c:pt>
                <c:pt idx="4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B0-4550-9675-771621BE9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10.17'!$AB$15:$AB$33</c:f>
              <c:numCache>
                <c:formatCode>0.0%</c:formatCode>
                <c:ptCount val="19"/>
                <c:pt idx="0">
                  <c:v>0.26144455747711087</c:v>
                </c:pt>
                <c:pt idx="1">
                  <c:v>8.1383519837232958E-3</c:v>
                </c:pt>
                <c:pt idx="2">
                  <c:v>2.0345879959308241E-2</c:v>
                </c:pt>
                <c:pt idx="3">
                  <c:v>4.0691759918616479E-3</c:v>
                </c:pt>
                <c:pt idx="4">
                  <c:v>4.0691759918616482E-2</c:v>
                </c:pt>
                <c:pt idx="5">
                  <c:v>1.3224821973550356E-2</c:v>
                </c:pt>
                <c:pt idx="6">
                  <c:v>6.9175991861648023E-2</c:v>
                </c:pt>
                <c:pt idx="7">
                  <c:v>4.9847405900305189E-2</c:v>
                </c:pt>
                <c:pt idx="8">
                  <c:v>3.6622583926754833E-2</c:v>
                </c:pt>
                <c:pt idx="9">
                  <c:v>0</c:v>
                </c:pt>
                <c:pt idx="10">
                  <c:v>1.4242115971515769E-2</c:v>
                </c:pt>
                <c:pt idx="11">
                  <c:v>1.9328585961342827E-2</c:v>
                </c:pt>
                <c:pt idx="12">
                  <c:v>3.0518819938962362E-2</c:v>
                </c:pt>
                <c:pt idx="13">
                  <c:v>4.8830111902339775E-2</c:v>
                </c:pt>
                <c:pt idx="14">
                  <c:v>2.9501525940996948E-2</c:v>
                </c:pt>
                <c:pt idx="15">
                  <c:v>7.019328585961343E-2</c:v>
                </c:pt>
                <c:pt idx="16">
                  <c:v>9.0539165818921671E-2</c:v>
                </c:pt>
                <c:pt idx="17">
                  <c:v>1.0172939979654121E-2</c:v>
                </c:pt>
                <c:pt idx="18">
                  <c:v>1.9328585961342827E-2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39-4514-A3EC-E48954B424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39-4514-A3EC-E48954B42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10.17'!$Z$44:$Z$60</c:f>
              <c:numCache>
                <c:formatCode>#,##0</c:formatCode>
                <c:ptCount val="17"/>
                <c:pt idx="0">
                  <c:v>7</c:v>
                </c:pt>
                <c:pt idx="1">
                  <c:v>14</c:v>
                </c:pt>
                <c:pt idx="2">
                  <c:v>32</c:v>
                </c:pt>
                <c:pt idx="3">
                  <c:v>51</c:v>
                </c:pt>
                <c:pt idx="4">
                  <c:v>30</c:v>
                </c:pt>
                <c:pt idx="5">
                  <c:v>51</c:v>
                </c:pt>
                <c:pt idx="6">
                  <c:v>59</c:v>
                </c:pt>
                <c:pt idx="7">
                  <c:v>31</c:v>
                </c:pt>
                <c:pt idx="8">
                  <c:v>38</c:v>
                </c:pt>
                <c:pt idx="9">
                  <c:v>55</c:v>
                </c:pt>
                <c:pt idx="10">
                  <c:v>47</c:v>
                </c:pt>
                <c:pt idx="11">
                  <c:v>51</c:v>
                </c:pt>
                <c:pt idx="12">
                  <c:v>36</c:v>
                </c:pt>
                <c:pt idx="13">
                  <c:v>15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C-414E-8EF7-5B9DB6476002}"/>
            </c:ext>
          </c:extLst>
        </c:ser>
        <c:ser>
          <c:idx val="1"/>
          <c:order val="1"/>
          <c:tx>
            <c:strRef>
              <c:f>'Table 10.17'!$S$62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10.17'!$Z$63:$Z$79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29</c:v>
                </c:pt>
                <c:pt idx="3">
                  <c:v>41</c:v>
                </c:pt>
                <c:pt idx="4">
                  <c:v>45</c:v>
                </c:pt>
                <c:pt idx="5">
                  <c:v>53</c:v>
                </c:pt>
                <c:pt idx="6">
                  <c:v>46</c:v>
                </c:pt>
                <c:pt idx="7">
                  <c:v>32</c:v>
                </c:pt>
                <c:pt idx="8">
                  <c:v>23</c:v>
                </c:pt>
                <c:pt idx="9">
                  <c:v>48</c:v>
                </c:pt>
                <c:pt idx="10">
                  <c:v>39</c:v>
                </c:pt>
                <c:pt idx="11">
                  <c:v>51</c:v>
                </c:pt>
                <c:pt idx="12">
                  <c:v>33</c:v>
                </c:pt>
                <c:pt idx="13">
                  <c:v>13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AC-414E-8EF7-5B9DB6476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10.17'!$Z$83:$Z$90</c:f>
              <c:numCache>
                <c:formatCode>#,##0</c:formatCode>
                <c:ptCount val="8"/>
                <c:pt idx="0">
                  <c:v>28</c:v>
                </c:pt>
                <c:pt idx="1">
                  <c:v>15</c:v>
                </c:pt>
                <c:pt idx="2">
                  <c:v>36</c:v>
                </c:pt>
                <c:pt idx="3">
                  <c:v>6</c:v>
                </c:pt>
                <c:pt idx="4">
                  <c:v>0</c:v>
                </c:pt>
                <c:pt idx="5">
                  <c:v>7</c:v>
                </c:pt>
                <c:pt idx="6">
                  <c:v>48</c:v>
                </c:pt>
                <c:pt idx="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90-423C-B01C-BC0839D0B96A}"/>
            </c:ext>
          </c:extLst>
        </c:ser>
        <c:ser>
          <c:idx val="1"/>
          <c:order val="1"/>
          <c:tx>
            <c:strRef>
              <c:f>'Table 10.17'!$S$92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10.17'!$Z$93:$Z$100</c:f>
              <c:numCache>
                <c:formatCode>#,##0</c:formatCode>
                <c:ptCount val="8"/>
                <c:pt idx="0">
                  <c:v>12</c:v>
                </c:pt>
                <c:pt idx="1">
                  <c:v>51</c:v>
                </c:pt>
                <c:pt idx="2">
                  <c:v>10</c:v>
                </c:pt>
                <c:pt idx="3">
                  <c:v>44</c:v>
                </c:pt>
                <c:pt idx="4">
                  <c:v>30</c:v>
                </c:pt>
                <c:pt idx="5">
                  <c:v>16</c:v>
                </c:pt>
                <c:pt idx="6">
                  <c:v>14</c:v>
                </c:pt>
                <c:pt idx="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90-423C-B01C-BC0839D0B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10.2'!$AB$15:$AB$33</c:f>
              <c:numCache>
                <c:formatCode>0.0%</c:formatCode>
                <c:ptCount val="19"/>
                <c:pt idx="0">
                  <c:v>3.2451041255149839E-2</c:v>
                </c:pt>
                <c:pt idx="1">
                  <c:v>1.0073931937468254E-2</c:v>
                </c:pt>
                <c:pt idx="2">
                  <c:v>5.7932163214628365E-2</c:v>
                </c:pt>
                <c:pt idx="3">
                  <c:v>8.2679609458773066E-3</c:v>
                </c:pt>
                <c:pt idx="4">
                  <c:v>6.5014955697274113E-2</c:v>
                </c:pt>
                <c:pt idx="5">
                  <c:v>3.1830238726790451E-2</c:v>
                </c:pt>
                <c:pt idx="6">
                  <c:v>7.0856143123201085E-2</c:v>
                </c:pt>
                <c:pt idx="7">
                  <c:v>7.1335854167842425E-2</c:v>
                </c:pt>
                <c:pt idx="8">
                  <c:v>2.0796884700039507E-2</c:v>
                </c:pt>
                <c:pt idx="9">
                  <c:v>1.3431909249957673E-2</c:v>
                </c:pt>
                <c:pt idx="10">
                  <c:v>3.0983689824482193E-2</c:v>
                </c:pt>
                <c:pt idx="11">
                  <c:v>1.6930978046165134E-2</c:v>
                </c:pt>
                <c:pt idx="12">
                  <c:v>9.3684745188780408E-2</c:v>
                </c:pt>
                <c:pt idx="13">
                  <c:v>6.6990236469326711E-2</c:v>
                </c:pt>
                <c:pt idx="14">
                  <c:v>6.653874372142897E-2</c:v>
                </c:pt>
                <c:pt idx="15">
                  <c:v>0.10519781026017269</c:v>
                </c:pt>
                <c:pt idx="16">
                  <c:v>0.14111970201478638</c:v>
                </c:pt>
                <c:pt idx="17">
                  <c:v>2.6863818499915346E-2</c:v>
                </c:pt>
                <c:pt idx="18">
                  <c:v>3.5442180709972348E-2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9-41F7-94A2-11AFFD1251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9-41F7-94A2-11AFFD125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10.17'!$S$1</c:f>
              <c:strCache>
                <c:ptCount val="1"/>
                <c:pt idx="0">
                  <c:v>Elliston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10.17'!$V$8:$Z$8</c:f>
              <c:numCache>
                <c:formatCode>#,##0</c:formatCode>
                <c:ptCount val="5"/>
                <c:pt idx="0">
                  <c:v>22878.81</c:v>
                </c:pt>
                <c:pt idx="1">
                  <c:v>21457.49</c:v>
                </c:pt>
                <c:pt idx="2">
                  <c:v>23411.22</c:v>
                </c:pt>
                <c:pt idx="3">
                  <c:v>26050.74</c:v>
                </c:pt>
                <c:pt idx="4">
                  <c:v>28547.42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F-4EA7-897D-EAB3CC8BB6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F-4EA7-897D-EAB3CC8BB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10.18'!$U$4:$Y$4</c:f>
              <c:numCache>
                <c:formatCode>#,##0</c:formatCode>
                <c:ptCount val="5"/>
                <c:pt idx="1">
                  <c:v>1337</c:v>
                </c:pt>
                <c:pt idx="2">
                  <c:v>1479</c:v>
                </c:pt>
                <c:pt idx="3">
                  <c:v>1533</c:v>
                </c:pt>
                <c:pt idx="4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11-4E84-9B49-290BA2077B1E}"/>
            </c:ext>
          </c:extLst>
        </c:ser>
        <c:ser>
          <c:idx val="1"/>
          <c:order val="1"/>
          <c:tx>
            <c:strRef>
              <c:f>'Table 10.18'!$S$7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10.18'!$U$7:$Y$7</c:f>
              <c:numCache>
                <c:formatCode>#,##0</c:formatCode>
                <c:ptCount val="5"/>
                <c:pt idx="1">
                  <c:v>833</c:v>
                </c:pt>
                <c:pt idx="2">
                  <c:v>925</c:v>
                </c:pt>
                <c:pt idx="3">
                  <c:v>934</c:v>
                </c:pt>
                <c:pt idx="4">
                  <c:v>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11-4E84-9B49-290BA2077B1E}"/>
            </c:ext>
          </c:extLst>
        </c:ser>
        <c:ser>
          <c:idx val="2"/>
          <c:order val="2"/>
          <c:tx>
            <c:strRef>
              <c:f>'Table 10.18'!$S$11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10.18'!$U$11:$Y$11</c:f>
              <c:numCache>
                <c:formatCode>#,##0</c:formatCode>
                <c:ptCount val="5"/>
                <c:pt idx="1">
                  <c:v>1148</c:v>
                </c:pt>
                <c:pt idx="2">
                  <c:v>1237</c:v>
                </c:pt>
                <c:pt idx="3">
                  <c:v>1286</c:v>
                </c:pt>
                <c:pt idx="4">
                  <c:v>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11-4E84-9B49-290BA2077B1E}"/>
            </c:ext>
          </c:extLst>
        </c:ser>
        <c:ser>
          <c:idx val="3"/>
          <c:order val="3"/>
          <c:tx>
            <c:strRef>
              <c:f>'Table 10.18'!$S$12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10.18'!$U$12:$Y$12</c:f>
              <c:numCache>
                <c:formatCode>#,##0</c:formatCode>
                <c:ptCount val="5"/>
                <c:pt idx="1">
                  <c:v>183</c:v>
                </c:pt>
                <c:pt idx="2">
                  <c:v>247</c:v>
                </c:pt>
                <c:pt idx="3">
                  <c:v>247</c:v>
                </c:pt>
                <c:pt idx="4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11-4E84-9B49-290BA2077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10.18'!$AB$15:$AB$33</c:f>
              <c:numCache>
                <c:formatCode>0.0%</c:formatCode>
                <c:ptCount val="19"/>
                <c:pt idx="0">
                  <c:v>0.13868613138686131</c:v>
                </c:pt>
                <c:pt idx="1">
                  <c:v>5.1758460517584606E-2</c:v>
                </c:pt>
                <c:pt idx="2">
                  <c:v>1.5262110152621102E-2</c:v>
                </c:pt>
                <c:pt idx="3">
                  <c:v>5.3085600530856005E-3</c:v>
                </c:pt>
                <c:pt idx="4">
                  <c:v>6.1712010617120103E-2</c:v>
                </c:pt>
                <c:pt idx="5">
                  <c:v>1.5262110152621102E-2</c:v>
                </c:pt>
                <c:pt idx="6">
                  <c:v>7.9628400796284013E-2</c:v>
                </c:pt>
                <c:pt idx="7">
                  <c:v>9.1572660915726606E-2</c:v>
                </c:pt>
                <c:pt idx="8">
                  <c:v>3.3178500331785002E-2</c:v>
                </c:pt>
                <c:pt idx="9">
                  <c:v>2.6542800265428003E-3</c:v>
                </c:pt>
                <c:pt idx="10">
                  <c:v>3.2514930325149301E-2</c:v>
                </c:pt>
                <c:pt idx="11">
                  <c:v>1.7252820172528202E-2</c:v>
                </c:pt>
                <c:pt idx="12">
                  <c:v>3.0524220305242204E-2</c:v>
                </c:pt>
                <c:pt idx="13">
                  <c:v>9.4890510948905105E-2</c:v>
                </c:pt>
                <c:pt idx="14">
                  <c:v>6.1048440610484409E-2</c:v>
                </c:pt>
                <c:pt idx="15">
                  <c:v>6.569343065693431E-2</c:v>
                </c:pt>
                <c:pt idx="16">
                  <c:v>0.1108161911081619</c:v>
                </c:pt>
                <c:pt idx="17">
                  <c:v>1.2607830126078301E-2</c:v>
                </c:pt>
                <c:pt idx="18">
                  <c:v>2.3888520238885203E-2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E-4A79-B1EA-9CB1E2965D4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E-4A79-B1EA-9CB1E2965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10.18'!$Y$44:$Y$60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42</c:v>
                </c:pt>
                <c:pt idx="3">
                  <c:v>45</c:v>
                </c:pt>
                <c:pt idx="4">
                  <c:v>81</c:v>
                </c:pt>
                <c:pt idx="5">
                  <c:v>80</c:v>
                </c:pt>
                <c:pt idx="6">
                  <c:v>42</c:v>
                </c:pt>
                <c:pt idx="7">
                  <c:v>73</c:v>
                </c:pt>
                <c:pt idx="8">
                  <c:v>57</c:v>
                </c:pt>
                <c:pt idx="9">
                  <c:v>98</c:v>
                </c:pt>
                <c:pt idx="10">
                  <c:v>64</c:v>
                </c:pt>
                <c:pt idx="11">
                  <c:v>77</c:v>
                </c:pt>
                <c:pt idx="12">
                  <c:v>70</c:v>
                </c:pt>
                <c:pt idx="13">
                  <c:v>27</c:v>
                </c:pt>
                <c:pt idx="14">
                  <c:v>9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2-416A-AF96-C1B26FE83260}"/>
            </c:ext>
          </c:extLst>
        </c:ser>
        <c:ser>
          <c:idx val="1"/>
          <c:order val="1"/>
          <c:tx>
            <c:strRef>
              <c:f>'Table 10.18'!$S$62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10.18'!$Y$63:$Y$79</c:f>
              <c:numCache>
                <c:formatCode>#,##0</c:formatCode>
                <c:ptCount val="17"/>
                <c:pt idx="0">
                  <c:v>6</c:v>
                </c:pt>
                <c:pt idx="1">
                  <c:v>11</c:v>
                </c:pt>
                <c:pt idx="2">
                  <c:v>49</c:v>
                </c:pt>
                <c:pt idx="3">
                  <c:v>50</c:v>
                </c:pt>
                <c:pt idx="4">
                  <c:v>75</c:v>
                </c:pt>
                <c:pt idx="5">
                  <c:v>64</c:v>
                </c:pt>
                <c:pt idx="6">
                  <c:v>49</c:v>
                </c:pt>
                <c:pt idx="7">
                  <c:v>69</c:v>
                </c:pt>
                <c:pt idx="8">
                  <c:v>55</c:v>
                </c:pt>
                <c:pt idx="9">
                  <c:v>85</c:v>
                </c:pt>
                <c:pt idx="10">
                  <c:v>85</c:v>
                </c:pt>
                <c:pt idx="11">
                  <c:v>70</c:v>
                </c:pt>
                <c:pt idx="12">
                  <c:v>46</c:v>
                </c:pt>
                <c:pt idx="13">
                  <c:v>26</c:v>
                </c:pt>
                <c:pt idx="14">
                  <c:v>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2-416A-AF96-C1B26FE83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10.18'!$Y$83:$Y$90</c:f>
              <c:numCache>
                <c:formatCode>#,##0</c:formatCode>
                <c:ptCount val="8"/>
                <c:pt idx="0">
                  <c:v>33</c:v>
                </c:pt>
                <c:pt idx="1">
                  <c:v>25</c:v>
                </c:pt>
                <c:pt idx="2">
                  <c:v>96</c:v>
                </c:pt>
                <c:pt idx="3">
                  <c:v>30</c:v>
                </c:pt>
                <c:pt idx="4">
                  <c:v>9</c:v>
                </c:pt>
                <c:pt idx="5">
                  <c:v>13</c:v>
                </c:pt>
                <c:pt idx="6">
                  <c:v>76</c:v>
                </c:pt>
                <c:pt idx="7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0-41D3-8100-69C7F049FA3E}"/>
            </c:ext>
          </c:extLst>
        </c:ser>
        <c:ser>
          <c:idx val="1"/>
          <c:order val="1"/>
          <c:tx>
            <c:strRef>
              <c:f>'Table 10.18'!$S$92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10.18'!$Y$93:$Y$100</c:f>
              <c:numCache>
                <c:formatCode>#,##0</c:formatCode>
                <c:ptCount val="8"/>
                <c:pt idx="0">
                  <c:v>32</c:v>
                </c:pt>
                <c:pt idx="1">
                  <c:v>77</c:v>
                </c:pt>
                <c:pt idx="2">
                  <c:v>24</c:v>
                </c:pt>
                <c:pt idx="3">
                  <c:v>89</c:v>
                </c:pt>
                <c:pt idx="4">
                  <c:v>52</c:v>
                </c:pt>
                <c:pt idx="5">
                  <c:v>22</c:v>
                </c:pt>
                <c:pt idx="6">
                  <c:v>7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D0-41D3-8100-69C7F049F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10.18'!$U$8:$Y$8</c:f>
              <c:numCache>
                <c:formatCode>#,##0</c:formatCode>
                <c:ptCount val="5"/>
                <c:pt idx="1">
                  <c:v>36953.72</c:v>
                </c:pt>
                <c:pt idx="2">
                  <c:v>34500.080000000002</c:v>
                </c:pt>
                <c:pt idx="3">
                  <c:v>33523</c:v>
                </c:pt>
                <c:pt idx="4">
                  <c:v>33224.26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04-4FC2-AE20-3FCA8C926E5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04-4FC2-AE20-3FCA8C926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10.18'!$V$4:$Z$4</c:f>
              <c:numCache>
                <c:formatCode>#,##0</c:formatCode>
                <c:ptCount val="5"/>
                <c:pt idx="0">
                  <c:v>1337</c:v>
                </c:pt>
                <c:pt idx="1">
                  <c:v>1479</c:v>
                </c:pt>
                <c:pt idx="2">
                  <c:v>1533</c:v>
                </c:pt>
                <c:pt idx="3">
                  <c:v>1539</c:v>
                </c:pt>
                <c:pt idx="4">
                  <c:v>1512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B-441D-B1AE-6AB45C3515D5}"/>
            </c:ext>
          </c:extLst>
        </c:ser>
        <c:ser>
          <c:idx val="1"/>
          <c:order val="1"/>
          <c:tx>
            <c:strRef>
              <c:f>'Table 10.18'!$S$7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10.18'!$V$7:$Z$7</c:f>
              <c:numCache>
                <c:formatCode>#,##0</c:formatCode>
                <c:ptCount val="5"/>
                <c:pt idx="0">
                  <c:v>833</c:v>
                </c:pt>
                <c:pt idx="1">
                  <c:v>925</c:v>
                </c:pt>
                <c:pt idx="2">
                  <c:v>934</c:v>
                </c:pt>
                <c:pt idx="3">
                  <c:v>916</c:v>
                </c:pt>
                <c:pt idx="4">
                  <c:v>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FB-441D-B1AE-6AB45C3515D5}"/>
            </c:ext>
          </c:extLst>
        </c:ser>
        <c:ser>
          <c:idx val="2"/>
          <c:order val="2"/>
          <c:tx>
            <c:strRef>
              <c:f>'Table 10.18'!$S$11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10.18'!$V$11:$Z$11</c:f>
              <c:numCache>
                <c:formatCode>#,##0</c:formatCode>
                <c:ptCount val="5"/>
                <c:pt idx="0">
                  <c:v>1148</c:v>
                </c:pt>
                <c:pt idx="1">
                  <c:v>1237</c:v>
                </c:pt>
                <c:pt idx="2">
                  <c:v>1286</c:v>
                </c:pt>
                <c:pt idx="3">
                  <c:v>1292</c:v>
                </c:pt>
                <c:pt idx="4">
                  <c:v>1291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FB-441D-B1AE-6AB45C3515D5}"/>
            </c:ext>
          </c:extLst>
        </c:ser>
        <c:ser>
          <c:idx val="3"/>
          <c:order val="3"/>
          <c:tx>
            <c:strRef>
              <c:f>'Table 10.18'!$S$12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10.18'!$V$12:$Z$12</c:f>
              <c:numCache>
                <c:formatCode>#,##0</c:formatCode>
                <c:ptCount val="5"/>
                <c:pt idx="0">
                  <c:v>183</c:v>
                </c:pt>
                <c:pt idx="1">
                  <c:v>247</c:v>
                </c:pt>
                <c:pt idx="2">
                  <c:v>247</c:v>
                </c:pt>
                <c:pt idx="3">
                  <c:v>245</c:v>
                </c:pt>
                <c:pt idx="4">
                  <c:v>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FB-441D-B1AE-6AB45C351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10.18'!$AB$15:$AB$33</c:f>
              <c:numCache>
                <c:formatCode>0.0%</c:formatCode>
                <c:ptCount val="19"/>
                <c:pt idx="0">
                  <c:v>0.13868613138686131</c:v>
                </c:pt>
                <c:pt idx="1">
                  <c:v>5.1758460517584606E-2</c:v>
                </c:pt>
                <c:pt idx="2">
                  <c:v>1.5262110152621102E-2</c:v>
                </c:pt>
                <c:pt idx="3">
                  <c:v>5.3085600530856005E-3</c:v>
                </c:pt>
                <c:pt idx="4">
                  <c:v>6.1712010617120103E-2</c:v>
                </c:pt>
                <c:pt idx="5">
                  <c:v>1.5262110152621102E-2</c:v>
                </c:pt>
                <c:pt idx="6">
                  <c:v>7.9628400796284013E-2</c:v>
                </c:pt>
                <c:pt idx="7">
                  <c:v>9.1572660915726606E-2</c:v>
                </c:pt>
                <c:pt idx="8">
                  <c:v>3.3178500331785002E-2</c:v>
                </c:pt>
                <c:pt idx="9">
                  <c:v>2.6542800265428003E-3</c:v>
                </c:pt>
                <c:pt idx="10">
                  <c:v>3.2514930325149301E-2</c:v>
                </c:pt>
                <c:pt idx="11">
                  <c:v>1.7252820172528202E-2</c:v>
                </c:pt>
                <c:pt idx="12">
                  <c:v>3.0524220305242204E-2</c:v>
                </c:pt>
                <c:pt idx="13">
                  <c:v>9.4890510948905105E-2</c:v>
                </c:pt>
                <c:pt idx="14">
                  <c:v>6.1048440610484409E-2</c:v>
                </c:pt>
                <c:pt idx="15">
                  <c:v>6.569343065693431E-2</c:v>
                </c:pt>
                <c:pt idx="16">
                  <c:v>0.1108161911081619</c:v>
                </c:pt>
                <c:pt idx="17">
                  <c:v>1.2607830126078301E-2</c:v>
                </c:pt>
                <c:pt idx="18">
                  <c:v>2.3888520238885203E-2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5-43BA-BE77-7A3260B784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5-43BA-BE77-7A3260B78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10.18'!$Z$44:$Z$60</c:f>
              <c:numCache>
                <c:formatCode>#,##0</c:formatCode>
                <c:ptCount val="17"/>
                <c:pt idx="0">
                  <c:v>0</c:v>
                </c:pt>
                <c:pt idx="1">
                  <c:v>21</c:v>
                </c:pt>
                <c:pt idx="2">
                  <c:v>48</c:v>
                </c:pt>
                <c:pt idx="3">
                  <c:v>46</c:v>
                </c:pt>
                <c:pt idx="4">
                  <c:v>80</c:v>
                </c:pt>
                <c:pt idx="5">
                  <c:v>78</c:v>
                </c:pt>
                <c:pt idx="6">
                  <c:v>48</c:v>
                </c:pt>
                <c:pt idx="7">
                  <c:v>74</c:v>
                </c:pt>
                <c:pt idx="8">
                  <c:v>65</c:v>
                </c:pt>
                <c:pt idx="9">
                  <c:v>75</c:v>
                </c:pt>
                <c:pt idx="10">
                  <c:v>62</c:v>
                </c:pt>
                <c:pt idx="11">
                  <c:v>71</c:v>
                </c:pt>
                <c:pt idx="12">
                  <c:v>68</c:v>
                </c:pt>
                <c:pt idx="13">
                  <c:v>24</c:v>
                </c:pt>
                <c:pt idx="14">
                  <c:v>8</c:v>
                </c:pt>
                <c:pt idx="15">
                  <c:v>5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14-4EE3-9BDC-FDA3E19220B7}"/>
            </c:ext>
          </c:extLst>
        </c:ser>
        <c:ser>
          <c:idx val="1"/>
          <c:order val="1"/>
          <c:tx>
            <c:strRef>
              <c:f>'Table 10.18'!$S$62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10.18'!$Z$63:$Z$79</c:f>
              <c:numCache>
                <c:formatCode>#,##0</c:formatCode>
                <c:ptCount val="17"/>
                <c:pt idx="0">
                  <c:v>3</c:v>
                </c:pt>
                <c:pt idx="1">
                  <c:v>14</c:v>
                </c:pt>
                <c:pt idx="2">
                  <c:v>24</c:v>
                </c:pt>
                <c:pt idx="3">
                  <c:v>62</c:v>
                </c:pt>
                <c:pt idx="4">
                  <c:v>82</c:v>
                </c:pt>
                <c:pt idx="5">
                  <c:v>43</c:v>
                </c:pt>
                <c:pt idx="6">
                  <c:v>54</c:v>
                </c:pt>
                <c:pt idx="7">
                  <c:v>49</c:v>
                </c:pt>
                <c:pt idx="8">
                  <c:v>56</c:v>
                </c:pt>
                <c:pt idx="9">
                  <c:v>76</c:v>
                </c:pt>
                <c:pt idx="10">
                  <c:v>74</c:v>
                </c:pt>
                <c:pt idx="11">
                  <c:v>94</c:v>
                </c:pt>
                <c:pt idx="12">
                  <c:v>44</c:v>
                </c:pt>
                <c:pt idx="13">
                  <c:v>16</c:v>
                </c:pt>
                <c:pt idx="14">
                  <c:v>14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14-4EE3-9BDC-FDA3E1922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10.18'!$Z$83:$Z$90</c:f>
              <c:numCache>
                <c:formatCode>#,##0</c:formatCode>
                <c:ptCount val="8"/>
                <c:pt idx="0">
                  <c:v>45</c:v>
                </c:pt>
                <c:pt idx="1">
                  <c:v>29</c:v>
                </c:pt>
                <c:pt idx="2">
                  <c:v>104</c:v>
                </c:pt>
                <c:pt idx="3">
                  <c:v>26</c:v>
                </c:pt>
                <c:pt idx="4">
                  <c:v>6</c:v>
                </c:pt>
                <c:pt idx="5">
                  <c:v>6</c:v>
                </c:pt>
                <c:pt idx="6">
                  <c:v>71</c:v>
                </c:pt>
                <c:pt idx="7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A-4B1B-8AB6-B3D5C5871471}"/>
            </c:ext>
          </c:extLst>
        </c:ser>
        <c:ser>
          <c:idx val="1"/>
          <c:order val="1"/>
          <c:tx>
            <c:strRef>
              <c:f>'Table 10.18'!$S$92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10.18'!$Z$93:$Z$100</c:f>
              <c:numCache>
                <c:formatCode>#,##0</c:formatCode>
                <c:ptCount val="8"/>
                <c:pt idx="0">
                  <c:v>26</c:v>
                </c:pt>
                <c:pt idx="1">
                  <c:v>79</c:v>
                </c:pt>
                <c:pt idx="2">
                  <c:v>23</c:v>
                </c:pt>
                <c:pt idx="3">
                  <c:v>81</c:v>
                </c:pt>
                <c:pt idx="4">
                  <c:v>53</c:v>
                </c:pt>
                <c:pt idx="5">
                  <c:v>30</c:v>
                </c:pt>
                <c:pt idx="6">
                  <c:v>16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1A-4B1B-8AB6-B3D5C5871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10.2'!$Z$44:$Z$60</c:f>
              <c:numCache>
                <c:formatCode>#,##0</c:formatCode>
                <c:ptCount val="17"/>
                <c:pt idx="0">
                  <c:v>33</c:v>
                </c:pt>
                <c:pt idx="1">
                  <c:v>495</c:v>
                </c:pt>
                <c:pt idx="2">
                  <c:v>1169</c:v>
                </c:pt>
                <c:pt idx="3">
                  <c:v>1494</c:v>
                </c:pt>
                <c:pt idx="4">
                  <c:v>1400</c:v>
                </c:pt>
                <c:pt idx="5">
                  <c:v>1448</c:v>
                </c:pt>
                <c:pt idx="6">
                  <c:v>1505</c:v>
                </c:pt>
                <c:pt idx="7">
                  <c:v>1580</c:v>
                </c:pt>
                <c:pt idx="8">
                  <c:v>1561</c:v>
                </c:pt>
                <c:pt idx="9">
                  <c:v>1845</c:v>
                </c:pt>
                <c:pt idx="10">
                  <c:v>1664</c:v>
                </c:pt>
                <c:pt idx="11">
                  <c:v>1418</c:v>
                </c:pt>
                <c:pt idx="12">
                  <c:v>850</c:v>
                </c:pt>
                <c:pt idx="13">
                  <c:v>433</c:v>
                </c:pt>
                <c:pt idx="14">
                  <c:v>204</c:v>
                </c:pt>
                <c:pt idx="15">
                  <c:v>78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4-46C2-A296-DD80A0C10935}"/>
            </c:ext>
          </c:extLst>
        </c:ser>
        <c:ser>
          <c:idx val="1"/>
          <c:order val="1"/>
          <c:tx>
            <c:strRef>
              <c:f>'Table 10.2'!$S$62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10.2'!$Z$63:$Z$79</c:f>
              <c:numCache>
                <c:formatCode>#,##0</c:formatCode>
                <c:ptCount val="17"/>
                <c:pt idx="0">
                  <c:v>52</c:v>
                </c:pt>
                <c:pt idx="1">
                  <c:v>620</c:v>
                </c:pt>
                <c:pt idx="2">
                  <c:v>1385</c:v>
                </c:pt>
                <c:pt idx="3">
                  <c:v>1677</c:v>
                </c:pt>
                <c:pt idx="4">
                  <c:v>1415</c:v>
                </c:pt>
                <c:pt idx="5">
                  <c:v>1528</c:v>
                </c:pt>
                <c:pt idx="6">
                  <c:v>1724</c:v>
                </c:pt>
                <c:pt idx="7">
                  <c:v>1681</c:v>
                </c:pt>
                <c:pt idx="8">
                  <c:v>1909</c:v>
                </c:pt>
                <c:pt idx="9">
                  <c:v>2008</c:v>
                </c:pt>
                <c:pt idx="10">
                  <c:v>1684</c:v>
                </c:pt>
                <c:pt idx="11">
                  <c:v>1321</c:v>
                </c:pt>
                <c:pt idx="12">
                  <c:v>702</c:v>
                </c:pt>
                <c:pt idx="13">
                  <c:v>309</c:v>
                </c:pt>
                <c:pt idx="14">
                  <c:v>143</c:v>
                </c:pt>
                <c:pt idx="15">
                  <c:v>36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B4-46C2-A296-DD80A0C10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10.18'!$S$1</c:f>
              <c:strCache>
                <c:ptCount val="1"/>
                <c:pt idx="0">
                  <c:v>Flinders Ranges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10.18'!$V$8:$Z$8</c:f>
              <c:numCache>
                <c:formatCode>#,##0</c:formatCode>
                <c:ptCount val="5"/>
                <c:pt idx="0">
                  <c:v>36953.72</c:v>
                </c:pt>
                <c:pt idx="1">
                  <c:v>34500.080000000002</c:v>
                </c:pt>
                <c:pt idx="2">
                  <c:v>33523</c:v>
                </c:pt>
                <c:pt idx="3">
                  <c:v>33224.26</c:v>
                </c:pt>
                <c:pt idx="4">
                  <c:v>34881.15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F6-4C5F-8F6A-3F73FF74BA8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6-4C5F-8F6A-3F73FF74B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10.19'!$U$4:$Y$4</c:f>
              <c:numCache>
                <c:formatCode>#,##0</c:formatCode>
                <c:ptCount val="5"/>
                <c:pt idx="1">
                  <c:v>851</c:v>
                </c:pt>
                <c:pt idx="2">
                  <c:v>1000</c:v>
                </c:pt>
                <c:pt idx="3">
                  <c:v>1058</c:v>
                </c:pt>
                <c:pt idx="4">
                  <c:v>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B-4581-951E-4FE87F01511E}"/>
            </c:ext>
          </c:extLst>
        </c:ser>
        <c:ser>
          <c:idx val="1"/>
          <c:order val="1"/>
          <c:tx>
            <c:strRef>
              <c:f>'Table 10.19'!$S$7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10.19'!$U$7:$Y$7</c:f>
              <c:numCache>
                <c:formatCode>#,##0</c:formatCode>
                <c:ptCount val="5"/>
                <c:pt idx="1">
                  <c:v>574</c:v>
                </c:pt>
                <c:pt idx="2">
                  <c:v>669</c:v>
                </c:pt>
                <c:pt idx="3">
                  <c:v>684</c:v>
                </c:pt>
                <c:pt idx="4">
                  <c:v>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B-4581-951E-4FE87F01511E}"/>
            </c:ext>
          </c:extLst>
        </c:ser>
        <c:ser>
          <c:idx val="2"/>
          <c:order val="2"/>
          <c:tx>
            <c:strRef>
              <c:f>'Table 10.19'!$S$11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10.19'!$U$11:$Y$11</c:f>
              <c:numCache>
                <c:formatCode>#,##0</c:formatCode>
                <c:ptCount val="5"/>
                <c:pt idx="1">
                  <c:v>685</c:v>
                </c:pt>
                <c:pt idx="2">
                  <c:v>773</c:v>
                </c:pt>
                <c:pt idx="3">
                  <c:v>835</c:v>
                </c:pt>
                <c:pt idx="4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B-4581-951E-4FE87F01511E}"/>
            </c:ext>
          </c:extLst>
        </c:ser>
        <c:ser>
          <c:idx val="3"/>
          <c:order val="3"/>
          <c:tx>
            <c:strRef>
              <c:f>'Table 10.19'!$S$12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10.19'!$U$12:$Y$12</c:f>
              <c:numCache>
                <c:formatCode>#,##0</c:formatCode>
                <c:ptCount val="5"/>
                <c:pt idx="1">
                  <c:v>167</c:v>
                </c:pt>
                <c:pt idx="2">
                  <c:v>224</c:v>
                </c:pt>
                <c:pt idx="3">
                  <c:v>223</c:v>
                </c:pt>
                <c:pt idx="4">
                  <c:v>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7B-4581-951E-4FE87F015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10.19'!$AB$15:$AB$33</c:f>
              <c:numCache>
                <c:formatCode>0.0%</c:formatCode>
                <c:ptCount val="19"/>
                <c:pt idx="0">
                  <c:v>0.15862708719851576</c:v>
                </c:pt>
                <c:pt idx="1">
                  <c:v>5.2875695732838589E-2</c:v>
                </c:pt>
                <c:pt idx="2">
                  <c:v>2.6901669758812616E-2</c:v>
                </c:pt>
                <c:pt idx="3">
                  <c:v>6.4935064935064939E-3</c:v>
                </c:pt>
                <c:pt idx="4">
                  <c:v>6.8645640074211506E-2</c:v>
                </c:pt>
                <c:pt idx="5">
                  <c:v>3.896103896103896E-2</c:v>
                </c:pt>
                <c:pt idx="6">
                  <c:v>5.6586270871985159E-2</c:v>
                </c:pt>
                <c:pt idx="7">
                  <c:v>4.9165120593692019E-2</c:v>
                </c:pt>
                <c:pt idx="8">
                  <c:v>3.3395176252319109E-2</c:v>
                </c:pt>
                <c:pt idx="9">
                  <c:v>3.7105751391465678E-3</c:v>
                </c:pt>
                <c:pt idx="10">
                  <c:v>8.4415584415584416E-2</c:v>
                </c:pt>
                <c:pt idx="11">
                  <c:v>1.1131725417439703E-2</c:v>
                </c:pt>
                <c:pt idx="12">
                  <c:v>1.4842300556586271E-2</c:v>
                </c:pt>
                <c:pt idx="13">
                  <c:v>4.3599257884972167E-2</c:v>
                </c:pt>
                <c:pt idx="14">
                  <c:v>3.525046382189239E-2</c:v>
                </c:pt>
                <c:pt idx="15">
                  <c:v>6.6790352504638217E-2</c:v>
                </c:pt>
                <c:pt idx="16">
                  <c:v>8.7198515769944335E-2</c:v>
                </c:pt>
                <c:pt idx="17">
                  <c:v>0</c:v>
                </c:pt>
                <c:pt idx="18">
                  <c:v>3.6178107606679034E-2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6-4F81-B0D6-85C81D30A7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6-4F81-B0D6-85C81D30A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10.19'!$Y$44:$Y$60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24</c:v>
                </c:pt>
                <c:pt idx="3">
                  <c:v>36</c:v>
                </c:pt>
                <c:pt idx="4">
                  <c:v>49</c:v>
                </c:pt>
                <c:pt idx="5">
                  <c:v>62</c:v>
                </c:pt>
                <c:pt idx="6">
                  <c:v>30</c:v>
                </c:pt>
                <c:pt idx="7">
                  <c:v>39</c:v>
                </c:pt>
                <c:pt idx="8">
                  <c:v>35</c:v>
                </c:pt>
                <c:pt idx="9">
                  <c:v>64</c:v>
                </c:pt>
                <c:pt idx="10">
                  <c:v>68</c:v>
                </c:pt>
                <c:pt idx="11">
                  <c:v>65</c:v>
                </c:pt>
                <c:pt idx="12">
                  <c:v>32</c:v>
                </c:pt>
                <c:pt idx="13">
                  <c:v>22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0-4E2F-87E3-D0EB29E8409A}"/>
            </c:ext>
          </c:extLst>
        </c:ser>
        <c:ser>
          <c:idx val="1"/>
          <c:order val="1"/>
          <c:tx>
            <c:strRef>
              <c:f>'Table 10.19'!$S$62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10.19'!$Y$63:$Y$79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27</c:v>
                </c:pt>
                <c:pt idx="3">
                  <c:v>23</c:v>
                </c:pt>
                <c:pt idx="4">
                  <c:v>35</c:v>
                </c:pt>
                <c:pt idx="5">
                  <c:v>53</c:v>
                </c:pt>
                <c:pt idx="6">
                  <c:v>30</c:v>
                </c:pt>
                <c:pt idx="7">
                  <c:v>51</c:v>
                </c:pt>
                <c:pt idx="8">
                  <c:v>38</c:v>
                </c:pt>
                <c:pt idx="9">
                  <c:v>60</c:v>
                </c:pt>
                <c:pt idx="10">
                  <c:v>52</c:v>
                </c:pt>
                <c:pt idx="11">
                  <c:v>44</c:v>
                </c:pt>
                <c:pt idx="12">
                  <c:v>37</c:v>
                </c:pt>
                <c:pt idx="13">
                  <c:v>9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0-4E2F-87E3-D0EB29E84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10.19'!$Y$83:$Y$90</c:f>
              <c:numCache>
                <c:formatCode>#,##0</c:formatCode>
                <c:ptCount val="8"/>
                <c:pt idx="0">
                  <c:v>41</c:v>
                </c:pt>
                <c:pt idx="1">
                  <c:v>12</c:v>
                </c:pt>
                <c:pt idx="2">
                  <c:v>64</c:v>
                </c:pt>
                <c:pt idx="3">
                  <c:v>11</c:v>
                </c:pt>
                <c:pt idx="4">
                  <c:v>3</c:v>
                </c:pt>
                <c:pt idx="5">
                  <c:v>14</c:v>
                </c:pt>
                <c:pt idx="6">
                  <c:v>50</c:v>
                </c:pt>
                <c:pt idx="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1-421C-AA39-16DDD13D727F}"/>
            </c:ext>
          </c:extLst>
        </c:ser>
        <c:ser>
          <c:idx val="1"/>
          <c:order val="1"/>
          <c:tx>
            <c:strRef>
              <c:f>'Table 10.19'!$S$92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10.19'!$Y$93:$Y$100</c:f>
              <c:numCache>
                <c:formatCode>#,##0</c:formatCode>
                <c:ptCount val="8"/>
                <c:pt idx="0">
                  <c:v>15</c:v>
                </c:pt>
                <c:pt idx="1">
                  <c:v>56</c:v>
                </c:pt>
                <c:pt idx="2">
                  <c:v>8</c:v>
                </c:pt>
                <c:pt idx="3">
                  <c:v>57</c:v>
                </c:pt>
                <c:pt idx="4">
                  <c:v>40</c:v>
                </c:pt>
                <c:pt idx="5">
                  <c:v>29</c:v>
                </c:pt>
                <c:pt idx="6">
                  <c:v>11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01-421C-AA39-16DDD13D7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10.19'!$U$8:$Y$8</c:f>
              <c:numCache>
                <c:formatCode>#,##0</c:formatCode>
                <c:ptCount val="5"/>
                <c:pt idx="1">
                  <c:v>37021.43</c:v>
                </c:pt>
                <c:pt idx="2">
                  <c:v>36665.550000000003</c:v>
                </c:pt>
                <c:pt idx="3">
                  <c:v>41844</c:v>
                </c:pt>
                <c:pt idx="4">
                  <c:v>39713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13-4C3E-98CC-34AC681726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13-4C3E-98CC-34AC68172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10.19'!$V$4:$Z$4</c:f>
              <c:numCache>
                <c:formatCode>#,##0</c:formatCode>
                <c:ptCount val="5"/>
                <c:pt idx="0">
                  <c:v>851</c:v>
                </c:pt>
                <c:pt idx="1">
                  <c:v>1000</c:v>
                </c:pt>
                <c:pt idx="2">
                  <c:v>1058</c:v>
                </c:pt>
                <c:pt idx="3">
                  <c:v>1029</c:v>
                </c:pt>
                <c:pt idx="4">
                  <c:v>1081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F-4BEA-A2EC-A2B16BB94E74}"/>
            </c:ext>
          </c:extLst>
        </c:ser>
        <c:ser>
          <c:idx val="1"/>
          <c:order val="1"/>
          <c:tx>
            <c:strRef>
              <c:f>'Table 10.19'!$S$7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10.19'!$V$7:$Z$7</c:f>
              <c:numCache>
                <c:formatCode>#,##0</c:formatCode>
                <c:ptCount val="5"/>
                <c:pt idx="0">
                  <c:v>574</c:v>
                </c:pt>
                <c:pt idx="1">
                  <c:v>669</c:v>
                </c:pt>
                <c:pt idx="2">
                  <c:v>684</c:v>
                </c:pt>
                <c:pt idx="3">
                  <c:v>703</c:v>
                </c:pt>
                <c:pt idx="4">
                  <c:v>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F-4BEA-A2EC-A2B16BB94E74}"/>
            </c:ext>
          </c:extLst>
        </c:ser>
        <c:ser>
          <c:idx val="2"/>
          <c:order val="2"/>
          <c:tx>
            <c:strRef>
              <c:f>'Table 10.19'!$S$11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10.19'!$V$11:$Z$11</c:f>
              <c:numCache>
                <c:formatCode>#,##0</c:formatCode>
                <c:ptCount val="5"/>
                <c:pt idx="0">
                  <c:v>685</c:v>
                </c:pt>
                <c:pt idx="1">
                  <c:v>773</c:v>
                </c:pt>
                <c:pt idx="2">
                  <c:v>835</c:v>
                </c:pt>
                <c:pt idx="3">
                  <c:v>811</c:v>
                </c:pt>
                <c:pt idx="4">
                  <c:v>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F-4BEA-A2EC-A2B16BB94E74}"/>
            </c:ext>
          </c:extLst>
        </c:ser>
        <c:ser>
          <c:idx val="3"/>
          <c:order val="3"/>
          <c:tx>
            <c:strRef>
              <c:f>'Table 10.19'!$S$12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10.19'!$V$12:$Z$12</c:f>
              <c:numCache>
                <c:formatCode>#,##0</c:formatCode>
                <c:ptCount val="5"/>
                <c:pt idx="0">
                  <c:v>167</c:v>
                </c:pt>
                <c:pt idx="1">
                  <c:v>224</c:v>
                </c:pt>
                <c:pt idx="2">
                  <c:v>223</c:v>
                </c:pt>
                <c:pt idx="3">
                  <c:v>213</c:v>
                </c:pt>
                <c:pt idx="4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CF-4BEA-A2EC-A2B16BB94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10.19'!$AB$15:$AB$33</c:f>
              <c:numCache>
                <c:formatCode>0.0%</c:formatCode>
                <c:ptCount val="19"/>
                <c:pt idx="0">
                  <c:v>0.15862708719851576</c:v>
                </c:pt>
                <c:pt idx="1">
                  <c:v>5.2875695732838589E-2</c:v>
                </c:pt>
                <c:pt idx="2">
                  <c:v>2.6901669758812616E-2</c:v>
                </c:pt>
                <c:pt idx="3">
                  <c:v>6.4935064935064939E-3</c:v>
                </c:pt>
                <c:pt idx="4">
                  <c:v>6.8645640074211506E-2</c:v>
                </c:pt>
                <c:pt idx="5">
                  <c:v>3.896103896103896E-2</c:v>
                </c:pt>
                <c:pt idx="6">
                  <c:v>5.6586270871985159E-2</c:v>
                </c:pt>
                <c:pt idx="7">
                  <c:v>4.9165120593692019E-2</c:v>
                </c:pt>
                <c:pt idx="8">
                  <c:v>3.3395176252319109E-2</c:v>
                </c:pt>
                <c:pt idx="9">
                  <c:v>3.7105751391465678E-3</c:v>
                </c:pt>
                <c:pt idx="10">
                  <c:v>8.4415584415584416E-2</c:v>
                </c:pt>
                <c:pt idx="11">
                  <c:v>1.1131725417439703E-2</c:v>
                </c:pt>
                <c:pt idx="12">
                  <c:v>1.4842300556586271E-2</c:v>
                </c:pt>
                <c:pt idx="13">
                  <c:v>4.3599257884972167E-2</c:v>
                </c:pt>
                <c:pt idx="14">
                  <c:v>3.525046382189239E-2</c:v>
                </c:pt>
                <c:pt idx="15">
                  <c:v>6.6790352504638217E-2</c:v>
                </c:pt>
                <c:pt idx="16">
                  <c:v>8.7198515769944335E-2</c:v>
                </c:pt>
                <c:pt idx="17">
                  <c:v>0</c:v>
                </c:pt>
                <c:pt idx="18">
                  <c:v>3.6178107606679034E-2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0-44C6-991E-AE0E05D806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0-44C6-991E-AE0E05D80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10.19'!$Z$44:$Z$60</c:f>
              <c:numCache>
                <c:formatCode>#,##0</c:formatCode>
                <c:ptCount val="17"/>
                <c:pt idx="0">
                  <c:v>6</c:v>
                </c:pt>
                <c:pt idx="1">
                  <c:v>15</c:v>
                </c:pt>
                <c:pt idx="2">
                  <c:v>21</c:v>
                </c:pt>
                <c:pt idx="3">
                  <c:v>50</c:v>
                </c:pt>
                <c:pt idx="4">
                  <c:v>53</c:v>
                </c:pt>
                <c:pt idx="5">
                  <c:v>48</c:v>
                </c:pt>
                <c:pt idx="6">
                  <c:v>56</c:v>
                </c:pt>
                <c:pt idx="7">
                  <c:v>41</c:v>
                </c:pt>
                <c:pt idx="8">
                  <c:v>34</c:v>
                </c:pt>
                <c:pt idx="9">
                  <c:v>63</c:v>
                </c:pt>
                <c:pt idx="10">
                  <c:v>68</c:v>
                </c:pt>
                <c:pt idx="11">
                  <c:v>66</c:v>
                </c:pt>
                <c:pt idx="12">
                  <c:v>32</c:v>
                </c:pt>
                <c:pt idx="13">
                  <c:v>17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F-4B91-AF21-787AEECE00F0}"/>
            </c:ext>
          </c:extLst>
        </c:ser>
        <c:ser>
          <c:idx val="1"/>
          <c:order val="1"/>
          <c:tx>
            <c:strRef>
              <c:f>'Table 10.19'!$S$62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10.19'!$Z$63:$Z$79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48</c:v>
                </c:pt>
                <c:pt idx="3">
                  <c:v>33</c:v>
                </c:pt>
                <c:pt idx="4">
                  <c:v>36</c:v>
                </c:pt>
                <c:pt idx="5">
                  <c:v>40</c:v>
                </c:pt>
                <c:pt idx="6">
                  <c:v>44</c:v>
                </c:pt>
                <c:pt idx="7">
                  <c:v>47</c:v>
                </c:pt>
                <c:pt idx="8">
                  <c:v>35</c:v>
                </c:pt>
                <c:pt idx="9">
                  <c:v>50</c:v>
                </c:pt>
                <c:pt idx="10">
                  <c:v>58</c:v>
                </c:pt>
                <c:pt idx="11">
                  <c:v>50</c:v>
                </c:pt>
                <c:pt idx="12">
                  <c:v>27</c:v>
                </c:pt>
                <c:pt idx="13">
                  <c:v>14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F-4B91-AF21-787AEECE0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10.19'!$Z$83:$Z$90</c:f>
              <c:numCache>
                <c:formatCode>#,##0</c:formatCode>
                <c:ptCount val="8"/>
                <c:pt idx="0">
                  <c:v>51</c:v>
                </c:pt>
                <c:pt idx="1">
                  <c:v>14</c:v>
                </c:pt>
                <c:pt idx="2">
                  <c:v>56</c:v>
                </c:pt>
                <c:pt idx="3">
                  <c:v>7</c:v>
                </c:pt>
                <c:pt idx="4">
                  <c:v>5</c:v>
                </c:pt>
                <c:pt idx="5">
                  <c:v>10</c:v>
                </c:pt>
                <c:pt idx="6">
                  <c:v>66</c:v>
                </c:pt>
                <c:pt idx="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3-48CF-A089-52B79843720A}"/>
            </c:ext>
          </c:extLst>
        </c:ser>
        <c:ser>
          <c:idx val="1"/>
          <c:order val="1"/>
          <c:tx>
            <c:strRef>
              <c:f>'Table 10.19'!$S$92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10.19'!$Z$93:$Z$100</c:f>
              <c:numCache>
                <c:formatCode>#,##0</c:formatCode>
                <c:ptCount val="8"/>
                <c:pt idx="0">
                  <c:v>25</c:v>
                </c:pt>
                <c:pt idx="1">
                  <c:v>58</c:v>
                </c:pt>
                <c:pt idx="2">
                  <c:v>8</c:v>
                </c:pt>
                <c:pt idx="3">
                  <c:v>65</c:v>
                </c:pt>
                <c:pt idx="4">
                  <c:v>42</c:v>
                </c:pt>
                <c:pt idx="5">
                  <c:v>30</c:v>
                </c:pt>
                <c:pt idx="6">
                  <c:v>14</c:v>
                </c:pt>
                <c:pt idx="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13-48CF-A089-52B798437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10.2'!$Z$83:$Z$90</c:f>
              <c:numCache>
                <c:formatCode>#,##0</c:formatCode>
                <c:ptCount val="8"/>
                <c:pt idx="0">
                  <c:v>1758</c:v>
                </c:pt>
                <c:pt idx="1">
                  <c:v>2501</c:v>
                </c:pt>
                <c:pt idx="2">
                  <c:v>1785</c:v>
                </c:pt>
                <c:pt idx="3">
                  <c:v>797</c:v>
                </c:pt>
                <c:pt idx="4">
                  <c:v>563</c:v>
                </c:pt>
                <c:pt idx="5">
                  <c:v>618</c:v>
                </c:pt>
                <c:pt idx="6">
                  <c:v>587</c:v>
                </c:pt>
                <c:pt idx="7">
                  <c:v>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A-4AD9-99A6-CA5B06A84DC7}"/>
            </c:ext>
          </c:extLst>
        </c:ser>
        <c:ser>
          <c:idx val="1"/>
          <c:order val="1"/>
          <c:tx>
            <c:strRef>
              <c:f>'Table 10.2'!$S$92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10.2'!$Z$93:$Z$100</c:f>
              <c:numCache>
                <c:formatCode>#,##0</c:formatCode>
                <c:ptCount val="8"/>
                <c:pt idx="0">
                  <c:v>1185</c:v>
                </c:pt>
                <c:pt idx="1">
                  <c:v>3415</c:v>
                </c:pt>
                <c:pt idx="2">
                  <c:v>392</c:v>
                </c:pt>
                <c:pt idx="3">
                  <c:v>1584</c:v>
                </c:pt>
                <c:pt idx="4">
                  <c:v>1793</c:v>
                </c:pt>
                <c:pt idx="5">
                  <c:v>932</c:v>
                </c:pt>
                <c:pt idx="6">
                  <c:v>67</c:v>
                </c:pt>
                <c:pt idx="7">
                  <c:v>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EA-4AD9-99A6-CA5B06A84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10.19'!$S$1</c:f>
              <c:strCache>
                <c:ptCount val="1"/>
                <c:pt idx="0">
                  <c:v>Franklin Harbour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10.19'!$V$8:$Z$8</c:f>
              <c:numCache>
                <c:formatCode>#,##0</c:formatCode>
                <c:ptCount val="5"/>
                <c:pt idx="0">
                  <c:v>37021.43</c:v>
                </c:pt>
                <c:pt idx="1">
                  <c:v>36665.550000000003</c:v>
                </c:pt>
                <c:pt idx="2">
                  <c:v>41844</c:v>
                </c:pt>
                <c:pt idx="3">
                  <c:v>39713</c:v>
                </c:pt>
                <c:pt idx="4">
                  <c:v>41750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B4-4FA1-8E34-86DCADEE88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B4-4FA1-8E34-86DCADEE8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10.20'!$U$4:$Y$4</c:f>
              <c:numCache>
                <c:formatCode>#,##0</c:formatCode>
                <c:ptCount val="5"/>
                <c:pt idx="1">
                  <c:v>17197</c:v>
                </c:pt>
                <c:pt idx="2">
                  <c:v>17425</c:v>
                </c:pt>
                <c:pt idx="3">
                  <c:v>18075</c:v>
                </c:pt>
                <c:pt idx="4">
                  <c:v>20113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97-4B67-80E1-AB4D489078E0}"/>
            </c:ext>
          </c:extLst>
        </c:ser>
        <c:ser>
          <c:idx val="1"/>
          <c:order val="1"/>
          <c:tx>
            <c:strRef>
              <c:f>'Table 10.20'!$S$7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10.20'!$U$7:$Y$7</c:f>
              <c:numCache>
                <c:formatCode>#,##0</c:formatCode>
                <c:ptCount val="5"/>
                <c:pt idx="1">
                  <c:v>12617</c:v>
                </c:pt>
                <c:pt idx="2">
                  <c:v>12922</c:v>
                </c:pt>
                <c:pt idx="3">
                  <c:v>13086</c:v>
                </c:pt>
                <c:pt idx="4">
                  <c:v>13869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97-4B67-80E1-AB4D489078E0}"/>
            </c:ext>
          </c:extLst>
        </c:ser>
        <c:ser>
          <c:idx val="2"/>
          <c:order val="2"/>
          <c:tx>
            <c:strRef>
              <c:f>'Table 10.20'!$S$11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10.20'!$U$11:$Y$11</c:f>
              <c:numCache>
                <c:formatCode>#,##0</c:formatCode>
                <c:ptCount val="5"/>
                <c:pt idx="1">
                  <c:v>15719</c:v>
                </c:pt>
                <c:pt idx="2">
                  <c:v>15913</c:v>
                </c:pt>
                <c:pt idx="3">
                  <c:v>16499</c:v>
                </c:pt>
                <c:pt idx="4">
                  <c:v>18392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97-4B67-80E1-AB4D489078E0}"/>
            </c:ext>
          </c:extLst>
        </c:ser>
        <c:ser>
          <c:idx val="3"/>
          <c:order val="3"/>
          <c:tx>
            <c:strRef>
              <c:f>'Table 10.20'!$S$12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10.20'!$U$12:$Y$12</c:f>
              <c:numCache>
                <c:formatCode>#,##0</c:formatCode>
                <c:ptCount val="5"/>
                <c:pt idx="1">
                  <c:v>1481</c:v>
                </c:pt>
                <c:pt idx="2">
                  <c:v>1506</c:v>
                </c:pt>
                <c:pt idx="3">
                  <c:v>1576</c:v>
                </c:pt>
                <c:pt idx="4">
                  <c:v>1716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97-4B67-80E1-AB4D48907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10.20'!$AB$15:$AB$33</c:f>
              <c:numCache>
                <c:formatCode>0.0%</c:formatCode>
                <c:ptCount val="19"/>
                <c:pt idx="0">
                  <c:v>1.9108586830958799E-2</c:v>
                </c:pt>
                <c:pt idx="1">
                  <c:v>9.0489025798998843E-3</c:v>
                </c:pt>
                <c:pt idx="2">
                  <c:v>7.6241817481709662E-2</c:v>
                </c:pt>
                <c:pt idx="3">
                  <c:v>8.1343858298036191E-3</c:v>
                </c:pt>
                <c:pt idx="4">
                  <c:v>8.0044281863688865E-2</c:v>
                </c:pt>
                <c:pt idx="5">
                  <c:v>3.7591451675009629E-2</c:v>
                </c:pt>
                <c:pt idx="6">
                  <c:v>0.1039661147477859</c:v>
                </c:pt>
                <c:pt idx="7">
                  <c:v>6.6230265691182136E-2</c:v>
                </c:pt>
                <c:pt idx="8">
                  <c:v>4.1875240662302658E-2</c:v>
                </c:pt>
                <c:pt idx="9">
                  <c:v>6.3053523296110895E-3</c:v>
                </c:pt>
                <c:pt idx="10">
                  <c:v>2.9938390450519832E-2</c:v>
                </c:pt>
                <c:pt idx="11">
                  <c:v>1.8771659607239123E-2</c:v>
                </c:pt>
                <c:pt idx="12">
                  <c:v>5.1357335386984983E-2</c:v>
                </c:pt>
                <c:pt idx="13">
                  <c:v>8.7841740469772819E-2</c:v>
                </c:pt>
                <c:pt idx="14">
                  <c:v>6.6904120138621487E-2</c:v>
                </c:pt>
                <c:pt idx="15">
                  <c:v>7.6386214863303811E-2</c:v>
                </c:pt>
                <c:pt idx="16">
                  <c:v>0.14694840200231035</c:v>
                </c:pt>
                <c:pt idx="17">
                  <c:v>1.4728532922603003E-2</c:v>
                </c:pt>
                <c:pt idx="18">
                  <c:v>4.2067770504428184E-2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B-4BEA-9C1C-61A620D3773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4B-4BEA-9C1C-61A620D37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10.20'!$Y$44:$Y$60</c:f>
              <c:numCache>
                <c:formatCode>#,##0</c:formatCode>
                <c:ptCount val="17"/>
                <c:pt idx="0">
                  <c:v>18</c:v>
                </c:pt>
                <c:pt idx="1">
                  <c:v>264</c:v>
                </c:pt>
                <c:pt idx="2">
                  <c:v>667</c:v>
                </c:pt>
                <c:pt idx="3">
                  <c:v>905</c:v>
                </c:pt>
                <c:pt idx="4">
                  <c:v>1243</c:v>
                </c:pt>
                <c:pt idx="5">
                  <c:v>1172</c:v>
                </c:pt>
                <c:pt idx="6">
                  <c:v>1049</c:v>
                </c:pt>
                <c:pt idx="7">
                  <c:v>849</c:v>
                </c:pt>
                <c:pt idx="8">
                  <c:v>820</c:v>
                </c:pt>
                <c:pt idx="9">
                  <c:v>909</c:v>
                </c:pt>
                <c:pt idx="10">
                  <c:v>823</c:v>
                </c:pt>
                <c:pt idx="11">
                  <c:v>731</c:v>
                </c:pt>
                <c:pt idx="12">
                  <c:v>334</c:v>
                </c:pt>
                <c:pt idx="13">
                  <c:v>116</c:v>
                </c:pt>
                <c:pt idx="14">
                  <c:v>42</c:v>
                </c:pt>
                <c:pt idx="15">
                  <c:v>17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30-44FD-A943-EC495DAE8117}"/>
            </c:ext>
          </c:extLst>
        </c:ser>
        <c:ser>
          <c:idx val="1"/>
          <c:order val="1"/>
          <c:tx>
            <c:strRef>
              <c:f>'Table 10.20'!$S$62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10.20'!$Y$63:$Y$79</c:f>
              <c:numCache>
                <c:formatCode>#,##0</c:formatCode>
                <c:ptCount val="17"/>
                <c:pt idx="0">
                  <c:v>19</c:v>
                </c:pt>
                <c:pt idx="1">
                  <c:v>309</c:v>
                </c:pt>
                <c:pt idx="2">
                  <c:v>710</c:v>
                </c:pt>
                <c:pt idx="3">
                  <c:v>1052</c:v>
                </c:pt>
                <c:pt idx="4">
                  <c:v>1187</c:v>
                </c:pt>
                <c:pt idx="5">
                  <c:v>1022</c:v>
                </c:pt>
                <c:pt idx="6">
                  <c:v>965</c:v>
                </c:pt>
                <c:pt idx="7">
                  <c:v>900</c:v>
                </c:pt>
                <c:pt idx="8">
                  <c:v>880</c:v>
                </c:pt>
                <c:pt idx="9">
                  <c:v>993</c:v>
                </c:pt>
                <c:pt idx="10">
                  <c:v>903</c:v>
                </c:pt>
                <c:pt idx="11">
                  <c:v>710</c:v>
                </c:pt>
                <c:pt idx="12">
                  <c:v>316</c:v>
                </c:pt>
                <c:pt idx="13">
                  <c:v>82</c:v>
                </c:pt>
                <c:pt idx="14">
                  <c:v>37</c:v>
                </c:pt>
                <c:pt idx="15">
                  <c:v>19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30-44FD-A943-EC495DAE8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10.20'!$Y$83:$Y$90</c:f>
              <c:numCache>
                <c:formatCode>#,##0</c:formatCode>
                <c:ptCount val="8"/>
                <c:pt idx="0">
                  <c:v>729</c:v>
                </c:pt>
                <c:pt idx="1">
                  <c:v>662</c:v>
                </c:pt>
                <c:pt idx="2">
                  <c:v>1381</c:v>
                </c:pt>
                <c:pt idx="3">
                  <c:v>449</c:v>
                </c:pt>
                <c:pt idx="4">
                  <c:v>334</c:v>
                </c:pt>
                <c:pt idx="5">
                  <c:v>417</c:v>
                </c:pt>
                <c:pt idx="6">
                  <c:v>881</c:v>
                </c:pt>
                <c:pt idx="7">
                  <c:v>1025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1-4BDB-84E2-8D61DA8F00FD}"/>
            </c:ext>
          </c:extLst>
        </c:ser>
        <c:ser>
          <c:idx val="1"/>
          <c:order val="1"/>
          <c:tx>
            <c:strRef>
              <c:f>'Table 10.20'!$S$92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10.20'!$Y$93:$Y$100</c:f>
              <c:numCache>
                <c:formatCode>#,##0</c:formatCode>
                <c:ptCount val="8"/>
                <c:pt idx="0">
                  <c:v>584</c:v>
                </c:pt>
                <c:pt idx="1">
                  <c:v>1224</c:v>
                </c:pt>
                <c:pt idx="2">
                  <c:v>283</c:v>
                </c:pt>
                <c:pt idx="3">
                  <c:v>1345</c:v>
                </c:pt>
                <c:pt idx="4">
                  <c:v>1245</c:v>
                </c:pt>
                <c:pt idx="5">
                  <c:v>743</c:v>
                </c:pt>
                <c:pt idx="6">
                  <c:v>85</c:v>
                </c:pt>
                <c:pt idx="7">
                  <c:v>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E1-4BDB-84E2-8D61DA8F0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10.20'!$U$8:$Y$8</c:f>
              <c:numCache>
                <c:formatCode>#,##0</c:formatCode>
                <c:ptCount val="5"/>
                <c:pt idx="1">
                  <c:v>46134.48</c:v>
                </c:pt>
                <c:pt idx="2">
                  <c:v>46552.46</c:v>
                </c:pt>
                <c:pt idx="3">
                  <c:v>48009.58</c:v>
                </c:pt>
                <c:pt idx="4">
                  <c:v>48824.12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3-44EC-8AD4-31DCD8616A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83-44EC-8AD4-31DCD8616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10.20'!$V$4:$Z$4</c:f>
              <c:numCache>
                <c:formatCode>#,##0</c:formatCode>
                <c:ptCount val="5"/>
                <c:pt idx="0">
                  <c:v>17197</c:v>
                </c:pt>
                <c:pt idx="1">
                  <c:v>17425</c:v>
                </c:pt>
                <c:pt idx="2">
                  <c:v>18075</c:v>
                </c:pt>
                <c:pt idx="3">
                  <c:v>20113</c:v>
                </c:pt>
                <c:pt idx="4">
                  <c:v>20776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92-4306-967D-A63718B3C72A}"/>
            </c:ext>
          </c:extLst>
        </c:ser>
        <c:ser>
          <c:idx val="1"/>
          <c:order val="1"/>
          <c:tx>
            <c:strRef>
              <c:f>'Table 10.20'!$S$7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10.20'!$V$7:$Z$7</c:f>
              <c:numCache>
                <c:formatCode>#,##0</c:formatCode>
                <c:ptCount val="5"/>
                <c:pt idx="0">
                  <c:v>12617</c:v>
                </c:pt>
                <c:pt idx="1">
                  <c:v>12922</c:v>
                </c:pt>
                <c:pt idx="2">
                  <c:v>13086</c:v>
                </c:pt>
                <c:pt idx="3">
                  <c:v>13869</c:v>
                </c:pt>
                <c:pt idx="4">
                  <c:v>14459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2-4306-967D-A63718B3C72A}"/>
            </c:ext>
          </c:extLst>
        </c:ser>
        <c:ser>
          <c:idx val="2"/>
          <c:order val="2"/>
          <c:tx>
            <c:strRef>
              <c:f>'Table 10.20'!$S$11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10.20'!$V$11:$Z$11</c:f>
              <c:numCache>
                <c:formatCode>#,##0</c:formatCode>
                <c:ptCount val="5"/>
                <c:pt idx="0">
                  <c:v>15719</c:v>
                </c:pt>
                <c:pt idx="1">
                  <c:v>15913</c:v>
                </c:pt>
                <c:pt idx="2">
                  <c:v>16499</c:v>
                </c:pt>
                <c:pt idx="3">
                  <c:v>18392</c:v>
                </c:pt>
                <c:pt idx="4">
                  <c:v>19089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92-4306-967D-A63718B3C72A}"/>
            </c:ext>
          </c:extLst>
        </c:ser>
        <c:ser>
          <c:idx val="3"/>
          <c:order val="3"/>
          <c:tx>
            <c:strRef>
              <c:f>'Table 10.20'!$S$12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10.20'!$V$12:$Z$12</c:f>
              <c:numCache>
                <c:formatCode>#,##0</c:formatCode>
                <c:ptCount val="5"/>
                <c:pt idx="0">
                  <c:v>1481</c:v>
                </c:pt>
                <c:pt idx="1">
                  <c:v>1506</c:v>
                </c:pt>
                <c:pt idx="2">
                  <c:v>1576</c:v>
                </c:pt>
                <c:pt idx="3">
                  <c:v>1716</c:v>
                </c:pt>
                <c:pt idx="4">
                  <c:v>1685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92-4306-967D-A63718B3C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10.20'!$AB$15:$AB$33</c:f>
              <c:numCache>
                <c:formatCode>0.0%</c:formatCode>
                <c:ptCount val="19"/>
                <c:pt idx="0">
                  <c:v>1.9108586830958799E-2</c:v>
                </c:pt>
                <c:pt idx="1">
                  <c:v>9.0489025798998843E-3</c:v>
                </c:pt>
                <c:pt idx="2">
                  <c:v>7.6241817481709662E-2</c:v>
                </c:pt>
                <c:pt idx="3">
                  <c:v>8.1343858298036191E-3</c:v>
                </c:pt>
                <c:pt idx="4">
                  <c:v>8.0044281863688865E-2</c:v>
                </c:pt>
                <c:pt idx="5">
                  <c:v>3.7591451675009629E-2</c:v>
                </c:pt>
                <c:pt idx="6">
                  <c:v>0.1039661147477859</c:v>
                </c:pt>
                <c:pt idx="7">
                  <c:v>6.6230265691182136E-2</c:v>
                </c:pt>
                <c:pt idx="8">
                  <c:v>4.1875240662302658E-2</c:v>
                </c:pt>
                <c:pt idx="9">
                  <c:v>6.3053523296110895E-3</c:v>
                </c:pt>
                <c:pt idx="10">
                  <c:v>2.9938390450519832E-2</c:v>
                </c:pt>
                <c:pt idx="11">
                  <c:v>1.8771659607239123E-2</c:v>
                </c:pt>
                <c:pt idx="12">
                  <c:v>5.1357335386984983E-2</c:v>
                </c:pt>
                <c:pt idx="13">
                  <c:v>8.7841740469772819E-2</c:v>
                </c:pt>
                <c:pt idx="14">
                  <c:v>6.6904120138621487E-2</c:v>
                </c:pt>
                <c:pt idx="15">
                  <c:v>7.6386214863303811E-2</c:v>
                </c:pt>
                <c:pt idx="16">
                  <c:v>0.14694840200231035</c:v>
                </c:pt>
                <c:pt idx="17">
                  <c:v>1.4728532922603003E-2</c:v>
                </c:pt>
                <c:pt idx="18">
                  <c:v>4.2067770504428184E-2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F-4FFA-B1EA-F0B82DB839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F-4FFA-B1EA-F0B82DB83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10.20'!$Z$44:$Z$60</c:f>
              <c:numCache>
                <c:formatCode>#,##0</c:formatCode>
                <c:ptCount val="17"/>
                <c:pt idx="0">
                  <c:v>4</c:v>
                </c:pt>
                <c:pt idx="1">
                  <c:v>263</c:v>
                </c:pt>
                <c:pt idx="2">
                  <c:v>599</c:v>
                </c:pt>
                <c:pt idx="3">
                  <c:v>1028</c:v>
                </c:pt>
                <c:pt idx="4">
                  <c:v>1354</c:v>
                </c:pt>
                <c:pt idx="5">
                  <c:v>1184</c:v>
                </c:pt>
                <c:pt idx="6">
                  <c:v>1083</c:v>
                </c:pt>
                <c:pt idx="7">
                  <c:v>920</c:v>
                </c:pt>
                <c:pt idx="8">
                  <c:v>823</c:v>
                </c:pt>
                <c:pt idx="9">
                  <c:v>908</c:v>
                </c:pt>
                <c:pt idx="10">
                  <c:v>765</c:v>
                </c:pt>
                <c:pt idx="11">
                  <c:v>734</c:v>
                </c:pt>
                <c:pt idx="12">
                  <c:v>370</c:v>
                </c:pt>
                <c:pt idx="13">
                  <c:v>129</c:v>
                </c:pt>
                <c:pt idx="14">
                  <c:v>35</c:v>
                </c:pt>
                <c:pt idx="15">
                  <c:v>26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D-498C-BFC9-ECF7DEB20907}"/>
            </c:ext>
          </c:extLst>
        </c:ser>
        <c:ser>
          <c:idx val="1"/>
          <c:order val="1"/>
          <c:tx>
            <c:strRef>
              <c:f>'Table 10.20'!$S$62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10.20'!$Z$63:$Z$79</c:f>
              <c:numCache>
                <c:formatCode>#,##0</c:formatCode>
                <c:ptCount val="17"/>
                <c:pt idx="0">
                  <c:v>24</c:v>
                </c:pt>
                <c:pt idx="1">
                  <c:v>313</c:v>
                </c:pt>
                <c:pt idx="2">
                  <c:v>697</c:v>
                </c:pt>
                <c:pt idx="3">
                  <c:v>1026</c:v>
                </c:pt>
                <c:pt idx="4">
                  <c:v>1340</c:v>
                </c:pt>
                <c:pt idx="5">
                  <c:v>1114</c:v>
                </c:pt>
                <c:pt idx="6">
                  <c:v>1012</c:v>
                </c:pt>
                <c:pt idx="7">
                  <c:v>974</c:v>
                </c:pt>
                <c:pt idx="8">
                  <c:v>864</c:v>
                </c:pt>
                <c:pt idx="9">
                  <c:v>1059</c:v>
                </c:pt>
                <c:pt idx="10">
                  <c:v>885</c:v>
                </c:pt>
                <c:pt idx="11">
                  <c:v>712</c:v>
                </c:pt>
                <c:pt idx="12">
                  <c:v>349</c:v>
                </c:pt>
                <c:pt idx="13">
                  <c:v>84</c:v>
                </c:pt>
                <c:pt idx="14">
                  <c:v>39</c:v>
                </c:pt>
                <c:pt idx="15">
                  <c:v>16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D-498C-BFC9-ECF7DEB20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10.20'!$Z$83:$Z$90</c:f>
              <c:numCache>
                <c:formatCode>#,##0</c:formatCode>
                <c:ptCount val="8"/>
                <c:pt idx="0">
                  <c:v>758</c:v>
                </c:pt>
                <c:pt idx="1">
                  <c:v>711</c:v>
                </c:pt>
                <c:pt idx="2">
                  <c:v>1446</c:v>
                </c:pt>
                <c:pt idx="3">
                  <c:v>482</c:v>
                </c:pt>
                <c:pt idx="4">
                  <c:v>336</c:v>
                </c:pt>
                <c:pt idx="5">
                  <c:v>429</c:v>
                </c:pt>
                <c:pt idx="6">
                  <c:v>952</c:v>
                </c:pt>
                <c:pt idx="7">
                  <c:v>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A-4484-89B0-67A77B4EB02F}"/>
            </c:ext>
          </c:extLst>
        </c:ser>
        <c:ser>
          <c:idx val="1"/>
          <c:order val="1"/>
          <c:tx>
            <c:strRef>
              <c:f>'Table 10.20'!$S$92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10.20'!$Z$93:$Z$100</c:f>
              <c:numCache>
                <c:formatCode>#,##0</c:formatCode>
                <c:ptCount val="8"/>
                <c:pt idx="0">
                  <c:v>586</c:v>
                </c:pt>
                <c:pt idx="1">
                  <c:v>1292</c:v>
                </c:pt>
                <c:pt idx="2">
                  <c:v>293</c:v>
                </c:pt>
                <c:pt idx="3">
                  <c:v>1380</c:v>
                </c:pt>
                <c:pt idx="4">
                  <c:v>1279</c:v>
                </c:pt>
                <c:pt idx="5">
                  <c:v>795</c:v>
                </c:pt>
                <c:pt idx="6">
                  <c:v>109</c:v>
                </c:pt>
                <c:pt idx="7">
                  <c:v>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A-4484-89B0-67A77B4EB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10.1'!$AB$15:$AB$33</c:f>
              <c:numCache>
                <c:formatCode>0.0%</c:formatCode>
                <c:ptCount val="19"/>
                <c:pt idx="0">
                  <c:v>9.7216927182615324E-3</c:v>
                </c:pt>
                <c:pt idx="1">
                  <c:v>7.8790189350616338E-3</c:v>
                </c:pt>
                <c:pt idx="2">
                  <c:v>3.3358749523446432E-2</c:v>
                </c:pt>
                <c:pt idx="3">
                  <c:v>4.0030499428135718E-3</c:v>
                </c:pt>
                <c:pt idx="4">
                  <c:v>2.5416190113102047E-2</c:v>
                </c:pt>
                <c:pt idx="5">
                  <c:v>2.1158978269157452E-2</c:v>
                </c:pt>
                <c:pt idx="6">
                  <c:v>8.3396873808616087E-2</c:v>
                </c:pt>
                <c:pt idx="7">
                  <c:v>0.18448976998347949</c:v>
                </c:pt>
                <c:pt idx="8">
                  <c:v>2.2525098487736688E-2</c:v>
                </c:pt>
                <c:pt idx="9">
                  <c:v>1.9570466387088575E-2</c:v>
                </c:pt>
                <c:pt idx="10">
                  <c:v>3.3231668572880922E-2</c:v>
                </c:pt>
                <c:pt idx="11">
                  <c:v>1.9983479476426484E-2</c:v>
                </c:pt>
                <c:pt idx="12">
                  <c:v>0.10982971152624221</c:v>
                </c:pt>
                <c:pt idx="13">
                  <c:v>0.10833651035709747</c:v>
                </c:pt>
                <c:pt idx="14">
                  <c:v>4.3652306519252761E-2</c:v>
                </c:pt>
                <c:pt idx="15">
                  <c:v>8.0918795272588634E-2</c:v>
                </c:pt>
                <c:pt idx="16">
                  <c:v>0.11469055788537298</c:v>
                </c:pt>
                <c:pt idx="17">
                  <c:v>3.7584191129749651E-2</c:v>
                </c:pt>
                <c:pt idx="18">
                  <c:v>2.652814843055026E-2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F-4286-BD7A-4C7B9E0CA4B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8F-4286-BD7A-4C7B9E0CA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10.2'!$S$1</c:f>
              <c:strCache>
                <c:ptCount val="1"/>
                <c:pt idx="0">
                  <c:v>Adelaide Hills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10.2'!$V$8:$Z$8</c:f>
              <c:numCache>
                <c:formatCode>#,##0</c:formatCode>
                <c:ptCount val="5"/>
                <c:pt idx="0">
                  <c:v>46969</c:v>
                </c:pt>
                <c:pt idx="1">
                  <c:v>47287.45</c:v>
                </c:pt>
                <c:pt idx="2">
                  <c:v>49417.84</c:v>
                </c:pt>
                <c:pt idx="3">
                  <c:v>49439</c:v>
                </c:pt>
                <c:pt idx="4">
                  <c:v>50963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F3-4EC7-BB70-A8DB688F07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F3-4EC7-BB70-A8DB688F0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10.20'!$S$1</c:f>
              <c:strCache>
                <c:ptCount val="1"/>
                <c:pt idx="0">
                  <c:v>Gawler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10.20'!$V$8:$Z$8</c:f>
              <c:numCache>
                <c:formatCode>#,##0</c:formatCode>
                <c:ptCount val="5"/>
                <c:pt idx="0">
                  <c:v>46134.48</c:v>
                </c:pt>
                <c:pt idx="1">
                  <c:v>46552.46</c:v>
                </c:pt>
                <c:pt idx="2">
                  <c:v>48009.58</c:v>
                </c:pt>
                <c:pt idx="3">
                  <c:v>48824.12</c:v>
                </c:pt>
                <c:pt idx="4">
                  <c:v>52559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0-412E-ABD9-48D1ECF73D4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0-412E-ABD9-48D1ECF73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10.21'!$U$4:$Y$4</c:f>
              <c:numCache>
                <c:formatCode>#,##0</c:formatCode>
                <c:ptCount val="5"/>
                <c:pt idx="1">
                  <c:v>2883</c:v>
                </c:pt>
                <c:pt idx="2">
                  <c:v>3142</c:v>
                </c:pt>
                <c:pt idx="3">
                  <c:v>3258</c:v>
                </c:pt>
                <c:pt idx="4">
                  <c:v>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0-4737-8C67-1205FC0EF845}"/>
            </c:ext>
          </c:extLst>
        </c:ser>
        <c:ser>
          <c:idx val="1"/>
          <c:order val="1"/>
          <c:tx>
            <c:strRef>
              <c:f>'Table 10.21'!$S$7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10.21'!$U$7:$Y$7</c:f>
              <c:numCache>
                <c:formatCode>#,##0</c:formatCode>
                <c:ptCount val="5"/>
                <c:pt idx="1">
                  <c:v>1854</c:v>
                </c:pt>
                <c:pt idx="2">
                  <c:v>2049</c:v>
                </c:pt>
                <c:pt idx="3">
                  <c:v>2092</c:v>
                </c:pt>
                <c:pt idx="4">
                  <c:v>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50-4737-8C67-1205FC0EF845}"/>
            </c:ext>
          </c:extLst>
        </c:ser>
        <c:ser>
          <c:idx val="2"/>
          <c:order val="2"/>
          <c:tx>
            <c:strRef>
              <c:f>'Table 10.21'!$S$11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10.21'!$U$11:$Y$11</c:f>
              <c:numCache>
                <c:formatCode>#,##0</c:formatCode>
                <c:ptCount val="5"/>
                <c:pt idx="1">
                  <c:v>2279</c:v>
                </c:pt>
                <c:pt idx="2">
                  <c:v>2417</c:v>
                </c:pt>
                <c:pt idx="3">
                  <c:v>2509</c:v>
                </c:pt>
                <c:pt idx="4">
                  <c:v>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0-4737-8C67-1205FC0EF845}"/>
            </c:ext>
          </c:extLst>
        </c:ser>
        <c:ser>
          <c:idx val="3"/>
          <c:order val="3"/>
          <c:tx>
            <c:strRef>
              <c:f>'Table 10.21'!$S$12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10.21'!$U$12:$Y$12</c:f>
              <c:numCache>
                <c:formatCode>#,##0</c:formatCode>
                <c:ptCount val="5"/>
                <c:pt idx="1">
                  <c:v>608</c:v>
                </c:pt>
                <c:pt idx="2">
                  <c:v>730</c:v>
                </c:pt>
                <c:pt idx="3">
                  <c:v>749</c:v>
                </c:pt>
                <c:pt idx="4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50-4737-8C67-1205FC0EF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10.21'!$AB$15:$AB$33</c:f>
              <c:numCache>
                <c:formatCode>0.0%</c:formatCode>
                <c:ptCount val="19"/>
                <c:pt idx="0">
                  <c:v>0.25197080291970803</c:v>
                </c:pt>
                <c:pt idx="1">
                  <c:v>1.0218978102189781E-2</c:v>
                </c:pt>
                <c:pt idx="2">
                  <c:v>8.2043795620437954E-2</c:v>
                </c:pt>
                <c:pt idx="3">
                  <c:v>2.6277372262773721E-3</c:v>
                </c:pt>
                <c:pt idx="4">
                  <c:v>4.2335766423357665E-2</c:v>
                </c:pt>
                <c:pt idx="5">
                  <c:v>2.4525547445255473E-2</c:v>
                </c:pt>
                <c:pt idx="6">
                  <c:v>6.8613138686131392E-2</c:v>
                </c:pt>
                <c:pt idx="7">
                  <c:v>6.2773722627737227E-2</c:v>
                </c:pt>
                <c:pt idx="8">
                  <c:v>3.6496350364963501E-2</c:v>
                </c:pt>
                <c:pt idx="9">
                  <c:v>4.0875912408759128E-3</c:v>
                </c:pt>
                <c:pt idx="10">
                  <c:v>1.8686131386861315E-2</c:v>
                </c:pt>
                <c:pt idx="11">
                  <c:v>1.0510948905109488E-2</c:v>
                </c:pt>
                <c:pt idx="12">
                  <c:v>2.364963503649635E-2</c:v>
                </c:pt>
                <c:pt idx="13">
                  <c:v>5.3722627737226275E-2</c:v>
                </c:pt>
                <c:pt idx="14">
                  <c:v>3.0072992700729929E-2</c:v>
                </c:pt>
                <c:pt idx="15">
                  <c:v>5.9854014598540145E-2</c:v>
                </c:pt>
                <c:pt idx="16">
                  <c:v>7.2700729927007296E-2</c:v>
                </c:pt>
                <c:pt idx="17">
                  <c:v>1.0510948905109488E-2</c:v>
                </c:pt>
                <c:pt idx="18">
                  <c:v>2.8613138686131388E-2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3-43CC-B182-0BE5DF947B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53-43CC-B182-0BE5DF947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10.21'!$Y$44:$Y$60</c:f>
              <c:numCache>
                <c:formatCode>#,##0</c:formatCode>
                <c:ptCount val="17"/>
                <c:pt idx="0">
                  <c:v>0</c:v>
                </c:pt>
                <c:pt idx="1">
                  <c:v>50</c:v>
                </c:pt>
                <c:pt idx="2">
                  <c:v>104</c:v>
                </c:pt>
                <c:pt idx="3">
                  <c:v>149</c:v>
                </c:pt>
                <c:pt idx="4">
                  <c:v>198</c:v>
                </c:pt>
                <c:pt idx="5">
                  <c:v>181</c:v>
                </c:pt>
                <c:pt idx="6">
                  <c:v>141</c:v>
                </c:pt>
                <c:pt idx="7">
                  <c:v>123</c:v>
                </c:pt>
                <c:pt idx="8">
                  <c:v>133</c:v>
                </c:pt>
                <c:pt idx="9">
                  <c:v>182</c:v>
                </c:pt>
                <c:pt idx="10">
                  <c:v>154</c:v>
                </c:pt>
                <c:pt idx="11">
                  <c:v>176</c:v>
                </c:pt>
                <c:pt idx="12">
                  <c:v>125</c:v>
                </c:pt>
                <c:pt idx="13">
                  <c:v>48</c:v>
                </c:pt>
                <c:pt idx="14">
                  <c:v>24</c:v>
                </c:pt>
                <c:pt idx="15">
                  <c:v>20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7-4555-ABD4-0E88DFE9DBEE}"/>
            </c:ext>
          </c:extLst>
        </c:ser>
        <c:ser>
          <c:idx val="1"/>
          <c:order val="1"/>
          <c:tx>
            <c:strRef>
              <c:f>'Table 10.21'!$S$62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10.21'!$Y$63:$Y$79</c:f>
              <c:numCache>
                <c:formatCode>#,##0</c:formatCode>
                <c:ptCount val="17"/>
                <c:pt idx="0">
                  <c:v>12</c:v>
                </c:pt>
                <c:pt idx="1">
                  <c:v>59</c:v>
                </c:pt>
                <c:pt idx="2">
                  <c:v>136</c:v>
                </c:pt>
                <c:pt idx="3">
                  <c:v>103</c:v>
                </c:pt>
                <c:pt idx="4">
                  <c:v>100</c:v>
                </c:pt>
                <c:pt idx="5">
                  <c:v>128</c:v>
                </c:pt>
                <c:pt idx="6">
                  <c:v>122</c:v>
                </c:pt>
                <c:pt idx="7">
                  <c:v>146</c:v>
                </c:pt>
                <c:pt idx="8">
                  <c:v>153</c:v>
                </c:pt>
                <c:pt idx="9">
                  <c:v>151</c:v>
                </c:pt>
                <c:pt idx="10">
                  <c:v>168</c:v>
                </c:pt>
                <c:pt idx="11">
                  <c:v>153</c:v>
                </c:pt>
                <c:pt idx="12">
                  <c:v>93</c:v>
                </c:pt>
                <c:pt idx="13">
                  <c:v>20</c:v>
                </c:pt>
                <c:pt idx="14">
                  <c:v>18</c:v>
                </c:pt>
                <c:pt idx="15">
                  <c:v>10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7-4555-ABD4-0E88DFE9D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10.21'!$Y$83:$Y$90</c:f>
              <c:numCache>
                <c:formatCode>#,##0</c:formatCode>
                <c:ptCount val="8"/>
                <c:pt idx="0">
                  <c:v>102</c:v>
                </c:pt>
                <c:pt idx="1">
                  <c:v>42</c:v>
                </c:pt>
                <c:pt idx="2">
                  <c:v>195</c:v>
                </c:pt>
                <c:pt idx="3">
                  <c:v>25</c:v>
                </c:pt>
                <c:pt idx="4">
                  <c:v>21</c:v>
                </c:pt>
                <c:pt idx="5">
                  <c:v>28</c:v>
                </c:pt>
                <c:pt idx="6">
                  <c:v>136</c:v>
                </c:pt>
                <c:pt idx="7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D2-4ABF-B208-9F6FEAD1EE36}"/>
            </c:ext>
          </c:extLst>
        </c:ser>
        <c:ser>
          <c:idx val="1"/>
          <c:order val="1"/>
          <c:tx>
            <c:strRef>
              <c:f>'Table 10.21'!$S$92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10.21'!$Y$93:$Y$100</c:f>
              <c:numCache>
                <c:formatCode>#,##0</c:formatCode>
                <c:ptCount val="8"/>
                <c:pt idx="0">
                  <c:v>45</c:v>
                </c:pt>
                <c:pt idx="1">
                  <c:v>134</c:v>
                </c:pt>
                <c:pt idx="2">
                  <c:v>43</c:v>
                </c:pt>
                <c:pt idx="3">
                  <c:v>130</c:v>
                </c:pt>
                <c:pt idx="4">
                  <c:v>130</c:v>
                </c:pt>
                <c:pt idx="5">
                  <c:v>95</c:v>
                </c:pt>
                <c:pt idx="6">
                  <c:v>6</c:v>
                </c:pt>
                <c:pt idx="7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D2-4ABF-B208-9F6FEAD1E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10.21'!$U$8:$Y$8</c:f>
              <c:numCache>
                <c:formatCode>#,##0</c:formatCode>
                <c:ptCount val="5"/>
                <c:pt idx="1">
                  <c:v>29962</c:v>
                </c:pt>
                <c:pt idx="2">
                  <c:v>26766.02</c:v>
                </c:pt>
                <c:pt idx="3">
                  <c:v>28143.66</c:v>
                </c:pt>
                <c:pt idx="4">
                  <c:v>27920.99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CA-4FE1-9BFE-FF4AC24DC4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CA-4FE1-9BFE-FF4AC24DC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10.21'!$V$4:$Z$4</c:f>
              <c:numCache>
                <c:formatCode>#,##0</c:formatCode>
                <c:ptCount val="5"/>
                <c:pt idx="0">
                  <c:v>2883</c:v>
                </c:pt>
                <c:pt idx="1">
                  <c:v>3142</c:v>
                </c:pt>
                <c:pt idx="2">
                  <c:v>3258</c:v>
                </c:pt>
                <c:pt idx="3">
                  <c:v>3394</c:v>
                </c:pt>
                <c:pt idx="4">
                  <c:v>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B-4F74-8802-611913260FB0}"/>
            </c:ext>
          </c:extLst>
        </c:ser>
        <c:ser>
          <c:idx val="1"/>
          <c:order val="1"/>
          <c:tx>
            <c:strRef>
              <c:f>'Table 10.21'!$S$7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10.21'!$V$7:$Z$7</c:f>
              <c:numCache>
                <c:formatCode>#,##0</c:formatCode>
                <c:ptCount val="5"/>
                <c:pt idx="0">
                  <c:v>1854</c:v>
                </c:pt>
                <c:pt idx="1">
                  <c:v>2049</c:v>
                </c:pt>
                <c:pt idx="2">
                  <c:v>2092</c:v>
                </c:pt>
                <c:pt idx="3">
                  <c:v>2153</c:v>
                </c:pt>
                <c:pt idx="4">
                  <c:v>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5B-4F74-8802-611913260FB0}"/>
            </c:ext>
          </c:extLst>
        </c:ser>
        <c:ser>
          <c:idx val="2"/>
          <c:order val="2"/>
          <c:tx>
            <c:strRef>
              <c:f>'Table 10.21'!$S$11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10.21'!$V$11:$Z$11</c:f>
              <c:numCache>
                <c:formatCode>#,##0</c:formatCode>
                <c:ptCount val="5"/>
                <c:pt idx="0">
                  <c:v>2279</c:v>
                </c:pt>
                <c:pt idx="1">
                  <c:v>2417</c:v>
                </c:pt>
                <c:pt idx="2">
                  <c:v>2509</c:v>
                </c:pt>
                <c:pt idx="3">
                  <c:v>2625</c:v>
                </c:pt>
                <c:pt idx="4">
                  <c:v>2656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B-4F74-8802-611913260FB0}"/>
            </c:ext>
          </c:extLst>
        </c:ser>
        <c:ser>
          <c:idx val="3"/>
          <c:order val="3"/>
          <c:tx>
            <c:strRef>
              <c:f>'Table 10.21'!$S$12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10.21'!$V$12:$Z$12</c:f>
              <c:numCache>
                <c:formatCode>#,##0</c:formatCode>
                <c:ptCount val="5"/>
                <c:pt idx="0">
                  <c:v>608</c:v>
                </c:pt>
                <c:pt idx="1">
                  <c:v>730</c:v>
                </c:pt>
                <c:pt idx="2">
                  <c:v>749</c:v>
                </c:pt>
                <c:pt idx="3">
                  <c:v>772</c:v>
                </c:pt>
                <c:pt idx="4">
                  <c:v>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5B-4F74-8802-611913260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10.21'!$AB$15:$AB$33</c:f>
              <c:numCache>
                <c:formatCode>0.0%</c:formatCode>
                <c:ptCount val="19"/>
                <c:pt idx="0">
                  <c:v>0.25197080291970803</c:v>
                </c:pt>
                <c:pt idx="1">
                  <c:v>1.0218978102189781E-2</c:v>
                </c:pt>
                <c:pt idx="2">
                  <c:v>8.2043795620437954E-2</c:v>
                </c:pt>
                <c:pt idx="3">
                  <c:v>2.6277372262773721E-3</c:v>
                </c:pt>
                <c:pt idx="4">
                  <c:v>4.2335766423357665E-2</c:v>
                </c:pt>
                <c:pt idx="5">
                  <c:v>2.4525547445255473E-2</c:v>
                </c:pt>
                <c:pt idx="6">
                  <c:v>6.8613138686131392E-2</c:v>
                </c:pt>
                <c:pt idx="7">
                  <c:v>6.2773722627737227E-2</c:v>
                </c:pt>
                <c:pt idx="8">
                  <c:v>3.6496350364963501E-2</c:v>
                </c:pt>
                <c:pt idx="9">
                  <c:v>4.0875912408759128E-3</c:v>
                </c:pt>
                <c:pt idx="10">
                  <c:v>1.8686131386861315E-2</c:v>
                </c:pt>
                <c:pt idx="11">
                  <c:v>1.0510948905109488E-2</c:v>
                </c:pt>
                <c:pt idx="12">
                  <c:v>2.364963503649635E-2</c:v>
                </c:pt>
                <c:pt idx="13">
                  <c:v>5.3722627737226275E-2</c:v>
                </c:pt>
                <c:pt idx="14">
                  <c:v>3.0072992700729929E-2</c:v>
                </c:pt>
                <c:pt idx="15">
                  <c:v>5.9854014598540145E-2</c:v>
                </c:pt>
                <c:pt idx="16">
                  <c:v>7.2700729927007296E-2</c:v>
                </c:pt>
                <c:pt idx="17">
                  <c:v>1.0510948905109488E-2</c:v>
                </c:pt>
                <c:pt idx="18">
                  <c:v>2.8613138686131388E-2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8-460A-9274-5854D0AA14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8-460A-9274-5854D0AA1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10.21'!$Z$44:$Z$60</c:f>
              <c:numCache>
                <c:formatCode>#,##0</c:formatCode>
                <c:ptCount val="17"/>
                <c:pt idx="0">
                  <c:v>6</c:v>
                </c:pt>
                <c:pt idx="1">
                  <c:v>39</c:v>
                </c:pt>
                <c:pt idx="2">
                  <c:v>110</c:v>
                </c:pt>
                <c:pt idx="3">
                  <c:v>151</c:v>
                </c:pt>
                <c:pt idx="4">
                  <c:v>176</c:v>
                </c:pt>
                <c:pt idx="5">
                  <c:v>173</c:v>
                </c:pt>
                <c:pt idx="6">
                  <c:v>135</c:v>
                </c:pt>
                <c:pt idx="7">
                  <c:v>110</c:v>
                </c:pt>
                <c:pt idx="8">
                  <c:v>175</c:v>
                </c:pt>
                <c:pt idx="9">
                  <c:v>168</c:v>
                </c:pt>
                <c:pt idx="10">
                  <c:v>175</c:v>
                </c:pt>
                <c:pt idx="11">
                  <c:v>163</c:v>
                </c:pt>
                <c:pt idx="12">
                  <c:v>122</c:v>
                </c:pt>
                <c:pt idx="13">
                  <c:v>52</c:v>
                </c:pt>
                <c:pt idx="14">
                  <c:v>28</c:v>
                </c:pt>
                <c:pt idx="15">
                  <c:v>17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5-4ACE-8BA7-EA82AE67EE01}"/>
            </c:ext>
          </c:extLst>
        </c:ser>
        <c:ser>
          <c:idx val="1"/>
          <c:order val="1"/>
          <c:tx>
            <c:strRef>
              <c:f>'Table 10.21'!$S$62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10.21'!$Z$63:$Z$79</c:f>
              <c:numCache>
                <c:formatCode>#,##0</c:formatCode>
                <c:ptCount val="17"/>
                <c:pt idx="0">
                  <c:v>6</c:v>
                </c:pt>
                <c:pt idx="1">
                  <c:v>74</c:v>
                </c:pt>
                <c:pt idx="2">
                  <c:v>157</c:v>
                </c:pt>
                <c:pt idx="3">
                  <c:v>116</c:v>
                </c:pt>
                <c:pt idx="4">
                  <c:v>121</c:v>
                </c:pt>
                <c:pt idx="5">
                  <c:v>130</c:v>
                </c:pt>
                <c:pt idx="6">
                  <c:v>149</c:v>
                </c:pt>
                <c:pt idx="7">
                  <c:v>139</c:v>
                </c:pt>
                <c:pt idx="8">
                  <c:v>166</c:v>
                </c:pt>
                <c:pt idx="9">
                  <c:v>148</c:v>
                </c:pt>
                <c:pt idx="10">
                  <c:v>142</c:v>
                </c:pt>
                <c:pt idx="11">
                  <c:v>132</c:v>
                </c:pt>
                <c:pt idx="12">
                  <c:v>88</c:v>
                </c:pt>
                <c:pt idx="13">
                  <c:v>25</c:v>
                </c:pt>
                <c:pt idx="14">
                  <c:v>13</c:v>
                </c:pt>
                <c:pt idx="15">
                  <c:v>8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5-4ACE-8BA7-EA82AE67E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10.21'!$Z$83:$Z$90</c:f>
              <c:numCache>
                <c:formatCode>#,##0</c:formatCode>
                <c:ptCount val="8"/>
                <c:pt idx="0">
                  <c:v>114</c:v>
                </c:pt>
                <c:pt idx="1">
                  <c:v>37</c:v>
                </c:pt>
                <c:pt idx="2">
                  <c:v>196</c:v>
                </c:pt>
                <c:pt idx="3">
                  <c:v>28</c:v>
                </c:pt>
                <c:pt idx="4">
                  <c:v>21</c:v>
                </c:pt>
                <c:pt idx="5">
                  <c:v>34</c:v>
                </c:pt>
                <c:pt idx="6">
                  <c:v>168</c:v>
                </c:pt>
                <c:pt idx="7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46-49C5-A978-05B009BAE727}"/>
            </c:ext>
          </c:extLst>
        </c:ser>
        <c:ser>
          <c:idx val="1"/>
          <c:order val="1"/>
          <c:tx>
            <c:strRef>
              <c:f>'Table 10.21'!$S$92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10.21'!$Z$93:$Z$100</c:f>
              <c:numCache>
                <c:formatCode>#,##0</c:formatCode>
                <c:ptCount val="8"/>
                <c:pt idx="0">
                  <c:v>44</c:v>
                </c:pt>
                <c:pt idx="1">
                  <c:v>130</c:v>
                </c:pt>
                <c:pt idx="2">
                  <c:v>47</c:v>
                </c:pt>
                <c:pt idx="3">
                  <c:v>142</c:v>
                </c:pt>
                <c:pt idx="4">
                  <c:v>136</c:v>
                </c:pt>
                <c:pt idx="5">
                  <c:v>102</c:v>
                </c:pt>
                <c:pt idx="6">
                  <c:v>27</c:v>
                </c:pt>
                <c:pt idx="7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46-49C5-A978-05B009BAE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10.3'!$U$4:$Y$4</c:f>
              <c:numCache>
                <c:formatCode>#,##0</c:formatCode>
                <c:ptCount val="5"/>
                <c:pt idx="1">
                  <c:v>6791</c:v>
                </c:pt>
                <c:pt idx="2">
                  <c:v>7105</c:v>
                </c:pt>
                <c:pt idx="3">
                  <c:v>7515</c:v>
                </c:pt>
                <c:pt idx="4">
                  <c:v>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4-4B23-A151-6B291A5834F2}"/>
            </c:ext>
          </c:extLst>
        </c:ser>
        <c:ser>
          <c:idx val="1"/>
          <c:order val="1"/>
          <c:tx>
            <c:strRef>
              <c:f>'Table 10.3'!$S$7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10.3'!$U$7:$Y$7</c:f>
              <c:numCache>
                <c:formatCode>#,##0</c:formatCode>
                <c:ptCount val="5"/>
                <c:pt idx="1">
                  <c:v>5063</c:v>
                </c:pt>
                <c:pt idx="2">
                  <c:v>5429</c:v>
                </c:pt>
                <c:pt idx="3">
                  <c:v>5557</c:v>
                </c:pt>
                <c:pt idx="4">
                  <c:v>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C4-4B23-A151-6B291A5834F2}"/>
            </c:ext>
          </c:extLst>
        </c:ser>
        <c:ser>
          <c:idx val="2"/>
          <c:order val="2"/>
          <c:tx>
            <c:strRef>
              <c:f>'Table 10.3'!$S$11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10.3'!$U$11:$Y$11</c:f>
              <c:numCache>
                <c:formatCode>#,##0</c:formatCode>
                <c:ptCount val="5"/>
                <c:pt idx="1">
                  <c:v>5949</c:v>
                </c:pt>
                <c:pt idx="2">
                  <c:v>6165</c:v>
                </c:pt>
                <c:pt idx="3">
                  <c:v>6547</c:v>
                </c:pt>
                <c:pt idx="4">
                  <c:v>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C4-4B23-A151-6B291A5834F2}"/>
            </c:ext>
          </c:extLst>
        </c:ser>
        <c:ser>
          <c:idx val="3"/>
          <c:order val="3"/>
          <c:tx>
            <c:strRef>
              <c:f>'Table 10.3'!$S$12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10.3'!$U$12:$Y$12</c:f>
              <c:numCache>
                <c:formatCode>#,##0</c:formatCode>
                <c:ptCount val="5"/>
                <c:pt idx="1">
                  <c:v>839</c:v>
                </c:pt>
                <c:pt idx="2">
                  <c:v>943</c:v>
                </c:pt>
                <c:pt idx="3">
                  <c:v>968</c:v>
                </c:pt>
                <c:pt idx="4">
                  <c:v>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C4-4B23-A151-6B291A583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10.21'!$S$1</c:f>
              <c:strCache>
                <c:ptCount val="1"/>
                <c:pt idx="0">
                  <c:v>Goyder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10.21'!$V$8:$Z$8</c:f>
              <c:numCache>
                <c:formatCode>#,##0</c:formatCode>
                <c:ptCount val="5"/>
                <c:pt idx="0">
                  <c:v>29962</c:v>
                </c:pt>
                <c:pt idx="1">
                  <c:v>26766.02</c:v>
                </c:pt>
                <c:pt idx="2">
                  <c:v>28143.66</c:v>
                </c:pt>
                <c:pt idx="3">
                  <c:v>27920.99</c:v>
                </c:pt>
                <c:pt idx="4">
                  <c:v>32141.5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FC-4EA7-9995-4F1F7C9FFE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FC-4EA7-9995-4F1F7C9FF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10.22'!$U$4:$Y$4</c:f>
              <c:numCache>
                <c:formatCode>#,##0</c:formatCode>
                <c:ptCount val="5"/>
                <c:pt idx="1">
                  <c:v>6035</c:v>
                </c:pt>
                <c:pt idx="2">
                  <c:v>6365</c:v>
                </c:pt>
                <c:pt idx="3">
                  <c:v>6725</c:v>
                </c:pt>
                <c:pt idx="4">
                  <c:v>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98-45CF-A0A6-87C5BA8BCF3E}"/>
            </c:ext>
          </c:extLst>
        </c:ser>
        <c:ser>
          <c:idx val="1"/>
          <c:order val="1"/>
          <c:tx>
            <c:strRef>
              <c:f>'Table 10.22'!$S$7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10.22'!$U$7:$Y$7</c:f>
              <c:numCache>
                <c:formatCode>#,##0</c:formatCode>
                <c:ptCount val="5"/>
                <c:pt idx="1">
                  <c:v>4090</c:v>
                </c:pt>
                <c:pt idx="2">
                  <c:v>4333</c:v>
                </c:pt>
                <c:pt idx="3">
                  <c:v>4497</c:v>
                </c:pt>
                <c:pt idx="4">
                  <c:v>4694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98-45CF-A0A6-87C5BA8BCF3E}"/>
            </c:ext>
          </c:extLst>
        </c:ser>
        <c:ser>
          <c:idx val="2"/>
          <c:order val="2"/>
          <c:tx>
            <c:strRef>
              <c:f>'Table 10.22'!$S$11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10.22'!$U$11:$Y$11</c:f>
              <c:numCache>
                <c:formatCode>#,##0</c:formatCode>
                <c:ptCount val="5"/>
                <c:pt idx="1">
                  <c:v>4856</c:v>
                </c:pt>
                <c:pt idx="2">
                  <c:v>5088</c:v>
                </c:pt>
                <c:pt idx="3">
                  <c:v>5402</c:v>
                </c:pt>
                <c:pt idx="4">
                  <c:v>5681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98-45CF-A0A6-87C5BA8BCF3E}"/>
            </c:ext>
          </c:extLst>
        </c:ser>
        <c:ser>
          <c:idx val="3"/>
          <c:order val="3"/>
          <c:tx>
            <c:strRef>
              <c:f>'Table 10.22'!$S$12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10.22'!$U$12:$Y$12</c:f>
              <c:numCache>
                <c:formatCode>#,##0</c:formatCode>
                <c:ptCount val="5"/>
                <c:pt idx="1">
                  <c:v>1178</c:v>
                </c:pt>
                <c:pt idx="2">
                  <c:v>1278</c:v>
                </c:pt>
                <c:pt idx="3">
                  <c:v>1323</c:v>
                </c:pt>
                <c:pt idx="4">
                  <c:v>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98-45CF-A0A6-87C5BA8BC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10.22'!$AB$15:$AB$33</c:f>
              <c:numCache>
                <c:formatCode>0.0%</c:formatCode>
                <c:ptCount val="19"/>
                <c:pt idx="0">
                  <c:v>0.1621210023535927</c:v>
                </c:pt>
                <c:pt idx="1">
                  <c:v>4.2918454935622317E-3</c:v>
                </c:pt>
                <c:pt idx="2">
                  <c:v>7.2684480132908763E-2</c:v>
                </c:pt>
                <c:pt idx="3">
                  <c:v>4.9840786376851723E-3</c:v>
                </c:pt>
                <c:pt idx="4">
                  <c:v>7.3099820019382533E-2</c:v>
                </c:pt>
                <c:pt idx="5">
                  <c:v>3.6549910009691267E-2</c:v>
                </c:pt>
                <c:pt idx="6">
                  <c:v>7.4622732936452996E-2</c:v>
                </c:pt>
                <c:pt idx="7">
                  <c:v>6.7561954866399002E-2</c:v>
                </c:pt>
                <c:pt idx="8">
                  <c:v>3.530389035026997E-2</c:v>
                </c:pt>
                <c:pt idx="9">
                  <c:v>5.1225252665097606E-3</c:v>
                </c:pt>
                <c:pt idx="10">
                  <c:v>2.2705247127232452E-2</c:v>
                </c:pt>
                <c:pt idx="11">
                  <c:v>1.7444275231898104E-2</c:v>
                </c:pt>
                <c:pt idx="12">
                  <c:v>3.1565831372006088E-2</c:v>
                </c:pt>
                <c:pt idx="13">
                  <c:v>5.2471272324518897E-2</c:v>
                </c:pt>
                <c:pt idx="14">
                  <c:v>2.8520005537865153E-2</c:v>
                </c:pt>
                <c:pt idx="15">
                  <c:v>5.9255157136923718E-2</c:v>
                </c:pt>
                <c:pt idx="16">
                  <c:v>0.10078914578430015</c:v>
                </c:pt>
                <c:pt idx="17">
                  <c:v>2.2843693756057042E-2</c:v>
                </c:pt>
                <c:pt idx="18">
                  <c:v>2.9489131939637269E-2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A-49DF-9A7C-AD4935FF14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A-49DF-9A7C-AD4935FF1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10.22'!$Y$44:$Y$60</c:f>
              <c:numCache>
                <c:formatCode>#,##0</c:formatCode>
                <c:ptCount val="17"/>
                <c:pt idx="0">
                  <c:v>12</c:v>
                </c:pt>
                <c:pt idx="1">
                  <c:v>163</c:v>
                </c:pt>
                <c:pt idx="2">
                  <c:v>269</c:v>
                </c:pt>
                <c:pt idx="3">
                  <c:v>300</c:v>
                </c:pt>
                <c:pt idx="4">
                  <c:v>282</c:v>
                </c:pt>
                <c:pt idx="5">
                  <c:v>276</c:v>
                </c:pt>
                <c:pt idx="6">
                  <c:v>298</c:v>
                </c:pt>
                <c:pt idx="7">
                  <c:v>340</c:v>
                </c:pt>
                <c:pt idx="8">
                  <c:v>353</c:v>
                </c:pt>
                <c:pt idx="9">
                  <c:v>347</c:v>
                </c:pt>
                <c:pt idx="10">
                  <c:v>377</c:v>
                </c:pt>
                <c:pt idx="11">
                  <c:v>283</c:v>
                </c:pt>
                <c:pt idx="12">
                  <c:v>187</c:v>
                </c:pt>
                <c:pt idx="13">
                  <c:v>93</c:v>
                </c:pt>
                <c:pt idx="14">
                  <c:v>42</c:v>
                </c:pt>
                <c:pt idx="15">
                  <c:v>17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0-4429-B499-CB89EC360F81}"/>
            </c:ext>
          </c:extLst>
        </c:ser>
        <c:ser>
          <c:idx val="1"/>
          <c:order val="1"/>
          <c:tx>
            <c:strRef>
              <c:f>'Table 10.22'!$S$62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10.22'!$Y$63:$Y$79</c:f>
              <c:numCache>
                <c:formatCode>#,##0</c:formatCode>
                <c:ptCount val="17"/>
                <c:pt idx="0">
                  <c:v>16</c:v>
                </c:pt>
                <c:pt idx="1">
                  <c:v>168</c:v>
                </c:pt>
                <c:pt idx="2">
                  <c:v>311</c:v>
                </c:pt>
                <c:pt idx="3">
                  <c:v>258</c:v>
                </c:pt>
                <c:pt idx="4">
                  <c:v>257</c:v>
                </c:pt>
                <c:pt idx="5">
                  <c:v>251</c:v>
                </c:pt>
                <c:pt idx="6">
                  <c:v>315</c:v>
                </c:pt>
                <c:pt idx="7">
                  <c:v>373</c:v>
                </c:pt>
                <c:pt idx="8">
                  <c:v>302</c:v>
                </c:pt>
                <c:pt idx="9">
                  <c:v>390</c:v>
                </c:pt>
                <c:pt idx="10">
                  <c:v>305</c:v>
                </c:pt>
                <c:pt idx="11">
                  <c:v>232</c:v>
                </c:pt>
                <c:pt idx="12">
                  <c:v>106</c:v>
                </c:pt>
                <c:pt idx="13">
                  <c:v>74</c:v>
                </c:pt>
                <c:pt idx="14">
                  <c:v>37</c:v>
                </c:pt>
                <c:pt idx="15">
                  <c:v>7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0-4429-B499-CB89EC360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10.22'!$Y$83:$Y$90</c:f>
              <c:numCache>
                <c:formatCode>#,##0</c:formatCode>
                <c:ptCount val="8"/>
                <c:pt idx="0">
                  <c:v>218</c:v>
                </c:pt>
                <c:pt idx="1">
                  <c:v>163</c:v>
                </c:pt>
                <c:pt idx="2">
                  <c:v>470</c:v>
                </c:pt>
                <c:pt idx="3">
                  <c:v>82</c:v>
                </c:pt>
                <c:pt idx="4">
                  <c:v>44</c:v>
                </c:pt>
                <c:pt idx="5">
                  <c:v>94</c:v>
                </c:pt>
                <c:pt idx="6">
                  <c:v>284</c:v>
                </c:pt>
                <c:pt idx="7">
                  <c:v>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5-4C3D-8872-3BD59CFF2151}"/>
            </c:ext>
          </c:extLst>
        </c:ser>
        <c:ser>
          <c:idx val="1"/>
          <c:order val="1"/>
          <c:tx>
            <c:strRef>
              <c:f>'Table 10.22'!$S$92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10.22'!$Y$93:$Y$100</c:f>
              <c:numCache>
                <c:formatCode>#,##0</c:formatCode>
                <c:ptCount val="8"/>
                <c:pt idx="0">
                  <c:v>150</c:v>
                </c:pt>
                <c:pt idx="1">
                  <c:v>320</c:v>
                </c:pt>
                <c:pt idx="2">
                  <c:v>73</c:v>
                </c:pt>
                <c:pt idx="3">
                  <c:v>366</c:v>
                </c:pt>
                <c:pt idx="4">
                  <c:v>340</c:v>
                </c:pt>
                <c:pt idx="5">
                  <c:v>249</c:v>
                </c:pt>
                <c:pt idx="6">
                  <c:v>21</c:v>
                </c:pt>
                <c:pt idx="7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C5-4C3D-8872-3BD59CFF2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10.22'!$U$8:$Y$8</c:f>
              <c:numCache>
                <c:formatCode>#,##0</c:formatCode>
                <c:ptCount val="5"/>
                <c:pt idx="1">
                  <c:v>37055.370000000003</c:v>
                </c:pt>
                <c:pt idx="2">
                  <c:v>37522.199999999997</c:v>
                </c:pt>
                <c:pt idx="3">
                  <c:v>39636.519999999997</c:v>
                </c:pt>
                <c:pt idx="4">
                  <c:v>39465.5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7-45E5-AC18-697DD30E84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87-45E5-AC18-697DD30E8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10.22'!$V$4:$Z$4</c:f>
              <c:numCache>
                <c:formatCode>#,##0</c:formatCode>
                <c:ptCount val="5"/>
                <c:pt idx="0">
                  <c:v>6035</c:v>
                </c:pt>
                <c:pt idx="1">
                  <c:v>6365</c:v>
                </c:pt>
                <c:pt idx="2">
                  <c:v>6725</c:v>
                </c:pt>
                <c:pt idx="3">
                  <c:v>7068</c:v>
                </c:pt>
                <c:pt idx="4">
                  <c:v>7227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0-435C-8583-745704FD7A8D}"/>
            </c:ext>
          </c:extLst>
        </c:ser>
        <c:ser>
          <c:idx val="1"/>
          <c:order val="1"/>
          <c:tx>
            <c:strRef>
              <c:f>'Table 10.22'!$S$7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10.22'!$V$7:$Z$7</c:f>
              <c:numCache>
                <c:formatCode>#,##0</c:formatCode>
                <c:ptCount val="5"/>
                <c:pt idx="0">
                  <c:v>4090</c:v>
                </c:pt>
                <c:pt idx="1">
                  <c:v>4333</c:v>
                </c:pt>
                <c:pt idx="2">
                  <c:v>4497</c:v>
                </c:pt>
                <c:pt idx="3">
                  <c:v>4694</c:v>
                </c:pt>
                <c:pt idx="4">
                  <c:v>4889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0-435C-8583-745704FD7A8D}"/>
            </c:ext>
          </c:extLst>
        </c:ser>
        <c:ser>
          <c:idx val="2"/>
          <c:order val="2"/>
          <c:tx>
            <c:strRef>
              <c:f>'Table 10.22'!$S$11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10.22'!$V$11:$Z$11</c:f>
              <c:numCache>
                <c:formatCode>#,##0</c:formatCode>
                <c:ptCount val="5"/>
                <c:pt idx="0">
                  <c:v>4856</c:v>
                </c:pt>
                <c:pt idx="1">
                  <c:v>5088</c:v>
                </c:pt>
                <c:pt idx="2">
                  <c:v>5402</c:v>
                </c:pt>
                <c:pt idx="3">
                  <c:v>5681</c:v>
                </c:pt>
                <c:pt idx="4">
                  <c:v>5841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D0-435C-8583-745704FD7A8D}"/>
            </c:ext>
          </c:extLst>
        </c:ser>
        <c:ser>
          <c:idx val="3"/>
          <c:order val="3"/>
          <c:tx>
            <c:strRef>
              <c:f>'Table 10.22'!$S$12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10.22'!$V$12:$Z$12</c:f>
              <c:numCache>
                <c:formatCode>#,##0</c:formatCode>
                <c:ptCount val="5"/>
                <c:pt idx="0">
                  <c:v>1178</c:v>
                </c:pt>
                <c:pt idx="1">
                  <c:v>1278</c:v>
                </c:pt>
                <c:pt idx="2">
                  <c:v>1323</c:v>
                </c:pt>
                <c:pt idx="3">
                  <c:v>1385</c:v>
                </c:pt>
                <c:pt idx="4">
                  <c:v>1386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D0-435C-8583-745704FD7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10.22'!$AB$15:$AB$33</c:f>
              <c:numCache>
                <c:formatCode>0.0%</c:formatCode>
                <c:ptCount val="19"/>
                <c:pt idx="0">
                  <c:v>0.1621210023535927</c:v>
                </c:pt>
                <c:pt idx="1">
                  <c:v>4.2918454935622317E-3</c:v>
                </c:pt>
                <c:pt idx="2">
                  <c:v>7.2684480132908763E-2</c:v>
                </c:pt>
                <c:pt idx="3">
                  <c:v>4.9840786376851723E-3</c:v>
                </c:pt>
                <c:pt idx="4">
                  <c:v>7.3099820019382533E-2</c:v>
                </c:pt>
                <c:pt idx="5">
                  <c:v>3.6549910009691267E-2</c:v>
                </c:pt>
                <c:pt idx="6">
                  <c:v>7.4622732936452996E-2</c:v>
                </c:pt>
                <c:pt idx="7">
                  <c:v>6.7561954866399002E-2</c:v>
                </c:pt>
                <c:pt idx="8">
                  <c:v>3.530389035026997E-2</c:v>
                </c:pt>
                <c:pt idx="9">
                  <c:v>5.1225252665097606E-3</c:v>
                </c:pt>
                <c:pt idx="10">
                  <c:v>2.2705247127232452E-2</c:v>
                </c:pt>
                <c:pt idx="11">
                  <c:v>1.7444275231898104E-2</c:v>
                </c:pt>
                <c:pt idx="12">
                  <c:v>3.1565831372006088E-2</c:v>
                </c:pt>
                <c:pt idx="13">
                  <c:v>5.2471272324518897E-2</c:v>
                </c:pt>
                <c:pt idx="14">
                  <c:v>2.8520005537865153E-2</c:v>
                </c:pt>
                <c:pt idx="15">
                  <c:v>5.9255157136923718E-2</c:v>
                </c:pt>
                <c:pt idx="16">
                  <c:v>0.10078914578430015</c:v>
                </c:pt>
                <c:pt idx="17">
                  <c:v>2.2843693756057042E-2</c:v>
                </c:pt>
                <c:pt idx="18">
                  <c:v>2.9489131939637269E-2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E-4367-9F02-4F1431C09B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E-4367-9F02-4F1431C09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10.22'!$Z$44:$Z$60</c:f>
              <c:numCache>
                <c:formatCode>#,##0</c:formatCode>
                <c:ptCount val="17"/>
                <c:pt idx="0">
                  <c:v>13</c:v>
                </c:pt>
                <c:pt idx="1">
                  <c:v>177</c:v>
                </c:pt>
                <c:pt idx="2">
                  <c:v>283</c:v>
                </c:pt>
                <c:pt idx="3">
                  <c:v>290</c:v>
                </c:pt>
                <c:pt idx="4">
                  <c:v>281</c:v>
                </c:pt>
                <c:pt idx="5">
                  <c:v>284</c:v>
                </c:pt>
                <c:pt idx="6">
                  <c:v>289</c:v>
                </c:pt>
                <c:pt idx="7">
                  <c:v>320</c:v>
                </c:pt>
                <c:pt idx="8">
                  <c:v>314</c:v>
                </c:pt>
                <c:pt idx="9">
                  <c:v>357</c:v>
                </c:pt>
                <c:pt idx="10">
                  <c:v>389</c:v>
                </c:pt>
                <c:pt idx="11">
                  <c:v>310</c:v>
                </c:pt>
                <c:pt idx="12">
                  <c:v>191</c:v>
                </c:pt>
                <c:pt idx="13">
                  <c:v>98</c:v>
                </c:pt>
                <c:pt idx="14">
                  <c:v>55</c:v>
                </c:pt>
                <c:pt idx="15">
                  <c:v>28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1-41C6-B994-E3201B1C2253}"/>
            </c:ext>
          </c:extLst>
        </c:ser>
        <c:ser>
          <c:idx val="1"/>
          <c:order val="1"/>
          <c:tx>
            <c:strRef>
              <c:f>'Table 10.22'!$S$62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10.22'!$Z$63:$Z$79</c:f>
              <c:numCache>
                <c:formatCode>#,##0</c:formatCode>
                <c:ptCount val="17"/>
                <c:pt idx="0">
                  <c:v>24</c:v>
                </c:pt>
                <c:pt idx="1">
                  <c:v>166</c:v>
                </c:pt>
                <c:pt idx="2">
                  <c:v>330</c:v>
                </c:pt>
                <c:pt idx="3">
                  <c:v>301</c:v>
                </c:pt>
                <c:pt idx="4">
                  <c:v>246</c:v>
                </c:pt>
                <c:pt idx="5">
                  <c:v>269</c:v>
                </c:pt>
                <c:pt idx="6">
                  <c:v>334</c:v>
                </c:pt>
                <c:pt idx="7">
                  <c:v>332</c:v>
                </c:pt>
                <c:pt idx="8">
                  <c:v>312</c:v>
                </c:pt>
                <c:pt idx="9">
                  <c:v>382</c:v>
                </c:pt>
                <c:pt idx="10">
                  <c:v>337</c:v>
                </c:pt>
                <c:pt idx="11">
                  <c:v>245</c:v>
                </c:pt>
                <c:pt idx="12">
                  <c:v>116</c:v>
                </c:pt>
                <c:pt idx="13">
                  <c:v>68</c:v>
                </c:pt>
                <c:pt idx="14">
                  <c:v>47</c:v>
                </c:pt>
                <c:pt idx="15">
                  <c:v>8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1-41C6-B994-E3201B1C2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10.22'!$Z$83:$Z$90</c:f>
              <c:numCache>
                <c:formatCode>#,##0</c:formatCode>
                <c:ptCount val="8"/>
                <c:pt idx="0">
                  <c:v>253</c:v>
                </c:pt>
                <c:pt idx="1">
                  <c:v>157</c:v>
                </c:pt>
                <c:pt idx="2">
                  <c:v>504</c:v>
                </c:pt>
                <c:pt idx="3">
                  <c:v>82</c:v>
                </c:pt>
                <c:pt idx="4">
                  <c:v>48</c:v>
                </c:pt>
                <c:pt idx="5">
                  <c:v>96</c:v>
                </c:pt>
                <c:pt idx="6">
                  <c:v>330</c:v>
                </c:pt>
                <c:pt idx="7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C4-4E84-B116-CD289AB750B3}"/>
            </c:ext>
          </c:extLst>
        </c:ser>
        <c:ser>
          <c:idx val="1"/>
          <c:order val="1"/>
          <c:tx>
            <c:strRef>
              <c:f>'Table 10.22'!$S$92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10.22'!$Z$93:$Z$100</c:f>
              <c:numCache>
                <c:formatCode>#,##0</c:formatCode>
                <c:ptCount val="8"/>
                <c:pt idx="0">
                  <c:v>166</c:v>
                </c:pt>
                <c:pt idx="1">
                  <c:v>343</c:v>
                </c:pt>
                <c:pt idx="2">
                  <c:v>89</c:v>
                </c:pt>
                <c:pt idx="3">
                  <c:v>352</c:v>
                </c:pt>
                <c:pt idx="4">
                  <c:v>348</c:v>
                </c:pt>
                <c:pt idx="5">
                  <c:v>239</c:v>
                </c:pt>
                <c:pt idx="6">
                  <c:v>39</c:v>
                </c:pt>
                <c:pt idx="7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C4-4E84-B116-CD289AB75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10.3'!$AB$15:$AB$33</c:f>
              <c:numCache>
                <c:formatCode>0.0%</c:formatCode>
                <c:ptCount val="19"/>
                <c:pt idx="0">
                  <c:v>5.0038155456230242E-2</c:v>
                </c:pt>
                <c:pt idx="1">
                  <c:v>1.0683527744467458E-2</c:v>
                </c:pt>
                <c:pt idx="2">
                  <c:v>7.4348631854355168E-2</c:v>
                </c:pt>
                <c:pt idx="3">
                  <c:v>1.0792543333696719E-2</c:v>
                </c:pt>
                <c:pt idx="4">
                  <c:v>9.3317344380246373E-2</c:v>
                </c:pt>
                <c:pt idx="5">
                  <c:v>5.6252044042298048E-2</c:v>
                </c:pt>
                <c:pt idx="6">
                  <c:v>8.4487081652676335E-2</c:v>
                </c:pt>
                <c:pt idx="7">
                  <c:v>4.2298048620952794E-2</c:v>
                </c:pt>
                <c:pt idx="8">
                  <c:v>6.5191322359097345E-2</c:v>
                </c:pt>
                <c:pt idx="9">
                  <c:v>5.4507794614629896E-3</c:v>
                </c:pt>
                <c:pt idx="10">
                  <c:v>2.5509647879646789E-2</c:v>
                </c:pt>
                <c:pt idx="11">
                  <c:v>1.4935135724408591E-2</c:v>
                </c:pt>
                <c:pt idx="12">
                  <c:v>4.4151313637850215E-2</c:v>
                </c:pt>
                <c:pt idx="13">
                  <c:v>0.12362367818598059</c:v>
                </c:pt>
                <c:pt idx="14">
                  <c:v>4.6876703368581706E-2</c:v>
                </c:pt>
                <c:pt idx="15">
                  <c:v>5.2545514008503214E-2</c:v>
                </c:pt>
                <c:pt idx="16">
                  <c:v>0.10639921508775754</c:v>
                </c:pt>
                <c:pt idx="17">
                  <c:v>1.3844979832115993E-2</c:v>
                </c:pt>
                <c:pt idx="18">
                  <c:v>3.7610378284094623E-2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5-4873-8FAB-BCC91617B2A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5-4873-8FAB-BCC91617B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10.22'!$S$1</c:f>
              <c:strCache>
                <c:ptCount val="1"/>
                <c:pt idx="0">
                  <c:v>Grant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10.22'!$V$8:$Z$8</c:f>
              <c:numCache>
                <c:formatCode>#,##0</c:formatCode>
                <c:ptCount val="5"/>
                <c:pt idx="0">
                  <c:v>37055.370000000003</c:v>
                </c:pt>
                <c:pt idx="1">
                  <c:v>37522.199999999997</c:v>
                </c:pt>
                <c:pt idx="2">
                  <c:v>39636.519999999997</c:v>
                </c:pt>
                <c:pt idx="3">
                  <c:v>39465.5</c:v>
                </c:pt>
                <c:pt idx="4">
                  <c:v>43269.09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5A-4020-83C8-FFEBCDFDF8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5A-4020-83C8-FFEBCDFDF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10.23'!$U$4:$Y$4</c:f>
              <c:numCache>
                <c:formatCode>#,##0</c:formatCode>
                <c:ptCount val="5"/>
                <c:pt idx="1">
                  <c:v>29089</c:v>
                </c:pt>
                <c:pt idx="2">
                  <c:v>29058</c:v>
                </c:pt>
                <c:pt idx="3">
                  <c:v>29542</c:v>
                </c:pt>
                <c:pt idx="4">
                  <c:v>31715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D-4518-B19A-D865AB9E6167}"/>
            </c:ext>
          </c:extLst>
        </c:ser>
        <c:ser>
          <c:idx val="1"/>
          <c:order val="1"/>
          <c:tx>
            <c:strRef>
              <c:f>'Table 10.23'!$S$7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10.23'!$U$7:$Y$7</c:f>
              <c:numCache>
                <c:formatCode>#,##0</c:formatCode>
                <c:ptCount val="5"/>
                <c:pt idx="1">
                  <c:v>20591</c:v>
                </c:pt>
                <c:pt idx="2">
                  <c:v>20769</c:v>
                </c:pt>
                <c:pt idx="3">
                  <c:v>20696</c:v>
                </c:pt>
                <c:pt idx="4">
                  <c:v>21174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D-4518-B19A-D865AB9E6167}"/>
            </c:ext>
          </c:extLst>
        </c:ser>
        <c:ser>
          <c:idx val="2"/>
          <c:order val="2"/>
          <c:tx>
            <c:strRef>
              <c:f>'Table 10.23'!$S$11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10.23'!$U$11:$Y$11</c:f>
              <c:numCache>
                <c:formatCode>#,##0</c:formatCode>
                <c:ptCount val="5"/>
                <c:pt idx="1">
                  <c:v>25857</c:v>
                </c:pt>
                <c:pt idx="2">
                  <c:v>25798</c:v>
                </c:pt>
                <c:pt idx="3">
                  <c:v>26269</c:v>
                </c:pt>
                <c:pt idx="4">
                  <c:v>28449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6D-4518-B19A-D865AB9E6167}"/>
            </c:ext>
          </c:extLst>
        </c:ser>
        <c:ser>
          <c:idx val="3"/>
          <c:order val="3"/>
          <c:tx>
            <c:strRef>
              <c:f>'Table 10.23'!$S$12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10.23'!$U$12:$Y$12</c:f>
              <c:numCache>
                <c:formatCode>#,##0</c:formatCode>
                <c:ptCount val="5"/>
                <c:pt idx="1">
                  <c:v>3227</c:v>
                </c:pt>
                <c:pt idx="2">
                  <c:v>3265</c:v>
                </c:pt>
                <c:pt idx="3">
                  <c:v>3273</c:v>
                </c:pt>
                <c:pt idx="4">
                  <c:v>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6D-4518-B19A-D865AB9E6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10.23'!$AB$15:$AB$33</c:f>
              <c:numCache>
                <c:formatCode>0.0%</c:formatCode>
                <c:ptCount val="19"/>
                <c:pt idx="0">
                  <c:v>5.9357432241449702E-3</c:v>
                </c:pt>
                <c:pt idx="1">
                  <c:v>1.0269777959234949E-2</c:v>
                </c:pt>
                <c:pt idx="2">
                  <c:v>4.3277535253289784E-2</c:v>
                </c:pt>
                <c:pt idx="3">
                  <c:v>7.3490154203699632E-3</c:v>
                </c:pt>
                <c:pt idx="4">
                  <c:v>5.7598693508369714E-2</c:v>
                </c:pt>
                <c:pt idx="5">
                  <c:v>3.0338243145629849E-2</c:v>
                </c:pt>
                <c:pt idx="6">
                  <c:v>7.6316698596149618E-2</c:v>
                </c:pt>
                <c:pt idx="7">
                  <c:v>7.9708551867089597E-2</c:v>
                </c:pt>
                <c:pt idx="8">
                  <c:v>3.0652303633679847E-2</c:v>
                </c:pt>
                <c:pt idx="9">
                  <c:v>1.3410382839734933E-2</c:v>
                </c:pt>
                <c:pt idx="10">
                  <c:v>4.2052699349894793E-2</c:v>
                </c:pt>
                <c:pt idx="11">
                  <c:v>1.8278320404509909E-2</c:v>
                </c:pt>
                <c:pt idx="12">
                  <c:v>8.495336201752457E-2</c:v>
                </c:pt>
                <c:pt idx="13">
                  <c:v>8.2032599478659596E-2</c:v>
                </c:pt>
                <c:pt idx="14">
                  <c:v>6.4508024245469683E-2</c:v>
                </c:pt>
                <c:pt idx="15">
                  <c:v>9.9337332370214498E-2</c:v>
                </c:pt>
                <c:pt idx="16">
                  <c:v>0.16494456832385918</c:v>
                </c:pt>
                <c:pt idx="17">
                  <c:v>3.2882133098834837E-2</c:v>
                </c:pt>
                <c:pt idx="18">
                  <c:v>3.5017744417574825E-2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4-4999-AD71-9167FA9E3B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4-4999-AD71-9167FA9E3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10.23'!$Y$44:$Y$60</c:f>
              <c:numCache>
                <c:formatCode>#,##0</c:formatCode>
                <c:ptCount val="17"/>
                <c:pt idx="0">
                  <c:v>36</c:v>
                </c:pt>
                <c:pt idx="1">
                  <c:v>349</c:v>
                </c:pt>
                <c:pt idx="2">
                  <c:v>915</c:v>
                </c:pt>
                <c:pt idx="3">
                  <c:v>1270</c:v>
                </c:pt>
                <c:pt idx="4">
                  <c:v>1609</c:v>
                </c:pt>
                <c:pt idx="5">
                  <c:v>1672</c:v>
                </c:pt>
                <c:pt idx="6">
                  <c:v>1548</c:v>
                </c:pt>
                <c:pt idx="7">
                  <c:v>1345</c:v>
                </c:pt>
                <c:pt idx="8">
                  <c:v>1247</c:v>
                </c:pt>
                <c:pt idx="9">
                  <c:v>1372</c:v>
                </c:pt>
                <c:pt idx="10">
                  <c:v>1241</c:v>
                </c:pt>
                <c:pt idx="11">
                  <c:v>1168</c:v>
                </c:pt>
                <c:pt idx="12">
                  <c:v>708</c:v>
                </c:pt>
                <c:pt idx="13">
                  <c:v>313</c:v>
                </c:pt>
                <c:pt idx="14">
                  <c:v>135</c:v>
                </c:pt>
                <c:pt idx="15">
                  <c:v>60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B-40D4-97C9-E469213AF4F5}"/>
            </c:ext>
          </c:extLst>
        </c:ser>
        <c:ser>
          <c:idx val="1"/>
          <c:order val="1"/>
          <c:tx>
            <c:strRef>
              <c:f>'Table 10.23'!$S$62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10.23'!$Y$63:$Y$79</c:f>
              <c:numCache>
                <c:formatCode>#,##0</c:formatCode>
                <c:ptCount val="17"/>
                <c:pt idx="0">
                  <c:v>39</c:v>
                </c:pt>
                <c:pt idx="1">
                  <c:v>511</c:v>
                </c:pt>
                <c:pt idx="2">
                  <c:v>1059</c:v>
                </c:pt>
                <c:pt idx="3">
                  <c:v>1485</c:v>
                </c:pt>
                <c:pt idx="4">
                  <c:v>1898</c:v>
                </c:pt>
                <c:pt idx="5">
                  <c:v>1616</c:v>
                </c:pt>
                <c:pt idx="6">
                  <c:v>1677</c:v>
                </c:pt>
                <c:pt idx="7">
                  <c:v>1542</c:v>
                </c:pt>
                <c:pt idx="8">
                  <c:v>1527</c:v>
                </c:pt>
                <c:pt idx="9">
                  <c:v>1541</c:v>
                </c:pt>
                <c:pt idx="10">
                  <c:v>1460</c:v>
                </c:pt>
                <c:pt idx="11">
                  <c:v>1224</c:v>
                </c:pt>
                <c:pt idx="12">
                  <c:v>639</c:v>
                </c:pt>
                <c:pt idx="13">
                  <c:v>271</c:v>
                </c:pt>
                <c:pt idx="14">
                  <c:v>98</c:v>
                </c:pt>
                <c:pt idx="15">
                  <c:v>55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AB-40D4-97C9-E469213AF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10.23'!$Y$83:$Y$90</c:f>
              <c:numCache>
                <c:formatCode>#,##0</c:formatCode>
                <c:ptCount val="8"/>
                <c:pt idx="0">
                  <c:v>1700</c:v>
                </c:pt>
                <c:pt idx="1">
                  <c:v>2174</c:v>
                </c:pt>
                <c:pt idx="2">
                  <c:v>1328</c:v>
                </c:pt>
                <c:pt idx="3">
                  <c:v>910</c:v>
                </c:pt>
                <c:pt idx="4">
                  <c:v>625</c:v>
                </c:pt>
                <c:pt idx="5">
                  <c:v>592</c:v>
                </c:pt>
                <c:pt idx="6">
                  <c:v>389</c:v>
                </c:pt>
                <c:pt idx="7">
                  <c:v>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8C-438E-B2B6-8CAE68A21BE7}"/>
            </c:ext>
          </c:extLst>
        </c:ser>
        <c:ser>
          <c:idx val="1"/>
          <c:order val="1"/>
          <c:tx>
            <c:strRef>
              <c:f>'Table 10.23'!$S$92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10.23'!$Y$93:$Y$100</c:f>
              <c:numCache>
                <c:formatCode>#,##0</c:formatCode>
                <c:ptCount val="8"/>
                <c:pt idx="0">
                  <c:v>1225</c:v>
                </c:pt>
                <c:pt idx="1">
                  <c:v>3076</c:v>
                </c:pt>
                <c:pt idx="2">
                  <c:v>290</c:v>
                </c:pt>
                <c:pt idx="3">
                  <c:v>1499</c:v>
                </c:pt>
                <c:pt idx="4">
                  <c:v>1843</c:v>
                </c:pt>
                <c:pt idx="5">
                  <c:v>940</c:v>
                </c:pt>
                <c:pt idx="6">
                  <c:v>50</c:v>
                </c:pt>
                <c:pt idx="7">
                  <c:v>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8C-438E-B2B6-8CAE68A21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10.23'!$U$8:$Y$8</c:f>
              <c:numCache>
                <c:formatCode>#,##0</c:formatCode>
                <c:ptCount val="5"/>
                <c:pt idx="1">
                  <c:v>47920.5</c:v>
                </c:pt>
                <c:pt idx="2">
                  <c:v>48047.360000000001</c:v>
                </c:pt>
                <c:pt idx="3">
                  <c:v>49881.5</c:v>
                </c:pt>
                <c:pt idx="4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D-404F-80D9-5D1FEE76D0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ED-404F-80D9-5D1FEE76D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10.23'!$V$4:$Z$4</c:f>
              <c:numCache>
                <c:formatCode>#,##0</c:formatCode>
                <c:ptCount val="5"/>
                <c:pt idx="0">
                  <c:v>29089</c:v>
                </c:pt>
                <c:pt idx="1">
                  <c:v>29058</c:v>
                </c:pt>
                <c:pt idx="2">
                  <c:v>29542</c:v>
                </c:pt>
                <c:pt idx="3">
                  <c:v>31715</c:v>
                </c:pt>
                <c:pt idx="4">
                  <c:v>31842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00-4A1E-90F0-952AAB770824}"/>
            </c:ext>
          </c:extLst>
        </c:ser>
        <c:ser>
          <c:idx val="1"/>
          <c:order val="1"/>
          <c:tx>
            <c:strRef>
              <c:f>'Table 10.23'!$S$7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10.23'!$V$7:$Z$7</c:f>
              <c:numCache>
                <c:formatCode>#,##0</c:formatCode>
                <c:ptCount val="5"/>
                <c:pt idx="0">
                  <c:v>20591</c:v>
                </c:pt>
                <c:pt idx="1">
                  <c:v>20769</c:v>
                </c:pt>
                <c:pt idx="2">
                  <c:v>20696</c:v>
                </c:pt>
                <c:pt idx="3">
                  <c:v>21174</c:v>
                </c:pt>
                <c:pt idx="4">
                  <c:v>21270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00-4A1E-90F0-952AAB770824}"/>
            </c:ext>
          </c:extLst>
        </c:ser>
        <c:ser>
          <c:idx val="2"/>
          <c:order val="2"/>
          <c:tx>
            <c:strRef>
              <c:f>'Table 10.23'!$S$11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10.23'!$V$11:$Z$11</c:f>
              <c:numCache>
                <c:formatCode>#,##0</c:formatCode>
                <c:ptCount val="5"/>
                <c:pt idx="0">
                  <c:v>25857</c:v>
                </c:pt>
                <c:pt idx="1">
                  <c:v>25798</c:v>
                </c:pt>
                <c:pt idx="2">
                  <c:v>26269</c:v>
                </c:pt>
                <c:pt idx="3">
                  <c:v>28449</c:v>
                </c:pt>
                <c:pt idx="4">
                  <c:v>28566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00-4A1E-90F0-952AAB770824}"/>
            </c:ext>
          </c:extLst>
        </c:ser>
        <c:ser>
          <c:idx val="3"/>
          <c:order val="3"/>
          <c:tx>
            <c:strRef>
              <c:f>'Table 10.23'!$S$12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10.23'!$V$12:$Z$12</c:f>
              <c:numCache>
                <c:formatCode>#,##0</c:formatCode>
                <c:ptCount val="5"/>
                <c:pt idx="0">
                  <c:v>3227</c:v>
                </c:pt>
                <c:pt idx="1">
                  <c:v>3265</c:v>
                </c:pt>
                <c:pt idx="2">
                  <c:v>3273</c:v>
                </c:pt>
                <c:pt idx="3">
                  <c:v>3270</c:v>
                </c:pt>
                <c:pt idx="4">
                  <c:v>3273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00-4A1E-90F0-952AAB770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10.23'!$AB$15:$AB$33</c:f>
              <c:numCache>
                <c:formatCode>0.0%</c:formatCode>
                <c:ptCount val="19"/>
                <c:pt idx="0">
                  <c:v>5.9357432241449702E-3</c:v>
                </c:pt>
                <c:pt idx="1">
                  <c:v>1.0269777959234949E-2</c:v>
                </c:pt>
                <c:pt idx="2">
                  <c:v>4.3277535253289784E-2</c:v>
                </c:pt>
                <c:pt idx="3">
                  <c:v>7.3490154203699632E-3</c:v>
                </c:pt>
                <c:pt idx="4">
                  <c:v>5.7598693508369714E-2</c:v>
                </c:pt>
                <c:pt idx="5">
                  <c:v>3.0338243145629849E-2</c:v>
                </c:pt>
                <c:pt idx="6">
                  <c:v>7.6316698596149618E-2</c:v>
                </c:pt>
                <c:pt idx="7">
                  <c:v>7.9708551867089597E-2</c:v>
                </c:pt>
                <c:pt idx="8">
                  <c:v>3.0652303633679847E-2</c:v>
                </c:pt>
                <c:pt idx="9">
                  <c:v>1.3410382839734933E-2</c:v>
                </c:pt>
                <c:pt idx="10">
                  <c:v>4.2052699349894793E-2</c:v>
                </c:pt>
                <c:pt idx="11">
                  <c:v>1.8278320404509909E-2</c:v>
                </c:pt>
                <c:pt idx="12">
                  <c:v>8.495336201752457E-2</c:v>
                </c:pt>
                <c:pt idx="13">
                  <c:v>8.2032599478659596E-2</c:v>
                </c:pt>
                <c:pt idx="14">
                  <c:v>6.4508024245469683E-2</c:v>
                </c:pt>
                <c:pt idx="15">
                  <c:v>9.9337332370214498E-2</c:v>
                </c:pt>
                <c:pt idx="16">
                  <c:v>0.16494456832385918</c:v>
                </c:pt>
                <c:pt idx="17">
                  <c:v>3.2882133098834837E-2</c:v>
                </c:pt>
                <c:pt idx="18">
                  <c:v>3.5017744417574825E-2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5A-474E-8E78-08D45E7E9F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5A-474E-8E78-08D45E7E9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10.23'!$Z$44:$Z$60</c:f>
              <c:numCache>
                <c:formatCode>#,##0</c:formatCode>
                <c:ptCount val="17"/>
                <c:pt idx="0">
                  <c:v>27</c:v>
                </c:pt>
                <c:pt idx="1">
                  <c:v>349</c:v>
                </c:pt>
                <c:pt idx="2">
                  <c:v>893</c:v>
                </c:pt>
                <c:pt idx="3">
                  <c:v>1307</c:v>
                </c:pt>
                <c:pt idx="4">
                  <c:v>1590</c:v>
                </c:pt>
                <c:pt idx="5">
                  <c:v>1585</c:v>
                </c:pt>
                <c:pt idx="6">
                  <c:v>1633</c:v>
                </c:pt>
                <c:pt idx="7">
                  <c:v>1392</c:v>
                </c:pt>
                <c:pt idx="8">
                  <c:v>1236</c:v>
                </c:pt>
                <c:pt idx="9">
                  <c:v>1364</c:v>
                </c:pt>
                <c:pt idx="10">
                  <c:v>1209</c:v>
                </c:pt>
                <c:pt idx="11">
                  <c:v>1172</c:v>
                </c:pt>
                <c:pt idx="12">
                  <c:v>686</c:v>
                </c:pt>
                <c:pt idx="13">
                  <c:v>328</c:v>
                </c:pt>
                <c:pt idx="14">
                  <c:v>151</c:v>
                </c:pt>
                <c:pt idx="15">
                  <c:v>51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3-42F9-8117-C87143282253}"/>
            </c:ext>
          </c:extLst>
        </c:ser>
        <c:ser>
          <c:idx val="1"/>
          <c:order val="1"/>
          <c:tx>
            <c:strRef>
              <c:f>'Table 10.23'!$S$62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10.23'!$Z$63:$Z$79</c:f>
              <c:numCache>
                <c:formatCode>#,##0</c:formatCode>
                <c:ptCount val="17"/>
                <c:pt idx="0">
                  <c:v>48</c:v>
                </c:pt>
                <c:pt idx="1">
                  <c:v>493</c:v>
                </c:pt>
                <c:pt idx="2">
                  <c:v>1074</c:v>
                </c:pt>
                <c:pt idx="3">
                  <c:v>1583</c:v>
                </c:pt>
                <c:pt idx="4">
                  <c:v>1907</c:v>
                </c:pt>
                <c:pt idx="5">
                  <c:v>1630</c:v>
                </c:pt>
                <c:pt idx="6">
                  <c:v>1687</c:v>
                </c:pt>
                <c:pt idx="7">
                  <c:v>1652</c:v>
                </c:pt>
                <c:pt idx="8">
                  <c:v>1488</c:v>
                </c:pt>
                <c:pt idx="9">
                  <c:v>1591</c:v>
                </c:pt>
                <c:pt idx="10">
                  <c:v>1364</c:v>
                </c:pt>
                <c:pt idx="11">
                  <c:v>1185</c:v>
                </c:pt>
                <c:pt idx="12">
                  <c:v>631</c:v>
                </c:pt>
                <c:pt idx="13">
                  <c:v>275</c:v>
                </c:pt>
                <c:pt idx="14">
                  <c:v>100</c:v>
                </c:pt>
                <c:pt idx="15">
                  <c:v>41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3-42F9-8117-C87143282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10.23'!$Z$83:$Z$90</c:f>
              <c:numCache>
                <c:formatCode>#,##0</c:formatCode>
                <c:ptCount val="8"/>
                <c:pt idx="0">
                  <c:v>1678</c:v>
                </c:pt>
                <c:pt idx="1">
                  <c:v>2179</c:v>
                </c:pt>
                <c:pt idx="2">
                  <c:v>1270</c:v>
                </c:pt>
                <c:pt idx="3">
                  <c:v>921</c:v>
                </c:pt>
                <c:pt idx="4">
                  <c:v>607</c:v>
                </c:pt>
                <c:pt idx="5">
                  <c:v>621</c:v>
                </c:pt>
                <c:pt idx="6">
                  <c:v>382</c:v>
                </c:pt>
                <c:pt idx="7">
                  <c:v>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C-4A84-BD09-373F8A4B30A1}"/>
            </c:ext>
          </c:extLst>
        </c:ser>
        <c:ser>
          <c:idx val="1"/>
          <c:order val="1"/>
          <c:tx>
            <c:strRef>
              <c:f>'Table 10.23'!$S$92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10.23'!$Z$93:$Z$100</c:f>
              <c:numCache>
                <c:formatCode>#,##0</c:formatCode>
                <c:ptCount val="8"/>
                <c:pt idx="0">
                  <c:v>1241</c:v>
                </c:pt>
                <c:pt idx="1">
                  <c:v>3074</c:v>
                </c:pt>
                <c:pt idx="2">
                  <c:v>292</c:v>
                </c:pt>
                <c:pt idx="3">
                  <c:v>1565</c:v>
                </c:pt>
                <c:pt idx="4">
                  <c:v>1775</c:v>
                </c:pt>
                <c:pt idx="5">
                  <c:v>941</c:v>
                </c:pt>
                <c:pt idx="6">
                  <c:v>56</c:v>
                </c:pt>
                <c:pt idx="7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C-4A84-BD09-373F8A4B3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10.3'!$Y$44:$Y$60</c:f>
              <c:numCache>
                <c:formatCode>#,##0</c:formatCode>
                <c:ptCount val="17"/>
                <c:pt idx="0">
                  <c:v>7</c:v>
                </c:pt>
                <c:pt idx="1">
                  <c:v>83</c:v>
                </c:pt>
                <c:pt idx="2">
                  <c:v>333</c:v>
                </c:pt>
                <c:pt idx="3">
                  <c:v>355</c:v>
                </c:pt>
                <c:pt idx="4">
                  <c:v>569</c:v>
                </c:pt>
                <c:pt idx="5">
                  <c:v>468</c:v>
                </c:pt>
                <c:pt idx="6">
                  <c:v>468</c:v>
                </c:pt>
                <c:pt idx="7">
                  <c:v>351</c:v>
                </c:pt>
                <c:pt idx="8">
                  <c:v>417</c:v>
                </c:pt>
                <c:pt idx="9">
                  <c:v>460</c:v>
                </c:pt>
                <c:pt idx="10">
                  <c:v>420</c:v>
                </c:pt>
                <c:pt idx="11">
                  <c:v>349</c:v>
                </c:pt>
                <c:pt idx="12">
                  <c:v>150</c:v>
                </c:pt>
                <c:pt idx="13">
                  <c:v>68</c:v>
                </c:pt>
                <c:pt idx="14">
                  <c:v>23</c:v>
                </c:pt>
                <c:pt idx="15">
                  <c:v>10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3-45E1-98C3-70E7A2B7B9D0}"/>
            </c:ext>
          </c:extLst>
        </c:ser>
        <c:ser>
          <c:idx val="1"/>
          <c:order val="1"/>
          <c:tx>
            <c:strRef>
              <c:f>'Table 10.3'!$S$62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10.3'!$Y$63:$Y$79</c:f>
              <c:numCache>
                <c:formatCode>#,##0</c:formatCode>
                <c:ptCount val="17"/>
                <c:pt idx="0">
                  <c:v>11</c:v>
                </c:pt>
                <c:pt idx="1">
                  <c:v>106</c:v>
                </c:pt>
                <c:pt idx="2">
                  <c:v>290</c:v>
                </c:pt>
                <c:pt idx="3">
                  <c:v>372</c:v>
                </c:pt>
                <c:pt idx="4">
                  <c:v>428</c:v>
                </c:pt>
                <c:pt idx="5">
                  <c:v>361</c:v>
                </c:pt>
                <c:pt idx="6">
                  <c:v>442</c:v>
                </c:pt>
                <c:pt idx="7">
                  <c:v>323</c:v>
                </c:pt>
                <c:pt idx="8">
                  <c:v>402</c:v>
                </c:pt>
                <c:pt idx="9">
                  <c:v>431</c:v>
                </c:pt>
                <c:pt idx="10">
                  <c:v>389</c:v>
                </c:pt>
                <c:pt idx="11">
                  <c:v>262</c:v>
                </c:pt>
                <c:pt idx="12">
                  <c:v>108</c:v>
                </c:pt>
                <c:pt idx="13">
                  <c:v>37</c:v>
                </c:pt>
                <c:pt idx="14">
                  <c:v>17</c:v>
                </c:pt>
                <c:pt idx="15">
                  <c:v>3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3-45E1-98C3-70E7A2B7B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10.23'!$S$1</c:f>
              <c:strCache>
                <c:ptCount val="1"/>
                <c:pt idx="0">
                  <c:v>Holdfast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10.23'!$V$8:$Z$8</c:f>
              <c:numCache>
                <c:formatCode>#,##0</c:formatCode>
                <c:ptCount val="5"/>
                <c:pt idx="0">
                  <c:v>47920.5</c:v>
                </c:pt>
                <c:pt idx="1">
                  <c:v>48047.360000000001</c:v>
                </c:pt>
                <c:pt idx="2">
                  <c:v>49881.5</c:v>
                </c:pt>
                <c:pt idx="3">
                  <c:v>50000</c:v>
                </c:pt>
                <c:pt idx="4">
                  <c:v>51915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3-4500-BEA0-5F82641643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3-4500-BEA0-5F8264164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10.24'!$U$4:$Y$4</c:f>
              <c:numCache>
                <c:formatCode>#,##0</c:formatCode>
                <c:ptCount val="5"/>
                <c:pt idx="1">
                  <c:v>4013</c:v>
                </c:pt>
                <c:pt idx="2">
                  <c:v>4449</c:v>
                </c:pt>
                <c:pt idx="3">
                  <c:v>4649</c:v>
                </c:pt>
                <c:pt idx="4">
                  <c:v>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69-4495-B42F-89F532A904F8}"/>
            </c:ext>
          </c:extLst>
        </c:ser>
        <c:ser>
          <c:idx val="1"/>
          <c:order val="1"/>
          <c:tx>
            <c:strRef>
              <c:f>'Table 10.24'!$S$7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10.24'!$U$7:$Y$7</c:f>
              <c:numCache>
                <c:formatCode>#,##0</c:formatCode>
                <c:ptCount val="5"/>
                <c:pt idx="1">
                  <c:v>2513</c:v>
                </c:pt>
                <c:pt idx="2">
                  <c:v>2828</c:v>
                </c:pt>
                <c:pt idx="3">
                  <c:v>2890</c:v>
                </c:pt>
                <c:pt idx="4">
                  <c:v>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69-4495-B42F-89F532A904F8}"/>
            </c:ext>
          </c:extLst>
        </c:ser>
        <c:ser>
          <c:idx val="2"/>
          <c:order val="2"/>
          <c:tx>
            <c:strRef>
              <c:f>'Table 10.24'!$S$11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10.24'!$U$11:$Y$11</c:f>
              <c:numCache>
                <c:formatCode>#,##0</c:formatCode>
                <c:ptCount val="5"/>
                <c:pt idx="1">
                  <c:v>3184</c:v>
                </c:pt>
                <c:pt idx="2">
                  <c:v>3413</c:v>
                </c:pt>
                <c:pt idx="3">
                  <c:v>3524</c:v>
                </c:pt>
                <c:pt idx="4">
                  <c:v>3695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69-4495-B42F-89F532A904F8}"/>
            </c:ext>
          </c:extLst>
        </c:ser>
        <c:ser>
          <c:idx val="3"/>
          <c:order val="3"/>
          <c:tx>
            <c:strRef>
              <c:f>'Table 10.24'!$S$12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10.24'!$U$12:$Y$12</c:f>
              <c:numCache>
                <c:formatCode>#,##0</c:formatCode>
                <c:ptCount val="5"/>
                <c:pt idx="1">
                  <c:v>830</c:v>
                </c:pt>
                <c:pt idx="2">
                  <c:v>1036</c:v>
                </c:pt>
                <c:pt idx="3">
                  <c:v>1125</c:v>
                </c:pt>
                <c:pt idx="4">
                  <c:v>1123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69-4495-B42F-89F532A90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10.24'!$AB$15:$AB$33</c:f>
              <c:numCache>
                <c:formatCode>0.0%</c:formatCode>
                <c:ptCount val="19"/>
                <c:pt idx="0">
                  <c:v>0.20944013077237433</c:v>
                </c:pt>
                <c:pt idx="1">
                  <c:v>6.1299550469963221E-3</c:v>
                </c:pt>
                <c:pt idx="2">
                  <c:v>3.1875766244380876E-2</c:v>
                </c:pt>
                <c:pt idx="3">
                  <c:v>6.1299550469963221E-3</c:v>
                </c:pt>
                <c:pt idx="4">
                  <c:v>5.5578259092766653E-2</c:v>
                </c:pt>
                <c:pt idx="5">
                  <c:v>2.0841847159787496E-2</c:v>
                </c:pt>
                <c:pt idx="6">
                  <c:v>8.6841029832447889E-2</c:v>
                </c:pt>
                <c:pt idx="7">
                  <c:v>9.8487944421740914E-2</c:v>
                </c:pt>
                <c:pt idx="8">
                  <c:v>4.4340008173273396E-2</c:v>
                </c:pt>
                <c:pt idx="9">
                  <c:v>4.4953003677973028E-3</c:v>
                </c:pt>
                <c:pt idx="10">
                  <c:v>1.2464241928892521E-2</c:v>
                </c:pt>
                <c:pt idx="11">
                  <c:v>1.5324887617490806E-2</c:v>
                </c:pt>
                <c:pt idx="12">
                  <c:v>4.8426644871270942E-2</c:v>
                </c:pt>
                <c:pt idx="13">
                  <c:v>6.6612178177360037E-2</c:v>
                </c:pt>
                <c:pt idx="14">
                  <c:v>4.2909685328974254E-2</c:v>
                </c:pt>
                <c:pt idx="15">
                  <c:v>4.8017981201471188E-2</c:v>
                </c:pt>
                <c:pt idx="16">
                  <c:v>8.1119738455251333E-2</c:v>
                </c:pt>
                <c:pt idx="17">
                  <c:v>1.3894564773191663E-2</c:v>
                </c:pt>
                <c:pt idx="18">
                  <c:v>2.5745811197384554E-2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2-424B-A56C-59AFF40045C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2-424B-A56C-59AFF40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10.24'!$Y$44:$Y$60</c:f>
              <c:numCache>
                <c:formatCode>#,##0</c:formatCode>
                <c:ptCount val="17"/>
                <c:pt idx="0">
                  <c:v>11</c:v>
                </c:pt>
                <c:pt idx="1">
                  <c:v>63</c:v>
                </c:pt>
                <c:pt idx="2">
                  <c:v>135</c:v>
                </c:pt>
                <c:pt idx="3">
                  <c:v>172</c:v>
                </c:pt>
                <c:pt idx="4">
                  <c:v>243</c:v>
                </c:pt>
                <c:pt idx="5">
                  <c:v>243</c:v>
                </c:pt>
                <c:pt idx="6">
                  <c:v>209</c:v>
                </c:pt>
                <c:pt idx="7">
                  <c:v>177</c:v>
                </c:pt>
                <c:pt idx="8">
                  <c:v>174</c:v>
                </c:pt>
                <c:pt idx="9">
                  <c:v>232</c:v>
                </c:pt>
                <c:pt idx="10">
                  <c:v>187</c:v>
                </c:pt>
                <c:pt idx="11">
                  <c:v>234</c:v>
                </c:pt>
                <c:pt idx="12">
                  <c:v>157</c:v>
                </c:pt>
                <c:pt idx="13">
                  <c:v>71</c:v>
                </c:pt>
                <c:pt idx="14">
                  <c:v>40</c:v>
                </c:pt>
                <c:pt idx="15">
                  <c:v>23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8-4858-AC1E-EEC20B0D0C73}"/>
            </c:ext>
          </c:extLst>
        </c:ser>
        <c:ser>
          <c:idx val="1"/>
          <c:order val="1"/>
          <c:tx>
            <c:strRef>
              <c:f>'Table 10.24'!$S$62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10.24'!$Y$63:$Y$79</c:f>
              <c:numCache>
                <c:formatCode>#,##0</c:formatCode>
                <c:ptCount val="17"/>
                <c:pt idx="0">
                  <c:v>9</c:v>
                </c:pt>
                <c:pt idx="1">
                  <c:v>63</c:v>
                </c:pt>
                <c:pt idx="2">
                  <c:v>143</c:v>
                </c:pt>
                <c:pt idx="3">
                  <c:v>163</c:v>
                </c:pt>
                <c:pt idx="4">
                  <c:v>214</c:v>
                </c:pt>
                <c:pt idx="5">
                  <c:v>224</c:v>
                </c:pt>
                <c:pt idx="6">
                  <c:v>259</c:v>
                </c:pt>
                <c:pt idx="7">
                  <c:v>203</c:v>
                </c:pt>
                <c:pt idx="8">
                  <c:v>213</c:v>
                </c:pt>
                <c:pt idx="9">
                  <c:v>236</c:v>
                </c:pt>
                <c:pt idx="10">
                  <c:v>252</c:v>
                </c:pt>
                <c:pt idx="11">
                  <c:v>219</c:v>
                </c:pt>
                <c:pt idx="12">
                  <c:v>131</c:v>
                </c:pt>
                <c:pt idx="13">
                  <c:v>55</c:v>
                </c:pt>
                <c:pt idx="14">
                  <c:v>28</c:v>
                </c:pt>
                <c:pt idx="15">
                  <c:v>15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8-4858-AC1E-EEC20B0D0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10.24'!$Y$83:$Y$90</c:f>
              <c:numCache>
                <c:formatCode>#,##0</c:formatCode>
                <c:ptCount val="8"/>
                <c:pt idx="0">
                  <c:v>142</c:v>
                </c:pt>
                <c:pt idx="1">
                  <c:v>111</c:v>
                </c:pt>
                <c:pt idx="2">
                  <c:v>188</c:v>
                </c:pt>
                <c:pt idx="3">
                  <c:v>69</c:v>
                </c:pt>
                <c:pt idx="4">
                  <c:v>41</c:v>
                </c:pt>
                <c:pt idx="5">
                  <c:v>59</c:v>
                </c:pt>
                <c:pt idx="6">
                  <c:v>98</c:v>
                </c:pt>
                <c:pt idx="7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D7-4AD4-B154-68BA1B37298A}"/>
            </c:ext>
          </c:extLst>
        </c:ser>
        <c:ser>
          <c:idx val="1"/>
          <c:order val="1"/>
          <c:tx>
            <c:strRef>
              <c:f>'Table 10.24'!$S$92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10.24'!$Y$93:$Y$100</c:f>
              <c:numCache>
                <c:formatCode>#,##0</c:formatCode>
                <c:ptCount val="8"/>
                <c:pt idx="0">
                  <c:v>102</c:v>
                </c:pt>
                <c:pt idx="1">
                  <c:v>224</c:v>
                </c:pt>
                <c:pt idx="2">
                  <c:v>59</c:v>
                </c:pt>
                <c:pt idx="3">
                  <c:v>239</c:v>
                </c:pt>
                <c:pt idx="4">
                  <c:v>176</c:v>
                </c:pt>
                <c:pt idx="5">
                  <c:v>143</c:v>
                </c:pt>
                <c:pt idx="6">
                  <c:v>9</c:v>
                </c:pt>
                <c:pt idx="7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D7-4AD4-B154-68BA1B372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10.24'!$U$8:$Y$8</c:f>
              <c:numCache>
                <c:formatCode>#,##0</c:formatCode>
                <c:ptCount val="5"/>
                <c:pt idx="1">
                  <c:v>26000</c:v>
                </c:pt>
                <c:pt idx="2">
                  <c:v>25892.59</c:v>
                </c:pt>
                <c:pt idx="3">
                  <c:v>27736</c:v>
                </c:pt>
                <c:pt idx="4">
                  <c:v>28357.42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A-4173-972D-60DDD30794D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6A-4173-972D-60DDD3079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10.24'!$V$4:$Z$4</c:f>
              <c:numCache>
                <c:formatCode>#,##0</c:formatCode>
                <c:ptCount val="5"/>
                <c:pt idx="0">
                  <c:v>4013</c:v>
                </c:pt>
                <c:pt idx="1">
                  <c:v>4449</c:v>
                </c:pt>
                <c:pt idx="2">
                  <c:v>4649</c:v>
                </c:pt>
                <c:pt idx="3">
                  <c:v>4817</c:v>
                </c:pt>
                <c:pt idx="4">
                  <c:v>4891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CE-4BBD-ABBD-8108B30E508C}"/>
            </c:ext>
          </c:extLst>
        </c:ser>
        <c:ser>
          <c:idx val="1"/>
          <c:order val="1"/>
          <c:tx>
            <c:strRef>
              <c:f>'Table 10.24'!$S$7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10.24'!$V$7:$Z$7</c:f>
              <c:numCache>
                <c:formatCode>#,##0</c:formatCode>
                <c:ptCount val="5"/>
                <c:pt idx="0">
                  <c:v>2513</c:v>
                </c:pt>
                <c:pt idx="1">
                  <c:v>2828</c:v>
                </c:pt>
                <c:pt idx="2">
                  <c:v>2890</c:v>
                </c:pt>
                <c:pt idx="3">
                  <c:v>2974</c:v>
                </c:pt>
                <c:pt idx="4">
                  <c:v>3063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CE-4BBD-ABBD-8108B30E508C}"/>
            </c:ext>
          </c:extLst>
        </c:ser>
        <c:ser>
          <c:idx val="2"/>
          <c:order val="2"/>
          <c:tx>
            <c:strRef>
              <c:f>'Table 10.24'!$S$11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10.24'!$V$11:$Z$11</c:f>
              <c:numCache>
                <c:formatCode>#,##0</c:formatCode>
                <c:ptCount val="5"/>
                <c:pt idx="0">
                  <c:v>3184</c:v>
                </c:pt>
                <c:pt idx="1">
                  <c:v>3413</c:v>
                </c:pt>
                <c:pt idx="2">
                  <c:v>3524</c:v>
                </c:pt>
                <c:pt idx="3">
                  <c:v>3695</c:v>
                </c:pt>
                <c:pt idx="4">
                  <c:v>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CE-4BBD-ABBD-8108B30E508C}"/>
            </c:ext>
          </c:extLst>
        </c:ser>
        <c:ser>
          <c:idx val="3"/>
          <c:order val="3"/>
          <c:tx>
            <c:strRef>
              <c:f>'Table 10.24'!$S$12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10.24'!$V$12:$Z$12</c:f>
              <c:numCache>
                <c:formatCode>#,##0</c:formatCode>
                <c:ptCount val="5"/>
                <c:pt idx="0">
                  <c:v>830</c:v>
                </c:pt>
                <c:pt idx="1">
                  <c:v>1036</c:v>
                </c:pt>
                <c:pt idx="2">
                  <c:v>1125</c:v>
                </c:pt>
                <c:pt idx="3">
                  <c:v>1123</c:v>
                </c:pt>
                <c:pt idx="4">
                  <c:v>1131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CE-4BBD-ABBD-8108B30E5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10.24'!$AB$15:$AB$33</c:f>
              <c:numCache>
                <c:formatCode>0.0%</c:formatCode>
                <c:ptCount val="19"/>
                <c:pt idx="0">
                  <c:v>0.20944013077237433</c:v>
                </c:pt>
                <c:pt idx="1">
                  <c:v>6.1299550469963221E-3</c:v>
                </c:pt>
                <c:pt idx="2">
                  <c:v>3.1875766244380876E-2</c:v>
                </c:pt>
                <c:pt idx="3">
                  <c:v>6.1299550469963221E-3</c:v>
                </c:pt>
                <c:pt idx="4">
                  <c:v>5.5578259092766653E-2</c:v>
                </c:pt>
                <c:pt idx="5">
                  <c:v>2.0841847159787496E-2</c:v>
                </c:pt>
                <c:pt idx="6">
                  <c:v>8.6841029832447889E-2</c:v>
                </c:pt>
                <c:pt idx="7">
                  <c:v>9.8487944421740914E-2</c:v>
                </c:pt>
                <c:pt idx="8">
                  <c:v>4.4340008173273396E-2</c:v>
                </c:pt>
                <c:pt idx="9">
                  <c:v>4.4953003677973028E-3</c:v>
                </c:pt>
                <c:pt idx="10">
                  <c:v>1.2464241928892521E-2</c:v>
                </c:pt>
                <c:pt idx="11">
                  <c:v>1.5324887617490806E-2</c:v>
                </c:pt>
                <c:pt idx="12">
                  <c:v>4.8426644871270942E-2</c:v>
                </c:pt>
                <c:pt idx="13">
                  <c:v>6.6612178177360037E-2</c:v>
                </c:pt>
                <c:pt idx="14">
                  <c:v>4.2909685328974254E-2</c:v>
                </c:pt>
                <c:pt idx="15">
                  <c:v>4.8017981201471188E-2</c:v>
                </c:pt>
                <c:pt idx="16">
                  <c:v>8.1119738455251333E-2</c:v>
                </c:pt>
                <c:pt idx="17">
                  <c:v>1.3894564773191663E-2</c:v>
                </c:pt>
                <c:pt idx="18">
                  <c:v>2.5745811197384554E-2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A-4723-89F3-117206892B0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DA-4723-89F3-117206892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10.24'!$Z$44:$Z$60</c:f>
              <c:numCache>
                <c:formatCode>#,##0</c:formatCode>
                <c:ptCount val="17"/>
                <c:pt idx="0">
                  <c:v>22</c:v>
                </c:pt>
                <c:pt idx="1">
                  <c:v>84</c:v>
                </c:pt>
                <c:pt idx="2">
                  <c:v>113</c:v>
                </c:pt>
                <c:pt idx="3">
                  <c:v>136</c:v>
                </c:pt>
                <c:pt idx="4">
                  <c:v>308</c:v>
                </c:pt>
                <c:pt idx="5">
                  <c:v>250</c:v>
                </c:pt>
                <c:pt idx="6">
                  <c:v>207</c:v>
                </c:pt>
                <c:pt idx="7">
                  <c:v>197</c:v>
                </c:pt>
                <c:pt idx="8">
                  <c:v>167</c:v>
                </c:pt>
                <c:pt idx="9">
                  <c:v>222</c:v>
                </c:pt>
                <c:pt idx="10">
                  <c:v>196</c:v>
                </c:pt>
                <c:pt idx="11">
                  <c:v>222</c:v>
                </c:pt>
                <c:pt idx="12">
                  <c:v>142</c:v>
                </c:pt>
                <c:pt idx="13">
                  <c:v>86</c:v>
                </c:pt>
                <c:pt idx="14">
                  <c:v>38</c:v>
                </c:pt>
                <c:pt idx="15">
                  <c:v>18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E-4852-8F19-81C1BDE97733}"/>
            </c:ext>
          </c:extLst>
        </c:ser>
        <c:ser>
          <c:idx val="1"/>
          <c:order val="1"/>
          <c:tx>
            <c:strRef>
              <c:f>'Table 10.24'!$S$62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10.24'!$Z$63:$Z$79</c:f>
              <c:numCache>
                <c:formatCode>#,##0</c:formatCode>
                <c:ptCount val="17"/>
                <c:pt idx="0">
                  <c:v>12</c:v>
                </c:pt>
                <c:pt idx="1">
                  <c:v>62</c:v>
                </c:pt>
                <c:pt idx="2">
                  <c:v>137</c:v>
                </c:pt>
                <c:pt idx="3">
                  <c:v>199</c:v>
                </c:pt>
                <c:pt idx="4">
                  <c:v>258</c:v>
                </c:pt>
                <c:pt idx="5">
                  <c:v>250</c:v>
                </c:pt>
                <c:pt idx="6">
                  <c:v>235</c:v>
                </c:pt>
                <c:pt idx="7">
                  <c:v>214</c:v>
                </c:pt>
                <c:pt idx="8">
                  <c:v>201</c:v>
                </c:pt>
                <c:pt idx="9">
                  <c:v>240</c:v>
                </c:pt>
                <c:pt idx="10">
                  <c:v>229</c:v>
                </c:pt>
                <c:pt idx="11">
                  <c:v>232</c:v>
                </c:pt>
                <c:pt idx="12">
                  <c:v>118</c:v>
                </c:pt>
                <c:pt idx="13">
                  <c:v>41</c:v>
                </c:pt>
                <c:pt idx="14">
                  <c:v>26</c:v>
                </c:pt>
                <c:pt idx="15">
                  <c:v>6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E-4852-8F19-81C1BDE97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10.24'!$Z$83:$Z$90</c:f>
              <c:numCache>
                <c:formatCode>#,##0</c:formatCode>
                <c:ptCount val="8"/>
                <c:pt idx="0">
                  <c:v>146</c:v>
                </c:pt>
                <c:pt idx="1">
                  <c:v>111</c:v>
                </c:pt>
                <c:pt idx="2">
                  <c:v>201</c:v>
                </c:pt>
                <c:pt idx="3">
                  <c:v>78</c:v>
                </c:pt>
                <c:pt idx="4">
                  <c:v>34</c:v>
                </c:pt>
                <c:pt idx="5">
                  <c:v>54</c:v>
                </c:pt>
                <c:pt idx="6">
                  <c:v>129</c:v>
                </c:pt>
                <c:pt idx="7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04-457B-8154-6F72B1D14181}"/>
            </c:ext>
          </c:extLst>
        </c:ser>
        <c:ser>
          <c:idx val="1"/>
          <c:order val="1"/>
          <c:tx>
            <c:strRef>
              <c:f>'Table 10.24'!$S$92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10.24'!$Z$93:$Z$100</c:f>
              <c:numCache>
                <c:formatCode>#,##0</c:formatCode>
                <c:ptCount val="8"/>
                <c:pt idx="0">
                  <c:v>104</c:v>
                </c:pt>
                <c:pt idx="1">
                  <c:v>208</c:v>
                </c:pt>
                <c:pt idx="2">
                  <c:v>63</c:v>
                </c:pt>
                <c:pt idx="3">
                  <c:v>260</c:v>
                </c:pt>
                <c:pt idx="4">
                  <c:v>174</c:v>
                </c:pt>
                <c:pt idx="5">
                  <c:v>136</c:v>
                </c:pt>
                <c:pt idx="6">
                  <c:v>21</c:v>
                </c:pt>
                <c:pt idx="7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04-457B-8154-6F72B1D14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10.3'!$Y$83:$Y$90</c:f>
              <c:numCache>
                <c:formatCode>#,##0</c:formatCode>
                <c:ptCount val="8"/>
                <c:pt idx="0">
                  <c:v>291</c:v>
                </c:pt>
                <c:pt idx="1">
                  <c:v>143</c:v>
                </c:pt>
                <c:pt idx="2">
                  <c:v>700</c:v>
                </c:pt>
                <c:pt idx="3">
                  <c:v>100</c:v>
                </c:pt>
                <c:pt idx="4">
                  <c:v>118</c:v>
                </c:pt>
                <c:pt idx="5">
                  <c:v>121</c:v>
                </c:pt>
                <c:pt idx="6">
                  <c:v>511</c:v>
                </c:pt>
                <c:pt idx="7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A-4DED-AD54-C352C9F95799}"/>
            </c:ext>
          </c:extLst>
        </c:ser>
        <c:ser>
          <c:idx val="1"/>
          <c:order val="1"/>
          <c:tx>
            <c:strRef>
              <c:f>'Table 10.3'!$S$92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10.3'!$Y$93:$Y$100</c:f>
              <c:numCache>
                <c:formatCode>#,##0</c:formatCode>
                <c:ptCount val="8"/>
                <c:pt idx="0">
                  <c:v>213</c:v>
                </c:pt>
                <c:pt idx="1">
                  <c:v>349</c:v>
                </c:pt>
                <c:pt idx="2">
                  <c:v>141</c:v>
                </c:pt>
                <c:pt idx="3">
                  <c:v>492</c:v>
                </c:pt>
                <c:pt idx="4">
                  <c:v>493</c:v>
                </c:pt>
                <c:pt idx="5">
                  <c:v>283</c:v>
                </c:pt>
                <c:pt idx="6">
                  <c:v>50</c:v>
                </c:pt>
                <c:pt idx="7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A-4DED-AD54-C352C9F95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10.24'!$S$1</c:f>
              <c:strCache>
                <c:ptCount val="1"/>
                <c:pt idx="0">
                  <c:v>Kangaroo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10.24'!$V$8:$Z$8</c:f>
              <c:numCache>
                <c:formatCode>#,##0</c:formatCode>
                <c:ptCount val="5"/>
                <c:pt idx="0">
                  <c:v>26000</c:v>
                </c:pt>
                <c:pt idx="1">
                  <c:v>25892.59</c:v>
                </c:pt>
                <c:pt idx="2">
                  <c:v>27736</c:v>
                </c:pt>
                <c:pt idx="3">
                  <c:v>28357.42</c:v>
                </c:pt>
                <c:pt idx="4">
                  <c:v>31854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A-4F60-A6F9-AE91EE8E74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FA-4F60-A6F9-AE91EE8E7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10.25'!$U$4:$Y$4</c:f>
              <c:numCache>
                <c:formatCode>#,##0</c:formatCode>
                <c:ptCount val="5"/>
                <c:pt idx="1">
                  <c:v>820</c:v>
                </c:pt>
                <c:pt idx="2">
                  <c:v>867</c:v>
                </c:pt>
                <c:pt idx="3">
                  <c:v>834</c:v>
                </c:pt>
                <c:pt idx="4">
                  <c:v>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9-41B5-832D-D0F163A5AF02}"/>
            </c:ext>
          </c:extLst>
        </c:ser>
        <c:ser>
          <c:idx val="1"/>
          <c:order val="1"/>
          <c:tx>
            <c:strRef>
              <c:f>'Table 10.25'!$S$7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10.25'!$U$7:$Y$7</c:f>
              <c:numCache>
                <c:formatCode>#,##0</c:formatCode>
                <c:ptCount val="5"/>
                <c:pt idx="1">
                  <c:v>520</c:v>
                </c:pt>
                <c:pt idx="2">
                  <c:v>542</c:v>
                </c:pt>
                <c:pt idx="3">
                  <c:v>537</c:v>
                </c:pt>
                <c:pt idx="4">
                  <c:v>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9-41B5-832D-D0F163A5AF02}"/>
            </c:ext>
          </c:extLst>
        </c:ser>
        <c:ser>
          <c:idx val="2"/>
          <c:order val="2"/>
          <c:tx>
            <c:strRef>
              <c:f>'Table 10.25'!$S$11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10.25'!$U$11:$Y$11</c:f>
              <c:numCache>
                <c:formatCode>#,##0</c:formatCode>
                <c:ptCount val="5"/>
                <c:pt idx="1">
                  <c:v>553</c:v>
                </c:pt>
                <c:pt idx="2">
                  <c:v>583</c:v>
                </c:pt>
                <c:pt idx="3">
                  <c:v>560</c:v>
                </c:pt>
                <c:pt idx="4">
                  <c:v>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9-41B5-832D-D0F163A5AF02}"/>
            </c:ext>
          </c:extLst>
        </c:ser>
        <c:ser>
          <c:idx val="3"/>
          <c:order val="3"/>
          <c:tx>
            <c:strRef>
              <c:f>'Table 10.25'!$S$12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10.25'!$U$12:$Y$12</c:f>
              <c:numCache>
                <c:formatCode>#,##0</c:formatCode>
                <c:ptCount val="5"/>
                <c:pt idx="1">
                  <c:v>267</c:v>
                </c:pt>
                <c:pt idx="2">
                  <c:v>287</c:v>
                </c:pt>
                <c:pt idx="3">
                  <c:v>274</c:v>
                </c:pt>
                <c:pt idx="4">
                  <c:v>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39-41B5-832D-D0F163A5A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10.25'!$AB$15:$AB$33</c:f>
              <c:numCache>
                <c:formatCode>0.0%</c:formatCode>
                <c:ptCount val="19"/>
                <c:pt idx="0">
                  <c:v>0.37006960556844548</c:v>
                </c:pt>
                <c:pt idx="1">
                  <c:v>6.9605568445475635E-3</c:v>
                </c:pt>
                <c:pt idx="2">
                  <c:v>1.6241299303944315E-2</c:v>
                </c:pt>
                <c:pt idx="3">
                  <c:v>0</c:v>
                </c:pt>
                <c:pt idx="4">
                  <c:v>2.5522041763341066E-2</c:v>
                </c:pt>
                <c:pt idx="5">
                  <c:v>2.0881670533642691E-2</c:v>
                </c:pt>
                <c:pt idx="6">
                  <c:v>4.4083526682134569E-2</c:v>
                </c:pt>
                <c:pt idx="7">
                  <c:v>1.8561484918793503E-2</c:v>
                </c:pt>
                <c:pt idx="8">
                  <c:v>6.2645011600928072E-2</c:v>
                </c:pt>
                <c:pt idx="9">
                  <c:v>4.6403712296983757E-3</c:v>
                </c:pt>
                <c:pt idx="10">
                  <c:v>1.1600928074245939E-2</c:v>
                </c:pt>
                <c:pt idx="11">
                  <c:v>1.3921113689095127E-2</c:v>
                </c:pt>
                <c:pt idx="12">
                  <c:v>1.5081206496519721E-2</c:v>
                </c:pt>
                <c:pt idx="13">
                  <c:v>3.7122969837587005E-2</c:v>
                </c:pt>
                <c:pt idx="14">
                  <c:v>3.1322505800464036E-2</c:v>
                </c:pt>
                <c:pt idx="15">
                  <c:v>5.1044083526682132E-2</c:v>
                </c:pt>
                <c:pt idx="16">
                  <c:v>8.9327146171693739E-2</c:v>
                </c:pt>
                <c:pt idx="17">
                  <c:v>5.8004640371229696E-3</c:v>
                </c:pt>
                <c:pt idx="18">
                  <c:v>2.7842227378190254E-2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2-418F-9687-DC72E9977D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D2-418F-9687-DC72E9977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10.25'!$Y$44:$Y$60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59</c:v>
                </c:pt>
                <c:pt idx="3">
                  <c:v>30</c:v>
                </c:pt>
                <c:pt idx="4">
                  <c:v>32</c:v>
                </c:pt>
                <c:pt idx="5">
                  <c:v>45</c:v>
                </c:pt>
                <c:pt idx="6">
                  <c:v>21</c:v>
                </c:pt>
                <c:pt idx="7">
                  <c:v>30</c:v>
                </c:pt>
                <c:pt idx="8">
                  <c:v>48</c:v>
                </c:pt>
                <c:pt idx="9">
                  <c:v>36</c:v>
                </c:pt>
                <c:pt idx="10">
                  <c:v>35</c:v>
                </c:pt>
                <c:pt idx="11">
                  <c:v>44</c:v>
                </c:pt>
                <c:pt idx="12">
                  <c:v>29</c:v>
                </c:pt>
                <c:pt idx="13">
                  <c:v>23</c:v>
                </c:pt>
                <c:pt idx="14">
                  <c:v>14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E-4DEE-B53B-4727F65B7DB4}"/>
            </c:ext>
          </c:extLst>
        </c:ser>
        <c:ser>
          <c:idx val="1"/>
          <c:order val="1"/>
          <c:tx>
            <c:strRef>
              <c:f>'Table 10.25'!$S$62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10.25'!$Y$63:$Y$79</c:f>
              <c:numCache>
                <c:formatCode>#,##0</c:formatCode>
                <c:ptCount val="17"/>
                <c:pt idx="0">
                  <c:v>0</c:v>
                </c:pt>
                <c:pt idx="1">
                  <c:v>13</c:v>
                </c:pt>
                <c:pt idx="2">
                  <c:v>30</c:v>
                </c:pt>
                <c:pt idx="3">
                  <c:v>37</c:v>
                </c:pt>
                <c:pt idx="4">
                  <c:v>31</c:v>
                </c:pt>
                <c:pt idx="5">
                  <c:v>25</c:v>
                </c:pt>
                <c:pt idx="6">
                  <c:v>19</c:v>
                </c:pt>
                <c:pt idx="7">
                  <c:v>30</c:v>
                </c:pt>
                <c:pt idx="8">
                  <c:v>37</c:v>
                </c:pt>
                <c:pt idx="9">
                  <c:v>48</c:v>
                </c:pt>
                <c:pt idx="10">
                  <c:v>38</c:v>
                </c:pt>
                <c:pt idx="11">
                  <c:v>30</c:v>
                </c:pt>
                <c:pt idx="12">
                  <c:v>22</c:v>
                </c:pt>
                <c:pt idx="13">
                  <c:v>17</c:v>
                </c:pt>
                <c:pt idx="14">
                  <c:v>7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E-4DEE-B53B-4727F65B7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10.25'!$Y$83:$Y$90</c:f>
              <c:numCache>
                <c:formatCode>#,##0</c:formatCode>
                <c:ptCount val="8"/>
                <c:pt idx="0">
                  <c:v>18</c:v>
                </c:pt>
                <c:pt idx="1">
                  <c:v>8</c:v>
                </c:pt>
                <c:pt idx="2">
                  <c:v>31</c:v>
                </c:pt>
                <c:pt idx="3">
                  <c:v>3</c:v>
                </c:pt>
                <c:pt idx="4">
                  <c:v>0</c:v>
                </c:pt>
                <c:pt idx="5">
                  <c:v>5</c:v>
                </c:pt>
                <c:pt idx="6">
                  <c:v>18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A-41C6-875D-529709F5355F}"/>
            </c:ext>
          </c:extLst>
        </c:ser>
        <c:ser>
          <c:idx val="1"/>
          <c:order val="1"/>
          <c:tx>
            <c:strRef>
              <c:f>'Table 10.25'!$S$92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10.25'!$Y$93:$Y$100</c:f>
              <c:numCache>
                <c:formatCode>#,##0</c:formatCode>
                <c:ptCount val="8"/>
                <c:pt idx="0">
                  <c:v>14</c:v>
                </c:pt>
                <c:pt idx="1">
                  <c:v>24</c:v>
                </c:pt>
                <c:pt idx="2">
                  <c:v>7</c:v>
                </c:pt>
                <c:pt idx="3">
                  <c:v>50</c:v>
                </c:pt>
                <c:pt idx="4">
                  <c:v>19</c:v>
                </c:pt>
                <c:pt idx="5">
                  <c:v>10</c:v>
                </c:pt>
                <c:pt idx="6">
                  <c:v>3</c:v>
                </c:pt>
                <c:pt idx="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A-41C6-875D-529709F53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10.25'!$U$8:$Y$8</c:f>
              <c:numCache>
                <c:formatCode>#,##0</c:formatCode>
                <c:ptCount val="5"/>
                <c:pt idx="1">
                  <c:v>19330</c:v>
                </c:pt>
                <c:pt idx="2">
                  <c:v>15509.01</c:v>
                </c:pt>
                <c:pt idx="3">
                  <c:v>23097</c:v>
                </c:pt>
                <c:pt idx="4">
                  <c:v>18050.669999999998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7-4A4B-826E-1F10C30EF4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A7-4A4B-826E-1F10C30EF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10.25'!$V$4:$Z$4</c:f>
              <c:numCache>
                <c:formatCode>#,##0</c:formatCode>
                <c:ptCount val="5"/>
                <c:pt idx="0">
                  <c:v>820</c:v>
                </c:pt>
                <c:pt idx="1">
                  <c:v>867</c:v>
                </c:pt>
                <c:pt idx="2">
                  <c:v>834</c:v>
                </c:pt>
                <c:pt idx="3">
                  <c:v>833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2-4D50-826B-B5BBE342B446}"/>
            </c:ext>
          </c:extLst>
        </c:ser>
        <c:ser>
          <c:idx val="1"/>
          <c:order val="1"/>
          <c:tx>
            <c:strRef>
              <c:f>'Table 10.25'!$S$7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10.25'!$V$7:$Z$7</c:f>
              <c:numCache>
                <c:formatCode>#,##0</c:formatCode>
                <c:ptCount val="5"/>
                <c:pt idx="0">
                  <c:v>520</c:v>
                </c:pt>
                <c:pt idx="1">
                  <c:v>542</c:v>
                </c:pt>
                <c:pt idx="2">
                  <c:v>537</c:v>
                </c:pt>
                <c:pt idx="3">
                  <c:v>529</c:v>
                </c:pt>
                <c:pt idx="4">
                  <c:v>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2-4D50-826B-B5BBE342B446}"/>
            </c:ext>
          </c:extLst>
        </c:ser>
        <c:ser>
          <c:idx val="2"/>
          <c:order val="2"/>
          <c:tx>
            <c:strRef>
              <c:f>'Table 10.25'!$S$11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10.25'!$V$11:$Z$11</c:f>
              <c:numCache>
                <c:formatCode>#,##0</c:formatCode>
                <c:ptCount val="5"/>
                <c:pt idx="0">
                  <c:v>553</c:v>
                </c:pt>
                <c:pt idx="1">
                  <c:v>583</c:v>
                </c:pt>
                <c:pt idx="2">
                  <c:v>560</c:v>
                </c:pt>
                <c:pt idx="3">
                  <c:v>568</c:v>
                </c:pt>
                <c:pt idx="4">
                  <c:v>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62-4D50-826B-B5BBE342B446}"/>
            </c:ext>
          </c:extLst>
        </c:ser>
        <c:ser>
          <c:idx val="3"/>
          <c:order val="3"/>
          <c:tx>
            <c:strRef>
              <c:f>'Table 10.25'!$S$12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10.25'!$V$12:$Z$12</c:f>
              <c:numCache>
                <c:formatCode>#,##0</c:formatCode>
                <c:ptCount val="5"/>
                <c:pt idx="0">
                  <c:v>267</c:v>
                </c:pt>
                <c:pt idx="1">
                  <c:v>287</c:v>
                </c:pt>
                <c:pt idx="2">
                  <c:v>274</c:v>
                </c:pt>
                <c:pt idx="3">
                  <c:v>263</c:v>
                </c:pt>
                <c:pt idx="4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62-4D50-826B-B5BBE342B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10.25'!$AB$15:$AB$33</c:f>
              <c:numCache>
                <c:formatCode>0.0%</c:formatCode>
                <c:ptCount val="19"/>
                <c:pt idx="0">
                  <c:v>0.37006960556844548</c:v>
                </c:pt>
                <c:pt idx="1">
                  <c:v>6.9605568445475635E-3</c:v>
                </c:pt>
                <c:pt idx="2">
                  <c:v>1.6241299303944315E-2</c:v>
                </c:pt>
                <c:pt idx="3">
                  <c:v>0</c:v>
                </c:pt>
                <c:pt idx="4">
                  <c:v>2.5522041763341066E-2</c:v>
                </c:pt>
                <c:pt idx="5">
                  <c:v>2.0881670533642691E-2</c:v>
                </c:pt>
                <c:pt idx="6">
                  <c:v>4.4083526682134569E-2</c:v>
                </c:pt>
                <c:pt idx="7">
                  <c:v>1.8561484918793503E-2</c:v>
                </c:pt>
                <c:pt idx="8">
                  <c:v>6.2645011600928072E-2</c:v>
                </c:pt>
                <c:pt idx="9">
                  <c:v>4.6403712296983757E-3</c:v>
                </c:pt>
                <c:pt idx="10">
                  <c:v>1.1600928074245939E-2</c:v>
                </c:pt>
                <c:pt idx="11">
                  <c:v>1.3921113689095127E-2</c:v>
                </c:pt>
                <c:pt idx="12">
                  <c:v>1.5081206496519721E-2</c:v>
                </c:pt>
                <c:pt idx="13">
                  <c:v>3.7122969837587005E-2</c:v>
                </c:pt>
                <c:pt idx="14">
                  <c:v>3.1322505800464036E-2</c:v>
                </c:pt>
                <c:pt idx="15">
                  <c:v>5.1044083526682132E-2</c:v>
                </c:pt>
                <c:pt idx="16">
                  <c:v>8.9327146171693739E-2</c:v>
                </c:pt>
                <c:pt idx="17">
                  <c:v>5.8004640371229696E-3</c:v>
                </c:pt>
                <c:pt idx="18">
                  <c:v>2.7842227378190254E-2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F-4806-8BD9-AFB986A37C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F-4806-8BD9-AFB986A37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10.25'!$Z$44:$Z$60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67</c:v>
                </c:pt>
                <c:pt idx="3">
                  <c:v>38</c:v>
                </c:pt>
                <c:pt idx="4">
                  <c:v>56</c:v>
                </c:pt>
                <c:pt idx="5">
                  <c:v>33</c:v>
                </c:pt>
                <c:pt idx="6">
                  <c:v>21</c:v>
                </c:pt>
                <c:pt idx="7">
                  <c:v>22</c:v>
                </c:pt>
                <c:pt idx="8">
                  <c:v>41</c:v>
                </c:pt>
                <c:pt idx="9">
                  <c:v>48</c:v>
                </c:pt>
                <c:pt idx="10">
                  <c:v>31</c:v>
                </c:pt>
                <c:pt idx="11">
                  <c:v>31</c:v>
                </c:pt>
                <c:pt idx="12">
                  <c:v>28</c:v>
                </c:pt>
                <c:pt idx="13">
                  <c:v>30</c:v>
                </c:pt>
                <c:pt idx="14">
                  <c:v>17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2-4C59-8CA6-0DB508EAD134}"/>
            </c:ext>
          </c:extLst>
        </c:ser>
        <c:ser>
          <c:idx val="1"/>
          <c:order val="1"/>
          <c:tx>
            <c:strRef>
              <c:f>'Table 10.25'!$S$62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10.25'!$Z$63:$Z$79</c:f>
              <c:numCache>
                <c:formatCode>#,##0</c:formatCode>
                <c:ptCount val="17"/>
                <c:pt idx="0">
                  <c:v>0</c:v>
                </c:pt>
                <c:pt idx="1">
                  <c:v>13</c:v>
                </c:pt>
                <c:pt idx="2">
                  <c:v>26</c:v>
                </c:pt>
                <c:pt idx="3">
                  <c:v>32</c:v>
                </c:pt>
                <c:pt idx="4">
                  <c:v>57</c:v>
                </c:pt>
                <c:pt idx="5">
                  <c:v>26</c:v>
                </c:pt>
                <c:pt idx="6">
                  <c:v>20</c:v>
                </c:pt>
                <c:pt idx="7">
                  <c:v>30</c:v>
                </c:pt>
                <c:pt idx="8">
                  <c:v>25</c:v>
                </c:pt>
                <c:pt idx="9">
                  <c:v>57</c:v>
                </c:pt>
                <c:pt idx="10">
                  <c:v>34</c:v>
                </c:pt>
                <c:pt idx="11">
                  <c:v>22</c:v>
                </c:pt>
                <c:pt idx="12">
                  <c:v>26</c:v>
                </c:pt>
                <c:pt idx="13">
                  <c:v>17</c:v>
                </c:pt>
                <c:pt idx="14">
                  <c:v>11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2-4C59-8CA6-0DB508EAD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10.25'!$Z$83:$Z$90</c:f>
              <c:numCache>
                <c:formatCode>#,##0</c:formatCode>
                <c:ptCount val="8"/>
                <c:pt idx="0">
                  <c:v>20</c:v>
                </c:pt>
                <c:pt idx="1">
                  <c:v>9</c:v>
                </c:pt>
                <c:pt idx="2">
                  <c:v>27</c:v>
                </c:pt>
                <c:pt idx="3">
                  <c:v>8</c:v>
                </c:pt>
                <c:pt idx="4">
                  <c:v>0</c:v>
                </c:pt>
                <c:pt idx="5">
                  <c:v>8</c:v>
                </c:pt>
                <c:pt idx="6">
                  <c:v>32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4-4379-AD7D-3BC91EA822EC}"/>
            </c:ext>
          </c:extLst>
        </c:ser>
        <c:ser>
          <c:idx val="1"/>
          <c:order val="1"/>
          <c:tx>
            <c:strRef>
              <c:f>'Table 10.25'!$S$92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10.25'!$Z$93:$Z$100</c:f>
              <c:numCache>
                <c:formatCode>#,##0</c:formatCode>
                <c:ptCount val="8"/>
                <c:pt idx="0">
                  <c:v>13</c:v>
                </c:pt>
                <c:pt idx="1">
                  <c:v>20</c:v>
                </c:pt>
                <c:pt idx="2">
                  <c:v>7</c:v>
                </c:pt>
                <c:pt idx="3">
                  <c:v>43</c:v>
                </c:pt>
                <c:pt idx="4">
                  <c:v>25</c:v>
                </c:pt>
                <c:pt idx="5">
                  <c:v>11</c:v>
                </c:pt>
                <c:pt idx="6">
                  <c:v>3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4-4379-AD7D-3BC91EA82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10.3'!$U$8:$Y$8</c:f>
              <c:numCache>
                <c:formatCode>#,##0</c:formatCode>
                <c:ptCount val="5"/>
                <c:pt idx="1">
                  <c:v>45345</c:v>
                </c:pt>
                <c:pt idx="2">
                  <c:v>45945.120000000003</c:v>
                </c:pt>
                <c:pt idx="3">
                  <c:v>49883.75</c:v>
                </c:pt>
                <c:pt idx="4">
                  <c:v>50545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7-4236-8C50-F8F37150975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7-4236-8C50-F8F371509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10.25'!$S$1</c:f>
              <c:strCache>
                <c:ptCount val="1"/>
                <c:pt idx="0">
                  <c:v>Karoonda East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10.25'!$V$8:$Z$8</c:f>
              <c:numCache>
                <c:formatCode>#,##0</c:formatCode>
                <c:ptCount val="5"/>
                <c:pt idx="0">
                  <c:v>19330</c:v>
                </c:pt>
                <c:pt idx="1">
                  <c:v>15509.01</c:v>
                </c:pt>
                <c:pt idx="2">
                  <c:v>23097</c:v>
                </c:pt>
                <c:pt idx="3">
                  <c:v>18050.669999999998</c:v>
                </c:pt>
                <c:pt idx="4">
                  <c:v>19928.400000000001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4-42E3-A69E-D91AB9F890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B4-42E3-A69E-D91AB9F89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10.26'!$U$4:$Y$4</c:f>
              <c:numCache>
                <c:formatCode>#,##0</c:formatCode>
                <c:ptCount val="5"/>
                <c:pt idx="1">
                  <c:v>735</c:v>
                </c:pt>
                <c:pt idx="2">
                  <c:v>838</c:v>
                </c:pt>
                <c:pt idx="3">
                  <c:v>896</c:v>
                </c:pt>
                <c:pt idx="4">
                  <c:v>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99-4821-991F-D00BAF1CC5A0}"/>
            </c:ext>
          </c:extLst>
        </c:ser>
        <c:ser>
          <c:idx val="1"/>
          <c:order val="1"/>
          <c:tx>
            <c:strRef>
              <c:f>'Table 10.26'!$S$7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10.26'!$U$7:$Y$7</c:f>
              <c:numCache>
                <c:formatCode>#,##0</c:formatCode>
                <c:ptCount val="5"/>
                <c:pt idx="1">
                  <c:v>484</c:v>
                </c:pt>
                <c:pt idx="2">
                  <c:v>568</c:v>
                </c:pt>
                <c:pt idx="3">
                  <c:v>600</c:v>
                </c:pt>
                <c:pt idx="4">
                  <c:v>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99-4821-991F-D00BAF1CC5A0}"/>
            </c:ext>
          </c:extLst>
        </c:ser>
        <c:ser>
          <c:idx val="2"/>
          <c:order val="2"/>
          <c:tx>
            <c:strRef>
              <c:f>'Table 10.26'!$S$11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10.26'!$U$11:$Y$11</c:f>
              <c:numCache>
                <c:formatCode>#,##0</c:formatCode>
                <c:ptCount val="5"/>
                <c:pt idx="1">
                  <c:v>534</c:v>
                </c:pt>
                <c:pt idx="2">
                  <c:v>579</c:v>
                </c:pt>
                <c:pt idx="3">
                  <c:v>610</c:v>
                </c:pt>
                <c:pt idx="4">
                  <c:v>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99-4821-991F-D00BAF1CC5A0}"/>
            </c:ext>
          </c:extLst>
        </c:ser>
        <c:ser>
          <c:idx val="3"/>
          <c:order val="3"/>
          <c:tx>
            <c:strRef>
              <c:f>'Table 10.26'!$S$12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10.26'!$U$12:$Y$12</c:f>
              <c:numCache>
                <c:formatCode>#,##0</c:formatCode>
                <c:ptCount val="5"/>
                <c:pt idx="1">
                  <c:v>203</c:v>
                </c:pt>
                <c:pt idx="2">
                  <c:v>265</c:v>
                </c:pt>
                <c:pt idx="3">
                  <c:v>286</c:v>
                </c:pt>
                <c:pt idx="4">
                  <c:v>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99-4821-991F-D00BAF1CC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10.26'!$AB$15:$AB$33</c:f>
              <c:numCache>
                <c:formatCode>0.0%</c:formatCode>
                <c:ptCount val="19"/>
                <c:pt idx="0">
                  <c:v>0.20461699895068206</c:v>
                </c:pt>
                <c:pt idx="1">
                  <c:v>1.3641133263378805E-2</c:v>
                </c:pt>
                <c:pt idx="2">
                  <c:v>3.8824763903462747E-2</c:v>
                </c:pt>
                <c:pt idx="3">
                  <c:v>0</c:v>
                </c:pt>
                <c:pt idx="4">
                  <c:v>3.9874081846799581E-2</c:v>
                </c:pt>
                <c:pt idx="5">
                  <c:v>2.2035676810073453E-2</c:v>
                </c:pt>
                <c:pt idx="6">
                  <c:v>7.0304302203567676E-2</c:v>
                </c:pt>
                <c:pt idx="7">
                  <c:v>1.5739769150052464E-2</c:v>
                </c:pt>
                <c:pt idx="8">
                  <c:v>4.3022035676810073E-2</c:v>
                </c:pt>
                <c:pt idx="9">
                  <c:v>0</c:v>
                </c:pt>
                <c:pt idx="10">
                  <c:v>3.3578174186778595E-2</c:v>
                </c:pt>
                <c:pt idx="11">
                  <c:v>3.4627492130115428E-2</c:v>
                </c:pt>
                <c:pt idx="12">
                  <c:v>2.5183630640083946E-2</c:v>
                </c:pt>
                <c:pt idx="13">
                  <c:v>5.2465897166841552E-2</c:v>
                </c:pt>
                <c:pt idx="14">
                  <c:v>3.1479538300104928E-2</c:v>
                </c:pt>
                <c:pt idx="15">
                  <c:v>8.2896117523609647E-2</c:v>
                </c:pt>
                <c:pt idx="16">
                  <c:v>7.6600209863588661E-2</c:v>
                </c:pt>
                <c:pt idx="17">
                  <c:v>5.246589716684155E-3</c:v>
                </c:pt>
                <c:pt idx="18">
                  <c:v>3.2528856243441762E-2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1-49CA-B03E-AD95B85B5F9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1-49CA-B03E-AD95B85B5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10.26'!$Y$44:$Y$60</c:f>
              <c:numCache>
                <c:formatCode>#,##0</c:formatCode>
                <c:ptCount val="17"/>
                <c:pt idx="0">
                  <c:v>5</c:v>
                </c:pt>
                <c:pt idx="1">
                  <c:v>11</c:v>
                </c:pt>
                <c:pt idx="2">
                  <c:v>33</c:v>
                </c:pt>
                <c:pt idx="3">
                  <c:v>50</c:v>
                </c:pt>
                <c:pt idx="4">
                  <c:v>49</c:v>
                </c:pt>
                <c:pt idx="5">
                  <c:v>59</c:v>
                </c:pt>
                <c:pt idx="6">
                  <c:v>40</c:v>
                </c:pt>
                <c:pt idx="7">
                  <c:v>41</c:v>
                </c:pt>
                <c:pt idx="8">
                  <c:v>23</c:v>
                </c:pt>
                <c:pt idx="9">
                  <c:v>32</c:v>
                </c:pt>
                <c:pt idx="10">
                  <c:v>38</c:v>
                </c:pt>
                <c:pt idx="11">
                  <c:v>47</c:v>
                </c:pt>
                <c:pt idx="12">
                  <c:v>29</c:v>
                </c:pt>
                <c:pt idx="13">
                  <c:v>16</c:v>
                </c:pt>
                <c:pt idx="14">
                  <c:v>6</c:v>
                </c:pt>
                <c:pt idx="15">
                  <c:v>11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4E-4CF9-8263-0D426346283A}"/>
            </c:ext>
          </c:extLst>
        </c:ser>
        <c:ser>
          <c:idx val="1"/>
          <c:order val="1"/>
          <c:tx>
            <c:strRef>
              <c:f>'Table 10.26'!$S$62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10.26'!$Y$63:$Y$79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23</c:v>
                </c:pt>
                <c:pt idx="3">
                  <c:v>19</c:v>
                </c:pt>
                <c:pt idx="4">
                  <c:v>36</c:v>
                </c:pt>
                <c:pt idx="5">
                  <c:v>44</c:v>
                </c:pt>
                <c:pt idx="6">
                  <c:v>46</c:v>
                </c:pt>
                <c:pt idx="7">
                  <c:v>40</c:v>
                </c:pt>
                <c:pt idx="8">
                  <c:v>35</c:v>
                </c:pt>
                <c:pt idx="9">
                  <c:v>44</c:v>
                </c:pt>
                <c:pt idx="10">
                  <c:v>40</c:v>
                </c:pt>
                <c:pt idx="11">
                  <c:v>32</c:v>
                </c:pt>
                <c:pt idx="12">
                  <c:v>22</c:v>
                </c:pt>
                <c:pt idx="13">
                  <c:v>19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4E-4CF9-8263-0D4263462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10.26'!$Y$83:$Y$90</c:f>
              <c:numCache>
                <c:formatCode>#,##0</c:formatCode>
                <c:ptCount val="8"/>
                <c:pt idx="0">
                  <c:v>30</c:v>
                </c:pt>
                <c:pt idx="1">
                  <c:v>14</c:v>
                </c:pt>
                <c:pt idx="2">
                  <c:v>46</c:v>
                </c:pt>
                <c:pt idx="3">
                  <c:v>6</c:v>
                </c:pt>
                <c:pt idx="4">
                  <c:v>6</c:v>
                </c:pt>
                <c:pt idx="5">
                  <c:v>3</c:v>
                </c:pt>
                <c:pt idx="6">
                  <c:v>43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E-4C20-8801-63C0B681B408}"/>
            </c:ext>
          </c:extLst>
        </c:ser>
        <c:ser>
          <c:idx val="1"/>
          <c:order val="1"/>
          <c:tx>
            <c:strRef>
              <c:f>'Table 10.26'!$S$92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10.26'!$Y$93:$Y$100</c:f>
              <c:numCache>
                <c:formatCode>#,##0</c:formatCode>
                <c:ptCount val="8"/>
                <c:pt idx="0">
                  <c:v>16</c:v>
                </c:pt>
                <c:pt idx="1">
                  <c:v>51</c:v>
                </c:pt>
                <c:pt idx="2">
                  <c:v>8</c:v>
                </c:pt>
                <c:pt idx="3">
                  <c:v>35</c:v>
                </c:pt>
                <c:pt idx="4">
                  <c:v>49</c:v>
                </c:pt>
                <c:pt idx="5">
                  <c:v>18</c:v>
                </c:pt>
                <c:pt idx="6">
                  <c:v>3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1E-4C20-8801-63C0B681B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10.26'!$U$8:$Y$8</c:f>
              <c:numCache>
                <c:formatCode>#,##0</c:formatCode>
                <c:ptCount val="5"/>
                <c:pt idx="1">
                  <c:v>28542</c:v>
                </c:pt>
                <c:pt idx="2">
                  <c:v>24986.1</c:v>
                </c:pt>
                <c:pt idx="3">
                  <c:v>24290.34</c:v>
                </c:pt>
                <c:pt idx="4">
                  <c:v>26463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C-43BA-A770-202E435ED8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C-43BA-A770-202E435ED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10.26'!$V$4:$Z$4</c:f>
              <c:numCache>
                <c:formatCode>#,##0</c:formatCode>
                <c:ptCount val="5"/>
                <c:pt idx="0">
                  <c:v>735</c:v>
                </c:pt>
                <c:pt idx="1">
                  <c:v>838</c:v>
                </c:pt>
                <c:pt idx="2">
                  <c:v>896</c:v>
                </c:pt>
                <c:pt idx="3">
                  <c:v>907</c:v>
                </c:pt>
                <c:pt idx="4">
                  <c:v>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EC-4709-8ED4-EC4C5F43A9FE}"/>
            </c:ext>
          </c:extLst>
        </c:ser>
        <c:ser>
          <c:idx val="1"/>
          <c:order val="1"/>
          <c:tx>
            <c:strRef>
              <c:f>'Table 10.26'!$S$7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10.26'!$V$7:$Z$7</c:f>
              <c:numCache>
                <c:formatCode>#,##0</c:formatCode>
                <c:ptCount val="5"/>
                <c:pt idx="0">
                  <c:v>484</c:v>
                </c:pt>
                <c:pt idx="1">
                  <c:v>568</c:v>
                </c:pt>
                <c:pt idx="2">
                  <c:v>600</c:v>
                </c:pt>
                <c:pt idx="3">
                  <c:v>615</c:v>
                </c:pt>
                <c:pt idx="4">
                  <c:v>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EC-4709-8ED4-EC4C5F43A9FE}"/>
            </c:ext>
          </c:extLst>
        </c:ser>
        <c:ser>
          <c:idx val="2"/>
          <c:order val="2"/>
          <c:tx>
            <c:strRef>
              <c:f>'Table 10.26'!$S$11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10.26'!$V$11:$Z$11</c:f>
              <c:numCache>
                <c:formatCode>#,##0</c:formatCode>
                <c:ptCount val="5"/>
                <c:pt idx="0">
                  <c:v>534</c:v>
                </c:pt>
                <c:pt idx="1">
                  <c:v>579</c:v>
                </c:pt>
                <c:pt idx="2">
                  <c:v>610</c:v>
                </c:pt>
                <c:pt idx="3">
                  <c:v>618</c:v>
                </c:pt>
                <c:pt idx="4">
                  <c:v>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EC-4709-8ED4-EC4C5F43A9FE}"/>
            </c:ext>
          </c:extLst>
        </c:ser>
        <c:ser>
          <c:idx val="3"/>
          <c:order val="3"/>
          <c:tx>
            <c:strRef>
              <c:f>'Table 10.26'!$S$12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10.26'!$V$12:$Z$12</c:f>
              <c:numCache>
                <c:formatCode>#,##0</c:formatCode>
                <c:ptCount val="5"/>
                <c:pt idx="0">
                  <c:v>203</c:v>
                </c:pt>
                <c:pt idx="1">
                  <c:v>265</c:v>
                </c:pt>
                <c:pt idx="2">
                  <c:v>286</c:v>
                </c:pt>
                <c:pt idx="3">
                  <c:v>292</c:v>
                </c:pt>
                <c:pt idx="4">
                  <c:v>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EC-4709-8ED4-EC4C5F43A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10.26'!$AB$15:$AB$33</c:f>
              <c:numCache>
                <c:formatCode>0.0%</c:formatCode>
                <c:ptCount val="19"/>
                <c:pt idx="0">
                  <c:v>0.20461699895068206</c:v>
                </c:pt>
                <c:pt idx="1">
                  <c:v>1.3641133263378805E-2</c:v>
                </c:pt>
                <c:pt idx="2">
                  <c:v>3.8824763903462747E-2</c:v>
                </c:pt>
                <c:pt idx="3">
                  <c:v>0</c:v>
                </c:pt>
                <c:pt idx="4">
                  <c:v>3.9874081846799581E-2</c:v>
                </c:pt>
                <c:pt idx="5">
                  <c:v>2.2035676810073453E-2</c:v>
                </c:pt>
                <c:pt idx="6">
                  <c:v>7.0304302203567676E-2</c:v>
                </c:pt>
                <c:pt idx="7">
                  <c:v>1.5739769150052464E-2</c:v>
                </c:pt>
                <c:pt idx="8">
                  <c:v>4.3022035676810073E-2</c:v>
                </c:pt>
                <c:pt idx="9">
                  <c:v>0</c:v>
                </c:pt>
                <c:pt idx="10">
                  <c:v>3.3578174186778595E-2</c:v>
                </c:pt>
                <c:pt idx="11">
                  <c:v>3.4627492130115428E-2</c:v>
                </c:pt>
                <c:pt idx="12">
                  <c:v>2.5183630640083946E-2</c:v>
                </c:pt>
                <c:pt idx="13">
                  <c:v>5.2465897166841552E-2</c:v>
                </c:pt>
                <c:pt idx="14">
                  <c:v>3.1479538300104928E-2</c:v>
                </c:pt>
                <c:pt idx="15">
                  <c:v>8.2896117523609647E-2</c:v>
                </c:pt>
                <c:pt idx="16">
                  <c:v>7.6600209863588661E-2</c:v>
                </c:pt>
                <c:pt idx="17">
                  <c:v>5.246589716684155E-3</c:v>
                </c:pt>
                <c:pt idx="18">
                  <c:v>3.2528856243441762E-2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AB-4BEF-9970-DCCE9218D98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AB-4BEF-9970-DCCE9218D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10.26'!$Z$44:$Z$60</c:f>
              <c:numCache>
                <c:formatCode>#,##0</c:formatCode>
                <c:ptCount val="17"/>
                <c:pt idx="0">
                  <c:v>10</c:v>
                </c:pt>
                <c:pt idx="1">
                  <c:v>21</c:v>
                </c:pt>
                <c:pt idx="2">
                  <c:v>33</c:v>
                </c:pt>
                <c:pt idx="3">
                  <c:v>39</c:v>
                </c:pt>
                <c:pt idx="4">
                  <c:v>67</c:v>
                </c:pt>
                <c:pt idx="5">
                  <c:v>51</c:v>
                </c:pt>
                <c:pt idx="6">
                  <c:v>46</c:v>
                </c:pt>
                <c:pt idx="7">
                  <c:v>37</c:v>
                </c:pt>
                <c:pt idx="8">
                  <c:v>22</c:v>
                </c:pt>
                <c:pt idx="9">
                  <c:v>32</c:v>
                </c:pt>
                <c:pt idx="10">
                  <c:v>33</c:v>
                </c:pt>
                <c:pt idx="11">
                  <c:v>40</c:v>
                </c:pt>
                <c:pt idx="12">
                  <c:v>32</c:v>
                </c:pt>
                <c:pt idx="13">
                  <c:v>11</c:v>
                </c:pt>
                <c:pt idx="14">
                  <c:v>8</c:v>
                </c:pt>
                <c:pt idx="15">
                  <c:v>6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A-4A76-B64A-DCB28F1AF7E1}"/>
            </c:ext>
          </c:extLst>
        </c:ser>
        <c:ser>
          <c:idx val="1"/>
          <c:order val="1"/>
          <c:tx>
            <c:strRef>
              <c:f>'Table 10.26'!$S$62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10.26'!$Z$63:$Z$79</c:f>
              <c:numCache>
                <c:formatCode>#,##0</c:formatCode>
                <c:ptCount val="17"/>
                <c:pt idx="0">
                  <c:v>7</c:v>
                </c:pt>
                <c:pt idx="1">
                  <c:v>22</c:v>
                </c:pt>
                <c:pt idx="2">
                  <c:v>36</c:v>
                </c:pt>
                <c:pt idx="3">
                  <c:v>20</c:v>
                </c:pt>
                <c:pt idx="4">
                  <c:v>51</c:v>
                </c:pt>
                <c:pt idx="5">
                  <c:v>52</c:v>
                </c:pt>
                <c:pt idx="6">
                  <c:v>57</c:v>
                </c:pt>
                <c:pt idx="7">
                  <c:v>42</c:v>
                </c:pt>
                <c:pt idx="8">
                  <c:v>29</c:v>
                </c:pt>
                <c:pt idx="9">
                  <c:v>43</c:v>
                </c:pt>
                <c:pt idx="10">
                  <c:v>34</c:v>
                </c:pt>
                <c:pt idx="11">
                  <c:v>35</c:v>
                </c:pt>
                <c:pt idx="12">
                  <c:v>15</c:v>
                </c:pt>
                <c:pt idx="13">
                  <c:v>17</c:v>
                </c:pt>
                <c:pt idx="14">
                  <c:v>4</c:v>
                </c:pt>
                <c:pt idx="15">
                  <c:v>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A-4A76-B64A-DCB28F1AF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10.26'!$Z$83:$Z$90</c:f>
              <c:numCache>
                <c:formatCode>#,##0</c:formatCode>
                <c:ptCount val="8"/>
                <c:pt idx="0">
                  <c:v>26</c:v>
                </c:pt>
                <c:pt idx="1">
                  <c:v>15</c:v>
                </c:pt>
                <c:pt idx="2">
                  <c:v>45</c:v>
                </c:pt>
                <c:pt idx="3">
                  <c:v>6</c:v>
                </c:pt>
                <c:pt idx="4">
                  <c:v>5</c:v>
                </c:pt>
                <c:pt idx="5">
                  <c:v>11</c:v>
                </c:pt>
                <c:pt idx="6">
                  <c:v>58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7-4F3B-BEB4-BC0D3AA21238}"/>
            </c:ext>
          </c:extLst>
        </c:ser>
        <c:ser>
          <c:idx val="1"/>
          <c:order val="1"/>
          <c:tx>
            <c:strRef>
              <c:f>'Table 10.26'!$S$92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10.26'!$Z$93:$Z$100</c:f>
              <c:numCache>
                <c:formatCode>#,##0</c:formatCode>
                <c:ptCount val="8"/>
                <c:pt idx="0">
                  <c:v>14</c:v>
                </c:pt>
                <c:pt idx="1">
                  <c:v>54</c:v>
                </c:pt>
                <c:pt idx="2">
                  <c:v>5</c:v>
                </c:pt>
                <c:pt idx="3">
                  <c:v>43</c:v>
                </c:pt>
                <c:pt idx="4">
                  <c:v>39</c:v>
                </c:pt>
                <c:pt idx="5">
                  <c:v>24</c:v>
                </c:pt>
                <c:pt idx="6">
                  <c:v>3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7-4F3B-BEB4-BC0D3AA21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10.3'!$V$4:$Z$4</c:f>
              <c:numCache>
                <c:formatCode>#,##0</c:formatCode>
                <c:ptCount val="5"/>
                <c:pt idx="0">
                  <c:v>6791</c:v>
                </c:pt>
                <c:pt idx="1">
                  <c:v>7105</c:v>
                </c:pt>
                <c:pt idx="2">
                  <c:v>7515</c:v>
                </c:pt>
                <c:pt idx="3">
                  <c:v>8536</c:v>
                </c:pt>
                <c:pt idx="4">
                  <c:v>9170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88-4262-A7EF-C3DE7366AEFA}"/>
            </c:ext>
          </c:extLst>
        </c:ser>
        <c:ser>
          <c:idx val="1"/>
          <c:order val="1"/>
          <c:tx>
            <c:strRef>
              <c:f>'Table 10.3'!$S$7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10.3'!$V$7:$Z$7</c:f>
              <c:numCache>
                <c:formatCode>#,##0</c:formatCode>
                <c:ptCount val="5"/>
                <c:pt idx="0">
                  <c:v>5063</c:v>
                </c:pt>
                <c:pt idx="1">
                  <c:v>5429</c:v>
                </c:pt>
                <c:pt idx="2">
                  <c:v>5557</c:v>
                </c:pt>
                <c:pt idx="3">
                  <c:v>6014</c:v>
                </c:pt>
                <c:pt idx="4">
                  <c:v>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88-4262-A7EF-C3DE7366AEFA}"/>
            </c:ext>
          </c:extLst>
        </c:ser>
        <c:ser>
          <c:idx val="2"/>
          <c:order val="2"/>
          <c:tx>
            <c:strRef>
              <c:f>'Table 10.3'!$S$11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10.3'!$V$11:$Z$11</c:f>
              <c:numCache>
                <c:formatCode>#,##0</c:formatCode>
                <c:ptCount val="5"/>
                <c:pt idx="0">
                  <c:v>5949</c:v>
                </c:pt>
                <c:pt idx="1">
                  <c:v>6165</c:v>
                </c:pt>
                <c:pt idx="2">
                  <c:v>6547</c:v>
                </c:pt>
                <c:pt idx="3">
                  <c:v>7463</c:v>
                </c:pt>
                <c:pt idx="4">
                  <c:v>8089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88-4262-A7EF-C3DE7366AEFA}"/>
            </c:ext>
          </c:extLst>
        </c:ser>
        <c:ser>
          <c:idx val="3"/>
          <c:order val="3"/>
          <c:tx>
            <c:strRef>
              <c:f>'Table 10.3'!$S$12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10.3'!$V$12:$Z$12</c:f>
              <c:numCache>
                <c:formatCode>#,##0</c:formatCode>
                <c:ptCount val="5"/>
                <c:pt idx="0">
                  <c:v>839</c:v>
                </c:pt>
                <c:pt idx="1">
                  <c:v>943</c:v>
                </c:pt>
                <c:pt idx="2">
                  <c:v>968</c:v>
                </c:pt>
                <c:pt idx="3">
                  <c:v>1074</c:v>
                </c:pt>
                <c:pt idx="4">
                  <c:v>1080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88-4262-A7EF-C3DE7366A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10.26'!$S$1</c:f>
              <c:strCache>
                <c:ptCount val="1"/>
                <c:pt idx="0">
                  <c:v>Kimba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10.26'!$V$8:$Z$8</c:f>
              <c:numCache>
                <c:formatCode>#,##0</c:formatCode>
                <c:ptCount val="5"/>
                <c:pt idx="0">
                  <c:v>28542</c:v>
                </c:pt>
                <c:pt idx="1">
                  <c:v>24986.1</c:v>
                </c:pt>
                <c:pt idx="2">
                  <c:v>24290.34</c:v>
                </c:pt>
                <c:pt idx="3">
                  <c:v>26463</c:v>
                </c:pt>
                <c:pt idx="4">
                  <c:v>29930.66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D-43DC-877A-386341B98CB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D-43DC-877A-386341B98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10.27'!$U$4:$Y$4</c:f>
              <c:numCache>
                <c:formatCode>#,##0</c:formatCode>
                <c:ptCount val="5"/>
                <c:pt idx="1">
                  <c:v>2166</c:v>
                </c:pt>
                <c:pt idx="2">
                  <c:v>2147</c:v>
                </c:pt>
                <c:pt idx="3">
                  <c:v>2183</c:v>
                </c:pt>
                <c:pt idx="4">
                  <c:v>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78-4B20-89C8-F16062E73FA1}"/>
            </c:ext>
          </c:extLst>
        </c:ser>
        <c:ser>
          <c:idx val="1"/>
          <c:order val="1"/>
          <c:tx>
            <c:strRef>
              <c:f>'Table 10.27'!$S$7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10.27'!$U$7:$Y$7</c:f>
              <c:numCache>
                <c:formatCode>#,##0</c:formatCode>
                <c:ptCount val="5"/>
                <c:pt idx="1">
                  <c:v>1286</c:v>
                </c:pt>
                <c:pt idx="2">
                  <c:v>1349</c:v>
                </c:pt>
                <c:pt idx="3">
                  <c:v>1337</c:v>
                </c:pt>
                <c:pt idx="4">
                  <c:v>1380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78-4B20-89C8-F16062E73FA1}"/>
            </c:ext>
          </c:extLst>
        </c:ser>
        <c:ser>
          <c:idx val="2"/>
          <c:order val="2"/>
          <c:tx>
            <c:strRef>
              <c:f>'Table 10.27'!$S$11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10.27'!$U$11:$Y$11</c:f>
              <c:numCache>
                <c:formatCode>#,##0</c:formatCode>
                <c:ptCount val="5"/>
                <c:pt idx="1">
                  <c:v>1757</c:v>
                </c:pt>
                <c:pt idx="2">
                  <c:v>1675</c:v>
                </c:pt>
                <c:pt idx="3">
                  <c:v>1728</c:v>
                </c:pt>
                <c:pt idx="4">
                  <c:v>1748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78-4B20-89C8-F16062E73FA1}"/>
            </c:ext>
          </c:extLst>
        </c:ser>
        <c:ser>
          <c:idx val="3"/>
          <c:order val="3"/>
          <c:tx>
            <c:strRef>
              <c:f>'Table 10.27'!$S$12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10.27'!$U$12:$Y$12</c:f>
              <c:numCache>
                <c:formatCode>#,##0</c:formatCode>
                <c:ptCount val="5"/>
                <c:pt idx="1">
                  <c:v>409</c:v>
                </c:pt>
                <c:pt idx="2">
                  <c:v>464</c:v>
                </c:pt>
                <c:pt idx="3">
                  <c:v>455</c:v>
                </c:pt>
                <c:pt idx="4">
                  <c:v>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78-4B20-89C8-F16062E73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10.27'!$AB$15:$AB$33</c:f>
              <c:numCache>
                <c:formatCode>0.0%</c:formatCode>
                <c:ptCount val="19"/>
                <c:pt idx="0">
                  <c:v>0.29935720844811753</c:v>
                </c:pt>
                <c:pt idx="1">
                  <c:v>1.8365472910927456E-3</c:v>
                </c:pt>
                <c:pt idx="2">
                  <c:v>3.8567493112947659E-2</c:v>
                </c:pt>
                <c:pt idx="3">
                  <c:v>1.3774104683195593E-3</c:v>
                </c:pt>
                <c:pt idx="4">
                  <c:v>5.7851239669421489E-2</c:v>
                </c:pt>
                <c:pt idx="5">
                  <c:v>2.157943067033976E-2</c:v>
                </c:pt>
                <c:pt idx="6">
                  <c:v>8.1726354453627179E-2</c:v>
                </c:pt>
                <c:pt idx="7">
                  <c:v>8.1726354453627179E-2</c:v>
                </c:pt>
                <c:pt idx="8">
                  <c:v>3.948576675849403E-2</c:v>
                </c:pt>
                <c:pt idx="9">
                  <c:v>2.7548209366391185E-3</c:v>
                </c:pt>
                <c:pt idx="10">
                  <c:v>2.1120293847566574E-2</c:v>
                </c:pt>
                <c:pt idx="11">
                  <c:v>1.1019283746556474E-2</c:v>
                </c:pt>
                <c:pt idx="12">
                  <c:v>2.4334251606978878E-2</c:v>
                </c:pt>
                <c:pt idx="13">
                  <c:v>3.627180899908173E-2</c:v>
                </c:pt>
                <c:pt idx="14">
                  <c:v>2.6629935720844811E-2</c:v>
                </c:pt>
                <c:pt idx="15">
                  <c:v>4.7291092745638197E-2</c:v>
                </c:pt>
                <c:pt idx="16">
                  <c:v>7.8512396694214878E-2</c:v>
                </c:pt>
                <c:pt idx="17">
                  <c:v>6.8870523415977963E-3</c:v>
                </c:pt>
                <c:pt idx="18">
                  <c:v>2.2956841138659319E-2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F-4283-A2C5-FD1B43245D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F-4283-A2C5-FD1B43245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10.27'!$Y$44:$Y$60</c:f>
              <c:numCache>
                <c:formatCode>#,##0</c:formatCode>
                <c:ptCount val="17"/>
                <c:pt idx="0">
                  <c:v>6</c:v>
                </c:pt>
                <c:pt idx="1">
                  <c:v>47</c:v>
                </c:pt>
                <c:pt idx="2">
                  <c:v>59</c:v>
                </c:pt>
                <c:pt idx="3">
                  <c:v>91</c:v>
                </c:pt>
                <c:pt idx="4">
                  <c:v>125</c:v>
                </c:pt>
                <c:pt idx="5">
                  <c:v>136</c:v>
                </c:pt>
                <c:pt idx="6">
                  <c:v>94</c:v>
                </c:pt>
                <c:pt idx="7">
                  <c:v>73</c:v>
                </c:pt>
                <c:pt idx="8">
                  <c:v>100</c:v>
                </c:pt>
                <c:pt idx="9">
                  <c:v>108</c:v>
                </c:pt>
                <c:pt idx="10">
                  <c:v>97</c:v>
                </c:pt>
                <c:pt idx="11">
                  <c:v>95</c:v>
                </c:pt>
                <c:pt idx="12">
                  <c:v>83</c:v>
                </c:pt>
                <c:pt idx="13">
                  <c:v>52</c:v>
                </c:pt>
                <c:pt idx="14">
                  <c:v>20</c:v>
                </c:pt>
                <c:pt idx="15">
                  <c:v>10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A-4162-9A10-2D78EBFC7607}"/>
            </c:ext>
          </c:extLst>
        </c:ser>
        <c:ser>
          <c:idx val="1"/>
          <c:order val="1"/>
          <c:tx>
            <c:strRef>
              <c:f>'Table 10.27'!$S$62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10.27'!$Y$63:$Y$79</c:f>
              <c:numCache>
                <c:formatCode>#,##0</c:formatCode>
                <c:ptCount val="17"/>
                <c:pt idx="0">
                  <c:v>9</c:v>
                </c:pt>
                <c:pt idx="1">
                  <c:v>43</c:v>
                </c:pt>
                <c:pt idx="2">
                  <c:v>59</c:v>
                </c:pt>
                <c:pt idx="3">
                  <c:v>87</c:v>
                </c:pt>
                <c:pt idx="4">
                  <c:v>103</c:v>
                </c:pt>
                <c:pt idx="5">
                  <c:v>80</c:v>
                </c:pt>
                <c:pt idx="6">
                  <c:v>66</c:v>
                </c:pt>
                <c:pt idx="7">
                  <c:v>65</c:v>
                </c:pt>
                <c:pt idx="8">
                  <c:v>102</c:v>
                </c:pt>
                <c:pt idx="9">
                  <c:v>98</c:v>
                </c:pt>
                <c:pt idx="10">
                  <c:v>87</c:v>
                </c:pt>
                <c:pt idx="11">
                  <c:v>91</c:v>
                </c:pt>
                <c:pt idx="12">
                  <c:v>63</c:v>
                </c:pt>
                <c:pt idx="13">
                  <c:v>38</c:v>
                </c:pt>
                <c:pt idx="14">
                  <c:v>14</c:v>
                </c:pt>
                <c:pt idx="15">
                  <c:v>12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8A-4162-9A10-2D78EBFC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10.27'!$Y$83:$Y$90</c:f>
              <c:numCache>
                <c:formatCode>#,##0</c:formatCode>
                <c:ptCount val="8"/>
                <c:pt idx="0">
                  <c:v>68</c:v>
                </c:pt>
                <c:pt idx="1">
                  <c:v>18</c:v>
                </c:pt>
                <c:pt idx="2">
                  <c:v>98</c:v>
                </c:pt>
                <c:pt idx="3">
                  <c:v>23</c:v>
                </c:pt>
                <c:pt idx="4">
                  <c:v>6</c:v>
                </c:pt>
                <c:pt idx="5">
                  <c:v>34</c:v>
                </c:pt>
                <c:pt idx="6">
                  <c:v>64</c:v>
                </c:pt>
                <c:pt idx="7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13D-A659-233B813853E5}"/>
            </c:ext>
          </c:extLst>
        </c:ser>
        <c:ser>
          <c:idx val="1"/>
          <c:order val="1"/>
          <c:tx>
            <c:strRef>
              <c:f>'Table 10.27'!$S$92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10.27'!$Y$93:$Y$100</c:f>
              <c:numCache>
                <c:formatCode>#,##0</c:formatCode>
                <c:ptCount val="8"/>
                <c:pt idx="0">
                  <c:v>31</c:v>
                </c:pt>
                <c:pt idx="1">
                  <c:v>86</c:v>
                </c:pt>
                <c:pt idx="2">
                  <c:v>26</c:v>
                </c:pt>
                <c:pt idx="3">
                  <c:v>95</c:v>
                </c:pt>
                <c:pt idx="4">
                  <c:v>60</c:v>
                </c:pt>
                <c:pt idx="5">
                  <c:v>76</c:v>
                </c:pt>
                <c:pt idx="6">
                  <c:v>6</c:v>
                </c:pt>
                <c:pt idx="7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13D-A659-233B81385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10.27'!$U$8:$Y$8</c:f>
              <c:numCache>
                <c:formatCode>#,##0</c:formatCode>
                <c:ptCount val="5"/>
                <c:pt idx="1">
                  <c:v>24560</c:v>
                </c:pt>
                <c:pt idx="2">
                  <c:v>22552.07</c:v>
                </c:pt>
                <c:pt idx="3">
                  <c:v>26997.040000000001</c:v>
                </c:pt>
                <c:pt idx="4">
                  <c:v>27122.65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A5-421A-BFA2-300D8CD84D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A5-421A-BFA2-300D8CD84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10.27'!$V$4:$Z$4</c:f>
              <c:numCache>
                <c:formatCode>#,##0</c:formatCode>
                <c:ptCount val="5"/>
                <c:pt idx="0">
                  <c:v>2166</c:v>
                </c:pt>
                <c:pt idx="1">
                  <c:v>2147</c:v>
                </c:pt>
                <c:pt idx="2">
                  <c:v>2183</c:v>
                </c:pt>
                <c:pt idx="3">
                  <c:v>2207</c:v>
                </c:pt>
                <c:pt idx="4">
                  <c:v>2178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B-4190-85A2-6F664A7C9713}"/>
            </c:ext>
          </c:extLst>
        </c:ser>
        <c:ser>
          <c:idx val="1"/>
          <c:order val="1"/>
          <c:tx>
            <c:strRef>
              <c:f>'Table 10.27'!$S$7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10.27'!$V$7:$Z$7</c:f>
              <c:numCache>
                <c:formatCode>#,##0</c:formatCode>
                <c:ptCount val="5"/>
                <c:pt idx="0">
                  <c:v>1286</c:v>
                </c:pt>
                <c:pt idx="1">
                  <c:v>1349</c:v>
                </c:pt>
                <c:pt idx="2">
                  <c:v>1337</c:v>
                </c:pt>
                <c:pt idx="3">
                  <c:v>1380</c:v>
                </c:pt>
                <c:pt idx="4">
                  <c:v>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4B-4190-85A2-6F664A7C9713}"/>
            </c:ext>
          </c:extLst>
        </c:ser>
        <c:ser>
          <c:idx val="2"/>
          <c:order val="2"/>
          <c:tx>
            <c:strRef>
              <c:f>'Table 10.27'!$S$11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10.27'!$V$11:$Z$11</c:f>
              <c:numCache>
                <c:formatCode>#,##0</c:formatCode>
                <c:ptCount val="5"/>
                <c:pt idx="0">
                  <c:v>1757</c:v>
                </c:pt>
                <c:pt idx="1">
                  <c:v>1675</c:v>
                </c:pt>
                <c:pt idx="2">
                  <c:v>1728</c:v>
                </c:pt>
                <c:pt idx="3">
                  <c:v>1748</c:v>
                </c:pt>
                <c:pt idx="4">
                  <c:v>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4B-4190-85A2-6F664A7C9713}"/>
            </c:ext>
          </c:extLst>
        </c:ser>
        <c:ser>
          <c:idx val="3"/>
          <c:order val="3"/>
          <c:tx>
            <c:strRef>
              <c:f>'Table 10.27'!$S$12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10.27'!$V$12:$Z$12</c:f>
              <c:numCache>
                <c:formatCode>#,##0</c:formatCode>
                <c:ptCount val="5"/>
                <c:pt idx="0">
                  <c:v>409</c:v>
                </c:pt>
                <c:pt idx="1">
                  <c:v>464</c:v>
                </c:pt>
                <c:pt idx="2">
                  <c:v>455</c:v>
                </c:pt>
                <c:pt idx="3">
                  <c:v>460</c:v>
                </c:pt>
                <c:pt idx="4">
                  <c:v>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4B-4190-85A2-6F664A7C9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10.27'!$AB$15:$AB$33</c:f>
              <c:numCache>
                <c:formatCode>0.0%</c:formatCode>
                <c:ptCount val="19"/>
                <c:pt idx="0">
                  <c:v>0.29935720844811753</c:v>
                </c:pt>
                <c:pt idx="1">
                  <c:v>1.8365472910927456E-3</c:v>
                </c:pt>
                <c:pt idx="2">
                  <c:v>3.8567493112947659E-2</c:v>
                </c:pt>
                <c:pt idx="3">
                  <c:v>1.3774104683195593E-3</c:v>
                </c:pt>
                <c:pt idx="4">
                  <c:v>5.7851239669421489E-2</c:v>
                </c:pt>
                <c:pt idx="5">
                  <c:v>2.157943067033976E-2</c:v>
                </c:pt>
                <c:pt idx="6">
                  <c:v>8.1726354453627179E-2</c:v>
                </c:pt>
                <c:pt idx="7">
                  <c:v>8.1726354453627179E-2</c:v>
                </c:pt>
                <c:pt idx="8">
                  <c:v>3.948576675849403E-2</c:v>
                </c:pt>
                <c:pt idx="9">
                  <c:v>2.7548209366391185E-3</c:v>
                </c:pt>
                <c:pt idx="10">
                  <c:v>2.1120293847566574E-2</c:v>
                </c:pt>
                <c:pt idx="11">
                  <c:v>1.1019283746556474E-2</c:v>
                </c:pt>
                <c:pt idx="12">
                  <c:v>2.4334251606978878E-2</c:v>
                </c:pt>
                <c:pt idx="13">
                  <c:v>3.627180899908173E-2</c:v>
                </c:pt>
                <c:pt idx="14">
                  <c:v>2.6629935720844811E-2</c:v>
                </c:pt>
                <c:pt idx="15">
                  <c:v>4.7291092745638197E-2</c:v>
                </c:pt>
                <c:pt idx="16">
                  <c:v>7.8512396694214878E-2</c:v>
                </c:pt>
                <c:pt idx="17">
                  <c:v>6.8870523415977963E-3</c:v>
                </c:pt>
                <c:pt idx="18">
                  <c:v>2.2956841138659319E-2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5-4AE9-90E5-C2A9533E6E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65-4AE9-90E5-C2A9533E6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10.27'!$Z$44:$Z$60</c:f>
              <c:numCache>
                <c:formatCode>#,##0</c:formatCode>
                <c:ptCount val="17"/>
                <c:pt idx="0">
                  <c:v>8</c:v>
                </c:pt>
                <c:pt idx="1">
                  <c:v>44</c:v>
                </c:pt>
                <c:pt idx="2">
                  <c:v>62</c:v>
                </c:pt>
                <c:pt idx="3">
                  <c:v>63</c:v>
                </c:pt>
                <c:pt idx="4">
                  <c:v>132</c:v>
                </c:pt>
                <c:pt idx="5">
                  <c:v>109</c:v>
                </c:pt>
                <c:pt idx="6">
                  <c:v>85</c:v>
                </c:pt>
                <c:pt idx="7">
                  <c:v>81</c:v>
                </c:pt>
                <c:pt idx="8">
                  <c:v>105</c:v>
                </c:pt>
                <c:pt idx="9">
                  <c:v>88</c:v>
                </c:pt>
                <c:pt idx="10">
                  <c:v>91</c:v>
                </c:pt>
                <c:pt idx="11">
                  <c:v>101</c:v>
                </c:pt>
                <c:pt idx="12">
                  <c:v>88</c:v>
                </c:pt>
                <c:pt idx="13">
                  <c:v>53</c:v>
                </c:pt>
                <c:pt idx="14">
                  <c:v>26</c:v>
                </c:pt>
                <c:pt idx="15">
                  <c:v>10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4-4050-A1C6-6D97D1F3E4BE}"/>
            </c:ext>
          </c:extLst>
        </c:ser>
        <c:ser>
          <c:idx val="1"/>
          <c:order val="1"/>
          <c:tx>
            <c:strRef>
              <c:f>'Table 10.27'!$S$62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10.27'!$Z$63:$Z$79</c:f>
              <c:numCache>
                <c:formatCode>#,##0</c:formatCode>
                <c:ptCount val="17"/>
                <c:pt idx="0">
                  <c:v>9</c:v>
                </c:pt>
                <c:pt idx="1">
                  <c:v>45</c:v>
                </c:pt>
                <c:pt idx="2">
                  <c:v>69</c:v>
                </c:pt>
                <c:pt idx="3">
                  <c:v>94</c:v>
                </c:pt>
                <c:pt idx="4">
                  <c:v>92</c:v>
                </c:pt>
                <c:pt idx="5">
                  <c:v>79</c:v>
                </c:pt>
                <c:pt idx="6">
                  <c:v>66</c:v>
                </c:pt>
                <c:pt idx="7">
                  <c:v>74</c:v>
                </c:pt>
                <c:pt idx="8">
                  <c:v>91</c:v>
                </c:pt>
                <c:pt idx="9">
                  <c:v>100</c:v>
                </c:pt>
                <c:pt idx="10">
                  <c:v>98</c:v>
                </c:pt>
                <c:pt idx="11">
                  <c:v>97</c:v>
                </c:pt>
                <c:pt idx="12">
                  <c:v>57</c:v>
                </c:pt>
                <c:pt idx="13">
                  <c:v>38</c:v>
                </c:pt>
                <c:pt idx="14">
                  <c:v>19</c:v>
                </c:pt>
                <c:pt idx="15">
                  <c:v>15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14-4050-A1C6-6D97D1F3E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10.27'!$Z$83:$Z$90</c:f>
              <c:numCache>
                <c:formatCode>#,##0</c:formatCode>
                <c:ptCount val="8"/>
                <c:pt idx="0">
                  <c:v>72</c:v>
                </c:pt>
                <c:pt idx="1">
                  <c:v>28</c:v>
                </c:pt>
                <c:pt idx="2">
                  <c:v>105</c:v>
                </c:pt>
                <c:pt idx="3">
                  <c:v>19</c:v>
                </c:pt>
                <c:pt idx="4">
                  <c:v>4</c:v>
                </c:pt>
                <c:pt idx="5">
                  <c:v>34</c:v>
                </c:pt>
                <c:pt idx="6">
                  <c:v>75</c:v>
                </c:pt>
                <c:pt idx="7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8-45B2-A657-FCB1D68DEB45}"/>
            </c:ext>
          </c:extLst>
        </c:ser>
        <c:ser>
          <c:idx val="1"/>
          <c:order val="1"/>
          <c:tx>
            <c:strRef>
              <c:f>'Table 10.27'!$S$92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10.27'!$Z$93:$Z$100</c:f>
              <c:numCache>
                <c:formatCode>#,##0</c:formatCode>
                <c:ptCount val="8"/>
                <c:pt idx="0">
                  <c:v>38</c:v>
                </c:pt>
                <c:pt idx="1">
                  <c:v>88</c:v>
                </c:pt>
                <c:pt idx="2">
                  <c:v>26</c:v>
                </c:pt>
                <c:pt idx="3">
                  <c:v>99</c:v>
                </c:pt>
                <c:pt idx="4">
                  <c:v>57</c:v>
                </c:pt>
                <c:pt idx="5">
                  <c:v>78</c:v>
                </c:pt>
                <c:pt idx="6">
                  <c:v>11</c:v>
                </c:pt>
                <c:pt idx="7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8-45B2-A657-FCB1D68DE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10.3'!$AB$15:$AB$33</c:f>
              <c:numCache>
                <c:formatCode>0.0%</c:formatCode>
                <c:ptCount val="19"/>
                <c:pt idx="0">
                  <c:v>5.0038155456230242E-2</c:v>
                </c:pt>
                <c:pt idx="1">
                  <c:v>1.0683527744467458E-2</c:v>
                </c:pt>
                <c:pt idx="2">
                  <c:v>7.4348631854355168E-2</c:v>
                </c:pt>
                <c:pt idx="3">
                  <c:v>1.0792543333696719E-2</c:v>
                </c:pt>
                <c:pt idx="4">
                  <c:v>9.3317344380246373E-2</c:v>
                </c:pt>
                <c:pt idx="5">
                  <c:v>5.6252044042298048E-2</c:v>
                </c:pt>
                <c:pt idx="6">
                  <c:v>8.4487081652676335E-2</c:v>
                </c:pt>
                <c:pt idx="7">
                  <c:v>4.2298048620952794E-2</c:v>
                </c:pt>
                <c:pt idx="8">
                  <c:v>6.5191322359097345E-2</c:v>
                </c:pt>
                <c:pt idx="9">
                  <c:v>5.4507794614629896E-3</c:v>
                </c:pt>
                <c:pt idx="10">
                  <c:v>2.5509647879646789E-2</c:v>
                </c:pt>
                <c:pt idx="11">
                  <c:v>1.4935135724408591E-2</c:v>
                </c:pt>
                <c:pt idx="12">
                  <c:v>4.4151313637850215E-2</c:v>
                </c:pt>
                <c:pt idx="13">
                  <c:v>0.12362367818598059</c:v>
                </c:pt>
                <c:pt idx="14">
                  <c:v>4.6876703368581706E-2</c:v>
                </c:pt>
                <c:pt idx="15">
                  <c:v>5.2545514008503214E-2</c:v>
                </c:pt>
                <c:pt idx="16">
                  <c:v>0.10639921508775754</c:v>
                </c:pt>
                <c:pt idx="17">
                  <c:v>1.3844979832115993E-2</c:v>
                </c:pt>
                <c:pt idx="18">
                  <c:v>3.7610378284094623E-2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F-4019-B1A3-27B248FF79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F-4019-B1A3-27B248FF7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10.27'!$S$1</c:f>
              <c:strCache>
                <c:ptCount val="1"/>
                <c:pt idx="0">
                  <c:v>Kingston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10.27'!$V$8:$Z$8</c:f>
              <c:numCache>
                <c:formatCode>#,##0</c:formatCode>
                <c:ptCount val="5"/>
                <c:pt idx="0">
                  <c:v>24560</c:v>
                </c:pt>
                <c:pt idx="1">
                  <c:v>22552.07</c:v>
                </c:pt>
                <c:pt idx="2">
                  <c:v>26997.040000000001</c:v>
                </c:pt>
                <c:pt idx="3">
                  <c:v>27122.65</c:v>
                </c:pt>
                <c:pt idx="4">
                  <c:v>32200.31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D-49E4-8A3A-1855E1C7D0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8D-49E4-8A3A-1855E1C7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10.28'!$U$4:$Y$4</c:f>
              <c:numCache>
                <c:formatCode>#,##0</c:formatCode>
                <c:ptCount val="5"/>
                <c:pt idx="1">
                  <c:v>11623</c:v>
                </c:pt>
                <c:pt idx="2">
                  <c:v>12053</c:v>
                </c:pt>
                <c:pt idx="3">
                  <c:v>12629</c:v>
                </c:pt>
                <c:pt idx="4">
                  <c:v>13650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C7-4619-9681-65B89B51E126}"/>
            </c:ext>
          </c:extLst>
        </c:ser>
        <c:ser>
          <c:idx val="1"/>
          <c:order val="1"/>
          <c:tx>
            <c:strRef>
              <c:f>'Table 10.28'!$S$7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10.28'!$U$7:$Y$7</c:f>
              <c:numCache>
                <c:formatCode>#,##0</c:formatCode>
                <c:ptCount val="5"/>
                <c:pt idx="1">
                  <c:v>8348</c:v>
                </c:pt>
                <c:pt idx="2">
                  <c:v>8774</c:v>
                </c:pt>
                <c:pt idx="3">
                  <c:v>9002</c:v>
                </c:pt>
                <c:pt idx="4">
                  <c:v>9382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C7-4619-9681-65B89B51E126}"/>
            </c:ext>
          </c:extLst>
        </c:ser>
        <c:ser>
          <c:idx val="2"/>
          <c:order val="2"/>
          <c:tx>
            <c:strRef>
              <c:f>'Table 10.28'!$S$11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10.28'!$U$11:$Y$11</c:f>
              <c:numCache>
                <c:formatCode>#,##0</c:formatCode>
                <c:ptCount val="5"/>
                <c:pt idx="1">
                  <c:v>10127</c:v>
                </c:pt>
                <c:pt idx="2">
                  <c:v>10416</c:v>
                </c:pt>
                <c:pt idx="3">
                  <c:v>10938</c:v>
                </c:pt>
                <c:pt idx="4">
                  <c:v>11873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C7-4619-9681-65B89B51E126}"/>
            </c:ext>
          </c:extLst>
        </c:ser>
        <c:ser>
          <c:idx val="3"/>
          <c:order val="3"/>
          <c:tx>
            <c:strRef>
              <c:f>'Table 10.28'!$S$12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10.28'!$U$12:$Y$12</c:f>
              <c:numCache>
                <c:formatCode>#,##0</c:formatCode>
                <c:ptCount val="5"/>
                <c:pt idx="1">
                  <c:v>1503</c:v>
                </c:pt>
                <c:pt idx="2">
                  <c:v>1640</c:v>
                </c:pt>
                <c:pt idx="3">
                  <c:v>1691</c:v>
                </c:pt>
                <c:pt idx="4">
                  <c:v>1771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C7-4619-9681-65B89B51E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10.28'!$AB$15:$AB$33</c:f>
              <c:numCache>
                <c:formatCode>0.0%</c:formatCode>
                <c:ptCount val="19"/>
                <c:pt idx="0">
                  <c:v>6.7232375979112274E-2</c:v>
                </c:pt>
                <c:pt idx="1">
                  <c:v>1.312735712213519E-2</c:v>
                </c:pt>
                <c:pt idx="2">
                  <c:v>9.9071656512909778E-2</c:v>
                </c:pt>
                <c:pt idx="3">
                  <c:v>6.7449956483899044E-3</c:v>
                </c:pt>
                <c:pt idx="4">
                  <c:v>7.5137800986364953E-2</c:v>
                </c:pt>
                <c:pt idx="5">
                  <c:v>3.0606324340005802E-2</c:v>
                </c:pt>
                <c:pt idx="6">
                  <c:v>9.5155207426747893E-2</c:v>
                </c:pt>
                <c:pt idx="7">
                  <c:v>6.295329271830577E-2</c:v>
                </c:pt>
                <c:pt idx="8">
                  <c:v>4.1847983753988974E-2</c:v>
                </c:pt>
                <c:pt idx="9">
                  <c:v>5.5120394545982009E-3</c:v>
                </c:pt>
                <c:pt idx="10">
                  <c:v>2.3933855526544822E-2</c:v>
                </c:pt>
                <c:pt idx="11">
                  <c:v>1.3199883957064115E-2</c:v>
                </c:pt>
                <c:pt idx="12">
                  <c:v>4.4241369306643456E-2</c:v>
                </c:pt>
                <c:pt idx="13">
                  <c:v>7.6008123005512046E-2</c:v>
                </c:pt>
                <c:pt idx="14">
                  <c:v>5.3307223672758919E-2</c:v>
                </c:pt>
                <c:pt idx="15">
                  <c:v>7.8619089062953298E-2</c:v>
                </c:pt>
                <c:pt idx="16">
                  <c:v>0.11640557006092254</c:v>
                </c:pt>
                <c:pt idx="17">
                  <c:v>1.370757180156658E-2</c:v>
                </c:pt>
                <c:pt idx="18">
                  <c:v>3.5900783289817231E-2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1-4C89-B3E2-A22CB50C66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1-4C89-B3E2-A22CB50C6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10.28'!$Y$44:$Y$60</c:f>
              <c:numCache>
                <c:formatCode>#,##0</c:formatCode>
                <c:ptCount val="17"/>
                <c:pt idx="0">
                  <c:v>20</c:v>
                </c:pt>
                <c:pt idx="1">
                  <c:v>251</c:v>
                </c:pt>
                <c:pt idx="2">
                  <c:v>513</c:v>
                </c:pt>
                <c:pt idx="3">
                  <c:v>603</c:v>
                </c:pt>
                <c:pt idx="4">
                  <c:v>668</c:v>
                </c:pt>
                <c:pt idx="5">
                  <c:v>544</c:v>
                </c:pt>
                <c:pt idx="6">
                  <c:v>576</c:v>
                </c:pt>
                <c:pt idx="7">
                  <c:v>570</c:v>
                </c:pt>
                <c:pt idx="8">
                  <c:v>645</c:v>
                </c:pt>
                <c:pt idx="9">
                  <c:v>692</c:v>
                </c:pt>
                <c:pt idx="10">
                  <c:v>640</c:v>
                </c:pt>
                <c:pt idx="11">
                  <c:v>543</c:v>
                </c:pt>
                <c:pt idx="12">
                  <c:v>296</c:v>
                </c:pt>
                <c:pt idx="13">
                  <c:v>161</c:v>
                </c:pt>
                <c:pt idx="14">
                  <c:v>63</c:v>
                </c:pt>
                <c:pt idx="15">
                  <c:v>9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0-44CB-8C60-16C67670E8DF}"/>
            </c:ext>
          </c:extLst>
        </c:ser>
        <c:ser>
          <c:idx val="1"/>
          <c:order val="1"/>
          <c:tx>
            <c:strRef>
              <c:f>'Table 10.28'!$S$62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10.28'!$Y$63:$Y$79</c:f>
              <c:numCache>
                <c:formatCode>#,##0</c:formatCode>
                <c:ptCount val="17"/>
                <c:pt idx="0">
                  <c:v>33</c:v>
                </c:pt>
                <c:pt idx="1">
                  <c:v>257</c:v>
                </c:pt>
                <c:pt idx="2">
                  <c:v>568</c:v>
                </c:pt>
                <c:pt idx="3">
                  <c:v>659</c:v>
                </c:pt>
                <c:pt idx="4">
                  <c:v>634</c:v>
                </c:pt>
                <c:pt idx="5">
                  <c:v>552</c:v>
                </c:pt>
                <c:pt idx="6">
                  <c:v>614</c:v>
                </c:pt>
                <c:pt idx="7">
                  <c:v>617</c:v>
                </c:pt>
                <c:pt idx="8">
                  <c:v>699</c:v>
                </c:pt>
                <c:pt idx="9">
                  <c:v>710</c:v>
                </c:pt>
                <c:pt idx="10">
                  <c:v>650</c:v>
                </c:pt>
                <c:pt idx="11">
                  <c:v>467</c:v>
                </c:pt>
                <c:pt idx="12">
                  <c:v>231</c:v>
                </c:pt>
                <c:pt idx="13">
                  <c:v>79</c:v>
                </c:pt>
                <c:pt idx="14">
                  <c:v>39</c:v>
                </c:pt>
                <c:pt idx="15">
                  <c:v>15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40-44CB-8C60-16C67670E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10.28'!$Y$83:$Y$90</c:f>
              <c:numCache>
                <c:formatCode>#,##0</c:formatCode>
                <c:ptCount val="8"/>
                <c:pt idx="0">
                  <c:v>549</c:v>
                </c:pt>
                <c:pt idx="1">
                  <c:v>412</c:v>
                </c:pt>
                <c:pt idx="2">
                  <c:v>998</c:v>
                </c:pt>
                <c:pt idx="3">
                  <c:v>248</c:v>
                </c:pt>
                <c:pt idx="4">
                  <c:v>182</c:v>
                </c:pt>
                <c:pt idx="5">
                  <c:v>196</c:v>
                </c:pt>
                <c:pt idx="6">
                  <c:v>578</c:v>
                </c:pt>
                <c:pt idx="7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56-4651-A23D-CB4CCC90BF65}"/>
            </c:ext>
          </c:extLst>
        </c:ser>
        <c:ser>
          <c:idx val="1"/>
          <c:order val="1"/>
          <c:tx>
            <c:strRef>
              <c:f>'Table 10.28'!$S$92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10.28'!$Y$93:$Y$100</c:f>
              <c:numCache>
                <c:formatCode>#,##0</c:formatCode>
                <c:ptCount val="8"/>
                <c:pt idx="0">
                  <c:v>368</c:v>
                </c:pt>
                <c:pt idx="1">
                  <c:v>781</c:v>
                </c:pt>
                <c:pt idx="2">
                  <c:v>207</c:v>
                </c:pt>
                <c:pt idx="3">
                  <c:v>820</c:v>
                </c:pt>
                <c:pt idx="4">
                  <c:v>718</c:v>
                </c:pt>
                <c:pt idx="5">
                  <c:v>463</c:v>
                </c:pt>
                <c:pt idx="6">
                  <c:v>38</c:v>
                </c:pt>
                <c:pt idx="7">
                  <c:v>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56-4651-A23D-CB4CCC90B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10.28'!$U$8:$Y$8</c:f>
              <c:numCache>
                <c:formatCode>#,##0</c:formatCode>
                <c:ptCount val="5"/>
                <c:pt idx="1">
                  <c:v>45247</c:v>
                </c:pt>
                <c:pt idx="2">
                  <c:v>45608.05</c:v>
                </c:pt>
                <c:pt idx="3">
                  <c:v>46775.5</c:v>
                </c:pt>
                <c:pt idx="4">
                  <c:v>46902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8-4333-A177-6C0EF3A47EA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78-4333-A177-6C0EF3A47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10.28'!$V$4:$Z$4</c:f>
              <c:numCache>
                <c:formatCode>#,##0</c:formatCode>
                <c:ptCount val="5"/>
                <c:pt idx="0">
                  <c:v>11623</c:v>
                </c:pt>
                <c:pt idx="1">
                  <c:v>12053</c:v>
                </c:pt>
                <c:pt idx="2">
                  <c:v>12629</c:v>
                </c:pt>
                <c:pt idx="3">
                  <c:v>13650</c:v>
                </c:pt>
                <c:pt idx="4">
                  <c:v>13786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05-4EDB-AFB6-8856F762E2F0}"/>
            </c:ext>
          </c:extLst>
        </c:ser>
        <c:ser>
          <c:idx val="1"/>
          <c:order val="1"/>
          <c:tx>
            <c:strRef>
              <c:f>'Table 10.28'!$S$7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10.28'!$V$7:$Z$7</c:f>
              <c:numCache>
                <c:formatCode>#,##0</c:formatCode>
                <c:ptCount val="5"/>
                <c:pt idx="0">
                  <c:v>8348</c:v>
                </c:pt>
                <c:pt idx="1">
                  <c:v>8774</c:v>
                </c:pt>
                <c:pt idx="2">
                  <c:v>9002</c:v>
                </c:pt>
                <c:pt idx="3">
                  <c:v>9382</c:v>
                </c:pt>
                <c:pt idx="4">
                  <c:v>9570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05-4EDB-AFB6-8856F762E2F0}"/>
            </c:ext>
          </c:extLst>
        </c:ser>
        <c:ser>
          <c:idx val="2"/>
          <c:order val="2"/>
          <c:tx>
            <c:strRef>
              <c:f>'Table 10.28'!$S$11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10.28'!$V$11:$Z$11</c:f>
              <c:numCache>
                <c:formatCode>#,##0</c:formatCode>
                <c:ptCount val="5"/>
                <c:pt idx="0">
                  <c:v>10127</c:v>
                </c:pt>
                <c:pt idx="1">
                  <c:v>10416</c:v>
                </c:pt>
                <c:pt idx="2">
                  <c:v>10938</c:v>
                </c:pt>
                <c:pt idx="3">
                  <c:v>11873</c:v>
                </c:pt>
                <c:pt idx="4">
                  <c:v>12008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05-4EDB-AFB6-8856F762E2F0}"/>
            </c:ext>
          </c:extLst>
        </c:ser>
        <c:ser>
          <c:idx val="3"/>
          <c:order val="3"/>
          <c:tx>
            <c:strRef>
              <c:f>'Table 10.28'!$S$12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10.28'!$V$12:$Z$12</c:f>
              <c:numCache>
                <c:formatCode>#,##0</c:formatCode>
                <c:ptCount val="5"/>
                <c:pt idx="0">
                  <c:v>1503</c:v>
                </c:pt>
                <c:pt idx="1">
                  <c:v>1640</c:v>
                </c:pt>
                <c:pt idx="2">
                  <c:v>1691</c:v>
                </c:pt>
                <c:pt idx="3">
                  <c:v>1771</c:v>
                </c:pt>
                <c:pt idx="4">
                  <c:v>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05-4EDB-AFB6-8856F762E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10.28'!$AB$15:$AB$33</c:f>
              <c:numCache>
                <c:formatCode>0.0%</c:formatCode>
                <c:ptCount val="19"/>
                <c:pt idx="0">
                  <c:v>6.7232375979112274E-2</c:v>
                </c:pt>
                <c:pt idx="1">
                  <c:v>1.312735712213519E-2</c:v>
                </c:pt>
                <c:pt idx="2">
                  <c:v>9.9071656512909778E-2</c:v>
                </c:pt>
                <c:pt idx="3">
                  <c:v>6.7449956483899044E-3</c:v>
                </c:pt>
                <c:pt idx="4">
                  <c:v>7.5137800986364953E-2</c:v>
                </c:pt>
                <c:pt idx="5">
                  <c:v>3.0606324340005802E-2</c:v>
                </c:pt>
                <c:pt idx="6">
                  <c:v>9.5155207426747893E-2</c:v>
                </c:pt>
                <c:pt idx="7">
                  <c:v>6.295329271830577E-2</c:v>
                </c:pt>
                <c:pt idx="8">
                  <c:v>4.1847983753988974E-2</c:v>
                </c:pt>
                <c:pt idx="9">
                  <c:v>5.5120394545982009E-3</c:v>
                </c:pt>
                <c:pt idx="10">
                  <c:v>2.3933855526544822E-2</c:v>
                </c:pt>
                <c:pt idx="11">
                  <c:v>1.3199883957064115E-2</c:v>
                </c:pt>
                <c:pt idx="12">
                  <c:v>4.4241369306643456E-2</c:v>
                </c:pt>
                <c:pt idx="13">
                  <c:v>7.6008123005512046E-2</c:v>
                </c:pt>
                <c:pt idx="14">
                  <c:v>5.3307223672758919E-2</c:v>
                </c:pt>
                <c:pt idx="15">
                  <c:v>7.8619089062953298E-2</c:v>
                </c:pt>
                <c:pt idx="16">
                  <c:v>0.11640557006092254</c:v>
                </c:pt>
                <c:pt idx="17">
                  <c:v>1.370757180156658E-2</c:v>
                </c:pt>
                <c:pt idx="18">
                  <c:v>3.5900783289817231E-2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9-4C74-AAB3-8BA0AE6FD7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9-4C74-AAB3-8BA0AE6FD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10.28'!$Z$44:$Z$60</c:f>
              <c:numCache>
                <c:formatCode>#,##0</c:formatCode>
                <c:ptCount val="17"/>
                <c:pt idx="0">
                  <c:v>26</c:v>
                </c:pt>
                <c:pt idx="1">
                  <c:v>271</c:v>
                </c:pt>
                <c:pt idx="2">
                  <c:v>444</c:v>
                </c:pt>
                <c:pt idx="3">
                  <c:v>625</c:v>
                </c:pt>
                <c:pt idx="4">
                  <c:v>665</c:v>
                </c:pt>
                <c:pt idx="5">
                  <c:v>595</c:v>
                </c:pt>
                <c:pt idx="6">
                  <c:v>545</c:v>
                </c:pt>
                <c:pt idx="7">
                  <c:v>630</c:v>
                </c:pt>
                <c:pt idx="8">
                  <c:v>593</c:v>
                </c:pt>
                <c:pt idx="9">
                  <c:v>717</c:v>
                </c:pt>
                <c:pt idx="10">
                  <c:v>616</c:v>
                </c:pt>
                <c:pt idx="11">
                  <c:v>565</c:v>
                </c:pt>
                <c:pt idx="12">
                  <c:v>317</c:v>
                </c:pt>
                <c:pt idx="13">
                  <c:v>145</c:v>
                </c:pt>
                <c:pt idx="14">
                  <c:v>71</c:v>
                </c:pt>
                <c:pt idx="15">
                  <c:v>9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F-478A-B639-445F0AC245A5}"/>
            </c:ext>
          </c:extLst>
        </c:ser>
        <c:ser>
          <c:idx val="1"/>
          <c:order val="1"/>
          <c:tx>
            <c:strRef>
              <c:f>'Table 10.28'!$S$62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10.28'!$Z$63:$Z$79</c:f>
              <c:numCache>
                <c:formatCode>#,##0</c:formatCode>
                <c:ptCount val="17"/>
                <c:pt idx="0">
                  <c:v>19</c:v>
                </c:pt>
                <c:pt idx="1">
                  <c:v>293</c:v>
                </c:pt>
                <c:pt idx="2">
                  <c:v>596</c:v>
                </c:pt>
                <c:pt idx="3">
                  <c:v>674</c:v>
                </c:pt>
                <c:pt idx="4">
                  <c:v>604</c:v>
                </c:pt>
                <c:pt idx="5">
                  <c:v>582</c:v>
                </c:pt>
                <c:pt idx="6">
                  <c:v>632</c:v>
                </c:pt>
                <c:pt idx="7">
                  <c:v>656</c:v>
                </c:pt>
                <c:pt idx="8">
                  <c:v>659</c:v>
                </c:pt>
                <c:pt idx="9">
                  <c:v>736</c:v>
                </c:pt>
                <c:pt idx="10">
                  <c:v>641</c:v>
                </c:pt>
                <c:pt idx="11">
                  <c:v>427</c:v>
                </c:pt>
                <c:pt idx="12">
                  <c:v>245</c:v>
                </c:pt>
                <c:pt idx="13">
                  <c:v>67</c:v>
                </c:pt>
                <c:pt idx="14">
                  <c:v>41</c:v>
                </c:pt>
                <c:pt idx="15">
                  <c:v>20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EF-478A-B639-445F0AC24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10.28'!$Z$83:$Z$90</c:f>
              <c:numCache>
                <c:formatCode>#,##0</c:formatCode>
                <c:ptCount val="8"/>
                <c:pt idx="0">
                  <c:v>553</c:v>
                </c:pt>
                <c:pt idx="1">
                  <c:v>424</c:v>
                </c:pt>
                <c:pt idx="2">
                  <c:v>1035</c:v>
                </c:pt>
                <c:pt idx="3">
                  <c:v>264</c:v>
                </c:pt>
                <c:pt idx="4">
                  <c:v>185</c:v>
                </c:pt>
                <c:pt idx="5">
                  <c:v>201</c:v>
                </c:pt>
                <c:pt idx="6">
                  <c:v>617</c:v>
                </c:pt>
                <c:pt idx="7">
                  <c:v>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EA-4A24-A34D-D2FD5A115EAE}"/>
            </c:ext>
          </c:extLst>
        </c:ser>
        <c:ser>
          <c:idx val="1"/>
          <c:order val="1"/>
          <c:tx>
            <c:strRef>
              <c:f>'Table 10.28'!$S$92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10.28'!$Z$93:$Z$100</c:f>
              <c:numCache>
                <c:formatCode>#,##0</c:formatCode>
                <c:ptCount val="8"/>
                <c:pt idx="0">
                  <c:v>363</c:v>
                </c:pt>
                <c:pt idx="1">
                  <c:v>811</c:v>
                </c:pt>
                <c:pt idx="2">
                  <c:v>214</c:v>
                </c:pt>
                <c:pt idx="3">
                  <c:v>865</c:v>
                </c:pt>
                <c:pt idx="4">
                  <c:v>733</c:v>
                </c:pt>
                <c:pt idx="5">
                  <c:v>489</c:v>
                </c:pt>
                <c:pt idx="6">
                  <c:v>53</c:v>
                </c:pt>
                <c:pt idx="7">
                  <c:v>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EA-4A24-A34D-D2FD5A115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10.3'!$Z$44:$Z$60</c:f>
              <c:numCache>
                <c:formatCode>#,##0</c:formatCode>
                <c:ptCount val="17"/>
                <c:pt idx="0">
                  <c:v>4</c:v>
                </c:pt>
                <c:pt idx="1">
                  <c:v>118</c:v>
                </c:pt>
                <c:pt idx="2">
                  <c:v>281</c:v>
                </c:pt>
                <c:pt idx="3">
                  <c:v>435</c:v>
                </c:pt>
                <c:pt idx="4">
                  <c:v>617</c:v>
                </c:pt>
                <c:pt idx="5">
                  <c:v>549</c:v>
                </c:pt>
                <c:pt idx="6">
                  <c:v>510</c:v>
                </c:pt>
                <c:pt idx="7">
                  <c:v>450</c:v>
                </c:pt>
                <c:pt idx="8">
                  <c:v>396</c:v>
                </c:pt>
                <c:pt idx="9">
                  <c:v>461</c:v>
                </c:pt>
                <c:pt idx="10">
                  <c:v>457</c:v>
                </c:pt>
                <c:pt idx="11">
                  <c:v>349</c:v>
                </c:pt>
                <c:pt idx="12">
                  <c:v>171</c:v>
                </c:pt>
                <c:pt idx="13">
                  <c:v>69</c:v>
                </c:pt>
                <c:pt idx="14">
                  <c:v>32</c:v>
                </c:pt>
                <c:pt idx="15">
                  <c:v>11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C-418B-9597-FE4088B3E9F9}"/>
            </c:ext>
          </c:extLst>
        </c:ser>
        <c:ser>
          <c:idx val="1"/>
          <c:order val="1"/>
          <c:tx>
            <c:strRef>
              <c:f>'Table 10.3'!$S$62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10.3'!$Z$63:$Z$79</c:f>
              <c:numCache>
                <c:formatCode>#,##0</c:formatCode>
                <c:ptCount val="17"/>
                <c:pt idx="0">
                  <c:v>12</c:v>
                </c:pt>
                <c:pt idx="1">
                  <c:v>114</c:v>
                </c:pt>
                <c:pt idx="2">
                  <c:v>276</c:v>
                </c:pt>
                <c:pt idx="3">
                  <c:v>381</c:v>
                </c:pt>
                <c:pt idx="4">
                  <c:v>446</c:v>
                </c:pt>
                <c:pt idx="5">
                  <c:v>439</c:v>
                </c:pt>
                <c:pt idx="6">
                  <c:v>488</c:v>
                </c:pt>
                <c:pt idx="7">
                  <c:v>377</c:v>
                </c:pt>
                <c:pt idx="8">
                  <c:v>394</c:v>
                </c:pt>
                <c:pt idx="9">
                  <c:v>453</c:v>
                </c:pt>
                <c:pt idx="10">
                  <c:v>394</c:v>
                </c:pt>
                <c:pt idx="11">
                  <c:v>274</c:v>
                </c:pt>
                <c:pt idx="12">
                  <c:v>134</c:v>
                </c:pt>
                <c:pt idx="13">
                  <c:v>35</c:v>
                </c:pt>
                <c:pt idx="14">
                  <c:v>21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C-418B-9597-FE4088B3E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10.28'!$S$1</c:f>
              <c:strCache>
                <c:ptCount val="1"/>
                <c:pt idx="0">
                  <c:v>Light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10.28'!$V$8:$Z$8</c:f>
              <c:numCache>
                <c:formatCode>#,##0</c:formatCode>
                <c:ptCount val="5"/>
                <c:pt idx="0">
                  <c:v>45247</c:v>
                </c:pt>
                <c:pt idx="1">
                  <c:v>45608.05</c:v>
                </c:pt>
                <c:pt idx="2">
                  <c:v>46775.5</c:v>
                </c:pt>
                <c:pt idx="3">
                  <c:v>46902</c:v>
                </c:pt>
                <c:pt idx="4">
                  <c:v>49621.5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5A-4604-8DF4-B6D5763CD6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5A-4604-8DF4-B6D5763CD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10.29'!$U$4:$Y$4</c:f>
              <c:numCache>
                <c:formatCode>#,##0</c:formatCode>
                <c:ptCount val="5"/>
                <c:pt idx="1">
                  <c:v>4174</c:v>
                </c:pt>
                <c:pt idx="2">
                  <c:v>4422</c:v>
                </c:pt>
                <c:pt idx="3">
                  <c:v>4774</c:v>
                </c:pt>
                <c:pt idx="4">
                  <c:v>5212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D-4EFF-96F1-9EAA5F5824E1}"/>
            </c:ext>
          </c:extLst>
        </c:ser>
        <c:ser>
          <c:idx val="1"/>
          <c:order val="1"/>
          <c:tx>
            <c:strRef>
              <c:f>'Table 10.29'!$S$7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10.29'!$U$7:$Y$7</c:f>
              <c:numCache>
                <c:formatCode>#,##0</c:formatCode>
                <c:ptCount val="5"/>
                <c:pt idx="1">
                  <c:v>2796</c:v>
                </c:pt>
                <c:pt idx="2">
                  <c:v>3055</c:v>
                </c:pt>
                <c:pt idx="3">
                  <c:v>3140</c:v>
                </c:pt>
                <c:pt idx="4">
                  <c:v>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D-4EFF-96F1-9EAA5F5824E1}"/>
            </c:ext>
          </c:extLst>
        </c:ser>
        <c:ser>
          <c:idx val="2"/>
          <c:order val="2"/>
          <c:tx>
            <c:strRef>
              <c:f>'Table 10.29'!$S$11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10.29'!$U$11:$Y$11</c:f>
              <c:numCache>
                <c:formatCode>#,##0</c:formatCode>
                <c:ptCount val="5"/>
                <c:pt idx="1">
                  <c:v>3313</c:v>
                </c:pt>
                <c:pt idx="2">
                  <c:v>3413</c:v>
                </c:pt>
                <c:pt idx="3">
                  <c:v>3767</c:v>
                </c:pt>
                <c:pt idx="4">
                  <c:v>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BD-4EFF-96F1-9EAA5F5824E1}"/>
            </c:ext>
          </c:extLst>
        </c:ser>
        <c:ser>
          <c:idx val="3"/>
          <c:order val="3"/>
          <c:tx>
            <c:strRef>
              <c:f>'Table 10.29'!$S$12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10.29'!$U$12:$Y$12</c:f>
              <c:numCache>
                <c:formatCode>#,##0</c:formatCode>
                <c:ptCount val="5"/>
                <c:pt idx="1">
                  <c:v>862</c:v>
                </c:pt>
                <c:pt idx="2">
                  <c:v>1001</c:v>
                </c:pt>
                <c:pt idx="3">
                  <c:v>1007</c:v>
                </c:pt>
                <c:pt idx="4">
                  <c:v>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BD-4EFF-96F1-9EAA5F58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10.29'!$AB$15:$AB$33</c:f>
              <c:numCache>
                <c:formatCode>0.0%</c:formatCode>
                <c:ptCount val="19"/>
                <c:pt idx="0">
                  <c:v>0.14781297134238311</c:v>
                </c:pt>
                <c:pt idx="1">
                  <c:v>1.8099547511312219E-2</c:v>
                </c:pt>
                <c:pt idx="2">
                  <c:v>3.4313725490196081E-2</c:v>
                </c:pt>
                <c:pt idx="3">
                  <c:v>6.2217194570135742E-3</c:v>
                </c:pt>
                <c:pt idx="4">
                  <c:v>6.9004524886877833E-2</c:v>
                </c:pt>
                <c:pt idx="5">
                  <c:v>2.5075414781297135E-2</c:v>
                </c:pt>
                <c:pt idx="6">
                  <c:v>7.8808446455505277E-2</c:v>
                </c:pt>
                <c:pt idx="7">
                  <c:v>6.561085972850679E-2</c:v>
                </c:pt>
                <c:pt idx="8">
                  <c:v>5.2601809954751132E-2</c:v>
                </c:pt>
                <c:pt idx="9">
                  <c:v>2.8280542986425339E-3</c:v>
                </c:pt>
                <c:pt idx="10">
                  <c:v>2.564102564102564E-2</c:v>
                </c:pt>
                <c:pt idx="11">
                  <c:v>2.5075414781297135E-2</c:v>
                </c:pt>
                <c:pt idx="12">
                  <c:v>3.8650075414781299E-2</c:v>
                </c:pt>
                <c:pt idx="13">
                  <c:v>3.9592760180995473E-2</c:v>
                </c:pt>
                <c:pt idx="14">
                  <c:v>4.5437405731523377E-2</c:v>
                </c:pt>
                <c:pt idx="15">
                  <c:v>7.6357466063348423E-2</c:v>
                </c:pt>
                <c:pt idx="16">
                  <c:v>9.7473604826546004E-2</c:v>
                </c:pt>
                <c:pt idx="17">
                  <c:v>9.9924585218702858E-3</c:v>
                </c:pt>
                <c:pt idx="18">
                  <c:v>4.7888386123680245E-2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C-43DF-BD2A-AC5A4C1C2B0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CC-43DF-BD2A-AC5A4C1C2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10.29'!$Y$44:$Y$60</c:f>
              <c:numCache>
                <c:formatCode>#,##0</c:formatCode>
                <c:ptCount val="17"/>
                <c:pt idx="0">
                  <c:v>9</c:v>
                </c:pt>
                <c:pt idx="1">
                  <c:v>109</c:v>
                </c:pt>
                <c:pt idx="2">
                  <c:v>252</c:v>
                </c:pt>
                <c:pt idx="3">
                  <c:v>182</c:v>
                </c:pt>
                <c:pt idx="4">
                  <c:v>229</c:v>
                </c:pt>
                <c:pt idx="5">
                  <c:v>239</c:v>
                </c:pt>
                <c:pt idx="6">
                  <c:v>239</c:v>
                </c:pt>
                <c:pt idx="7">
                  <c:v>225</c:v>
                </c:pt>
                <c:pt idx="8">
                  <c:v>255</c:v>
                </c:pt>
                <c:pt idx="9">
                  <c:v>264</c:v>
                </c:pt>
                <c:pt idx="10">
                  <c:v>249</c:v>
                </c:pt>
                <c:pt idx="11">
                  <c:v>204</c:v>
                </c:pt>
                <c:pt idx="12">
                  <c:v>156</c:v>
                </c:pt>
                <c:pt idx="13">
                  <c:v>61</c:v>
                </c:pt>
                <c:pt idx="14">
                  <c:v>34</c:v>
                </c:pt>
                <c:pt idx="15">
                  <c:v>12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6-4218-ABAC-BB84D13D56B3}"/>
            </c:ext>
          </c:extLst>
        </c:ser>
        <c:ser>
          <c:idx val="1"/>
          <c:order val="1"/>
          <c:tx>
            <c:strRef>
              <c:f>'Table 10.29'!$S$62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10.29'!$Y$63:$Y$79</c:f>
              <c:numCache>
                <c:formatCode>#,##0</c:formatCode>
                <c:ptCount val="17"/>
                <c:pt idx="0">
                  <c:v>8</c:v>
                </c:pt>
                <c:pt idx="1">
                  <c:v>94</c:v>
                </c:pt>
                <c:pt idx="2">
                  <c:v>191</c:v>
                </c:pt>
                <c:pt idx="3">
                  <c:v>179</c:v>
                </c:pt>
                <c:pt idx="4">
                  <c:v>168</c:v>
                </c:pt>
                <c:pt idx="5">
                  <c:v>226</c:v>
                </c:pt>
                <c:pt idx="6">
                  <c:v>236</c:v>
                </c:pt>
                <c:pt idx="7">
                  <c:v>245</c:v>
                </c:pt>
                <c:pt idx="8">
                  <c:v>248</c:v>
                </c:pt>
                <c:pt idx="9">
                  <c:v>299</c:v>
                </c:pt>
                <c:pt idx="10">
                  <c:v>227</c:v>
                </c:pt>
                <c:pt idx="11">
                  <c:v>187</c:v>
                </c:pt>
                <c:pt idx="12">
                  <c:v>121</c:v>
                </c:pt>
                <c:pt idx="13">
                  <c:v>37</c:v>
                </c:pt>
                <c:pt idx="14">
                  <c:v>19</c:v>
                </c:pt>
                <c:pt idx="15">
                  <c:v>11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26-4218-ABAC-BB84D13D5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10.29'!$Y$83:$Y$90</c:f>
              <c:numCache>
                <c:formatCode>#,##0</c:formatCode>
                <c:ptCount val="8"/>
                <c:pt idx="0">
                  <c:v>175</c:v>
                </c:pt>
                <c:pt idx="1">
                  <c:v>120</c:v>
                </c:pt>
                <c:pt idx="2">
                  <c:v>296</c:v>
                </c:pt>
                <c:pt idx="3">
                  <c:v>66</c:v>
                </c:pt>
                <c:pt idx="4">
                  <c:v>25</c:v>
                </c:pt>
                <c:pt idx="5">
                  <c:v>81</c:v>
                </c:pt>
                <c:pt idx="6">
                  <c:v>178</c:v>
                </c:pt>
                <c:pt idx="7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9-4044-B66F-D938DBEEEAB4}"/>
            </c:ext>
          </c:extLst>
        </c:ser>
        <c:ser>
          <c:idx val="1"/>
          <c:order val="1"/>
          <c:tx>
            <c:strRef>
              <c:f>'Table 10.29'!$S$92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10.29'!$Y$93:$Y$100</c:f>
              <c:numCache>
                <c:formatCode>#,##0</c:formatCode>
                <c:ptCount val="8"/>
                <c:pt idx="0">
                  <c:v>116</c:v>
                </c:pt>
                <c:pt idx="1">
                  <c:v>300</c:v>
                </c:pt>
                <c:pt idx="2">
                  <c:v>61</c:v>
                </c:pt>
                <c:pt idx="3">
                  <c:v>266</c:v>
                </c:pt>
                <c:pt idx="4">
                  <c:v>236</c:v>
                </c:pt>
                <c:pt idx="5">
                  <c:v>130</c:v>
                </c:pt>
                <c:pt idx="6">
                  <c:v>18</c:v>
                </c:pt>
                <c:pt idx="7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9-4044-B66F-D938DBEEE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10.29'!$U$8:$Y$8</c:f>
              <c:numCache>
                <c:formatCode>#,##0</c:formatCode>
                <c:ptCount val="5"/>
                <c:pt idx="1">
                  <c:v>36610.839999999997</c:v>
                </c:pt>
                <c:pt idx="2">
                  <c:v>36962.03</c:v>
                </c:pt>
                <c:pt idx="3">
                  <c:v>37020.89</c:v>
                </c:pt>
                <c:pt idx="4">
                  <c:v>34468.47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4E-4991-906D-5B661266DFC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4E-4991-906D-5B661266D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10.29'!$V$4:$Z$4</c:f>
              <c:numCache>
                <c:formatCode>#,##0</c:formatCode>
                <c:ptCount val="5"/>
                <c:pt idx="0">
                  <c:v>4174</c:v>
                </c:pt>
                <c:pt idx="1">
                  <c:v>4422</c:v>
                </c:pt>
                <c:pt idx="2">
                  <c:v>4774</c:v>
                </c:pt>
                <c:pt idx="3">
                  <c:v>5212</c:v>
                </c:pt>
                <c:pt idx="4">
                  <c:v>5305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2E-4DE6-9EE1-AC1B85730830}"/>
            </c:ext>
          </c:extLst>
        </c:ser>
        <c:ser>
          <c:idx val="1"/>
          <c:order val="1"/>
          <c:tx>
            <c:strRef>
              <c:f>'Table 10.29'!$S$7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10.29'!$V$7:$Z$7</c:f>
              <c:numCache>
                <c:formatCode>#,##0</c:formatCode>
                <c:ptCount val="5"/>
                <c:pt idx="0">
                  <c:v>2796</c:v>
                </c:pt>
                <c:pt idx="1">
                  <c:v>3055</c:v>
                </c:pt>
                <c:pt idx="2">
                  <c:v>3140</c:v>
                </c:pt>
                <c:pt idx="3">
                  <c:v>3318</c:v>
                </c:pt>
                <c:pt idx="4">
                  <c:v>3387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2E-4DE6-9EE1-AC1B85730830}"/>
            </c:ext>
          </c:extLst>
        </c:ser>
        <c:ser>
          <c:idx val="2"/>
          <c:order val="2"/>
          <c:tx>
            <c:strRef>
              <c:f>'Table 10.29'!$S$11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10.29'!$V$11:$Z$11</c:f>
              <c:numCache>
                <c:formatCode>#,##0</c:formatCode>
                <c:ptCount val="5"/>
                <c:pt idx="0">
                  <c:v>3313</c:v>
                </c:pt>
                <c:pt idx="1">
                  <c:v>3413</c:v>
                </c:pt>
                <c:pt idx="2">
                  <c:v>3767</c:v>
                </c:pt>
                <c:pt idx="3">
                  <c:v>4162</c:v>
                </c:pt>
                <c:pt idx="4">
                  <c:v>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2E-4DE6-9EE1-AC1B85730830}"/>
            </c:ext>
          </c:extLst>
        </c:ser>
        <c:ser>
          <c:idx val="3"/>
          <c:order val="3"/>
          <c:tx>
            <c:strRef>
              <c:f>'Table 10.29'!$S$12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10.29'!$V$12:$Z$12</c:f>
              <c:numCache>
                <c:formatCode>#,##0</c:formatCode>
                <c:ptCount val="5"/>
                <c:pt idx="0">
                  <c:v>862</c:v>
                </c:pt>
                <c:pt idx="1">
                  <c:v>1001</c:v>
                </c:pt>
                <c:pt idx="2">
                  <c:v>1007</c:v>
                </c:pt>
                <c:pt idx="3">
                  <c:v>1050</c:v>
                </c:pt>
                <c:pt idx="4">
                  <c:v>1079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2E-4DE6-9EE1-AC1B85730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10.29'!$AB$15:$AB$33</c:f>
              <c:numCache>
                <c:formatCode>0.0%</c:formatCode>
                <c:ptCount val="19"/>
                <c:pt idx="0">
                  <c:v>0.14781297134238311</c:v>
                </c:pt>
                <c:pt idx="1">
                  <c:v>1.8099547511312219E-2</c:v>
                </c:pt>
                <c:pt idx="2">
                  <c:v>3.4313725490196081E-2</c:v>
                </c:pt>
                <c:pt idx="3">
                  <c:v>6.2217194570135742E-3</c:v>
                </c:pt>
                <c:pt idx="4">
                  <c:v>6.9004524886877833E-2</c:v>
                </c:pt>
                <c:pt idx="5">
                  <c:v>2.5075414781297135E-2</c:v>
                </c:pt>
                <c:pt idx="6">
                  <c:v>7.8808446455505277E-2</c:v>
                </c:pt>
                <c:pt idx="7">
                  <c:v>6.561085972850679E-2</c:v>
                </c:pt>
                <c:pt idx="8">
                  <c:v>5.2601809954751132E-2</c:v>
                </c:pt>
                <c:pt idx="9">
                  <c:v>2.8280542986425339E-3</c:v>
                </c:pt>
                <c:pt idx="10">
                  <c:v>2.564102564102564E-2</c:v>
                </c:pt>
                <c:pt idx="11">
                  <c:v>2.5075414781297135E-2</c:v>
                </c:pt>
                <c:pt idx="12">
                  <c:v>3.8650075414781299E-2</c:v>
                </c:pt>
                <c:pt idx="13">
                  <c:v>3.9592760180995473E-2</c:v>
                </c:pt>
                <c:pt idx="14">
                  <c:v>4.5437405731523377E-2</c:v>
                </c:pt>
                <c:pt idx="15">
                  <c:v>7.6357466063348423E-2</c:v>
                </c:pt>
                <c:pt idx="16">
                  <c:v>9.7473604826546004E-2</c:v>
                </c:pt>
                <c:pt idx="17">
                  <c:v>9.9924585218702858E-3</c:v>
                </c:pt>
                <c:pt idx="18">
                  <c:v>4.7888386123680245E-2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E-4FA1-8175-B7A871FA1D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AE-4FA1-8175-B7A871FA1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10.29'!$Z$44:$Z$60</c:f>
              <c:numCache>
                <c:formatCode>#,##0</c:formatCode>
                <c:ptCount val="17"/>
                <c:pt idx="0">
                  <c:v>19</c:v>
                </c:pt>
                <c:pt idx="1">
                  <c:v>88</c:v>
                </c:pt>
                <c:pt idx="2">
                  <c:v>237</c:v>
                </c:pt>
                <c:pt idx="3">
                  <c:v>222</c:v>
                </c:pt>
                <c:pt idx="4">
                  <c:v>220</c:v>
                </c:pt>
                <c:pt idx="5">
                  <c:v>233</c:v>
                </c:pt>
                <c:pt idx="6">
                  <c:v>252</c:v>
                </c:pt>
                <c:pt idx="7">
                  <c:v>232</c:v>
                </c:pt>
                <c:pt idx="8">
                  <c:v>237</c:v>
                </c:pt>
                <c:pt idx="9">
                  <c:v>220</c:v>
                </c:pt>
                <c:pt idx="10">
                  <c:v>245</c:v>
                </c:pt>
                <c:pt idx="11">
                  <c:v>226</c:v>
                </c:pt>
                <c:pt idx="12">
                  <c:v>172</c:v>
                </c:pt>
                <c:pt idx="13">
                  <c:v>88</c:v>
                </c:pt>
                <c:pt idx="14">
                  <c:v>26</c:v>
                </c:pt>
                <c:pt idx="15">
                  <c:v>19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E-407E-82D3-BA3FC8E3E8FE}"/>
            </c:ext>
          </c:extLst>
        </c:ser>
        <c:ser>
          <c:idx val="1"/>
          <c:order val="1"/>
          <c:tx>
            <c:strRef>
              <c:f>'Table 10.29'!$S$62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10.29'!$Z$63:$Z$79</c:f>
              <c:numCache>
                <c:formatCode>#,##0</c:formatCode>
                <c:ptCount val="17"/>
                <c:pt idx="0">
                  <c:v>14</c:v>
                </c:pt>
                <c:pt idx="1">
                  <c:v>108</c:v>
                </c:pt>
                <c:pt idx="2">
                  <c:v>193</c:v>
                </c:pt>
                <c:pt idx="3">
                  <c:v>155</c:v>
                </c:pt>
                <c:pt idx="4">
                  <c:v>205</c:v>
                </c:pt>
                <c:pt idx="5">
                  <c:v>216</c:v>
                </c:pt>
                <c:pt idx="6">
                  <c:v>241</c:v>
                </c:pt>
                <c:pt idx="7">
                  <c:v>240</c:v>
                </c:pt>
                <c:pt idx="8">
                  <c:v>275</c:v>
                </c:pt>
                <c:pt idx="9">
                  <c:v>285</c:v>
                </c:pt>
                <c:pt idx="10">
                  <c:v>244</c:v>
                </c:pt>
                <c:pt idx="11">
                  <c:v>203</c:v>
                </c:pt>
                <c:pt idx="12">
                  <c:v>108</c:v>
                </c:pt>
                <c:pt idx="13">
                  <c:v>41</c:v>
                </c:pt>
                <c:pt idx="14">
                  <c:v>17</c:v>
                </c:pt>
                <c:pt idx="15">
                  <c:v>5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E-407E-82D3-BA3FC8E3E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10.29'!$Z$83:$Z$90</c:f>
              <c:numCache>
                <c:formatCode>#,##0</c:formatCode>
                <c:ptCount val="8"/>
                <c:pt idx="0">
                  <c:v>179</c:v>
                </c:pt>
                <c:pt idx="1">
                  <c:v>139</c:v>
                </c:pt>
                <c:pt idx="2">
                  <c:v>307</c:v>
                </c:pt>
                <c:pt idx="3">
                  <c:v>66</c:v>
                </c:pt>
                <c:pt idx="4">
                  <c:v>31</c:v>
                </c:pt>
                <c:pt idx="5">
                  <c:v>65</c:v>
                </c:pt>
                <c:pt idx="6">
                  <c:v>237</c:v>
                </c:pt>
                <c:pt idx="7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2-4CBD-8D5F-E739FB0A21F6}"/>
            </c:ext>
          </c:extLst>
        </c:ser>
        <c:ser>
          <c:idx val="1"/>
          <c:order val="1"/>
          <c:tx>
            <c:strRef>
              <c:f>'Table 10.29'!$S$92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10.29'!$Z$93:$Z$100</c:f>
              <c:numCache>
                <c:formatCode>#,##0</c:formatCode>
                <c:ptCount val="8"/>
                <c:pt idx="0">
                  <c:v>113</c:v>
                </c:pt>
                <c:pt idx="1">
                  <c:v>288</c:v>
                </c:pt>
                <c:pt idx="2">
                  <c:v>66</c:v>
                </c:pt>
                <c:pt idx="3">
                  <c:v>291</c:v>
                </c:pt>
                <c:pt idx="4">
                  <c:v>228</c:v>
                </c:pt>
                <c:pt idx="5">
                  <c:v>138</c:v>
                </c:pt>
                <c:pt idx="6">
                  <c:v>22</c:v>
                </c:pt>
                <c:pt idx="7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2-4CBD-8D5F-E739FB0A2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10.3'!$Z$83:$Z$90</c:f>
              <c:numCache>
                <c:formatCode>#,##0</c:formatCode>
                <c:ptCount val="8"/>
                <c:pt idx="0">
                  <c:v>311</c:v>
                </c:pt>
                <c:pt idx="1">
                  <c:v>152</c:v>
                </c:pt>
                <c:pt idx="2">
                  <c:v>713</c:v>
                </c:pt>
                <c:pt idx="3">
                  <c:v>119</c:v>
                </c:pt>
                <c:pt idx="4">
                  <c:v>124</c:v>
                </c:pt>
                <c:pt idx="5">
                  <c:v>127</c:v>
                </c:pt>
                <c:pt idx="6">
                  <c:v>558</c:v>
                </c:pt>
                <c:pt idx="7">
                  <c:v>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3-44E4-93DD-63000C939F1E}"/>
            </c:ext>
          </c:extLst>
        </c:ser>
        <c:ser>
          <c:idx val="1"/>
          <c:order val="1"/>
          <c:tx>
            <c:strRef>
              <c:f>'Table 10.3'!$S$92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10.3'!$Z$93:$Z$100</c:f>
              <c:numCache>
                <c:formatCode>#,##0</c:formatCode>
                <c:ptCount val="8"/>
                <c:pt idx="0">
                  <c:v>217</c:v>
                </c:pt>
                <c:pt idx="1">
                  <c:v>373</c:v>
                </c:pt>
                <c:pt idx="2">
                  <c:v>150</c:v>
                </c:pt>
                <c:pt idx="3">
                  <c:v>533</c:v>
                </c:pt>
                <c:pt idx="4">
                  <c:v>540</c:v>
                </c:pt>
                <c:pt idx="5">
                  <c:v>305</c:v>
                </c:pt>
                <c:pt idx="6">
                  <c:v>52</c:v>
                </c:pt>
                <c:pt idx="7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83-44E4-93DD-63000C939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10.29'!$S$1</c:f>
              <c:strCache>
                <c:ptCount val="1"/>
                <c:pt idx="0">
                  <c:v>Lower Eyre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10.29'!$V$8:$Z$8</c:f>
              <c:numCache>
                <c:formatCode>#,##0</c:formatCode>
                <c:ptCount val="5"/>
                <c:pt idx="0">
                  <c:v>36610.839999999997</c:v>
                </c:pt>
                <c:pt idx="1">
                  <c:v>36962.03</c:v>
                </c:pt>
                <c:pt idx="2">
                  <c:v>37020.89</c:v>
                </c:pt>
                <c:pt idx="3">
                  <c:v>34468.47</c:v>
                </c:pt>
                <c:pt idx="4">
                  <c:v>37619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E-4DD2-8D57-6E55B75C439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10.29'!$V$2:$Z$2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0E-4DD2-8D57-6E55B75C4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10.30'!$U$4:$Y$4</c:f>
              <c:numCache>
                <c:formatCode>#,##0</c:formatCode>
                <c:ptCount val="5"/>
                <c:pt idx="1">
                  <c:v>8826</c:v>
                </c:pt>
                <c:pt idx="2">
                  <c:v>9174</c:v>
                </c:pt>
                <c:pt idx="3">
                  <c:v>9529</c:v>
                </c:pt>
                <c:pt idx="4">
                  <c:v>9948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D4-41D4-A492-EF97579D4B7C}"/>
            </c:ext>
          </c:extLst>
        </c:ser>
        <c:ser>
          <c:idx val="1"/>
          <c:order val="1"/>
          <c:tx>
            <c:strRef>
              <c:f>'Table 10.30'!$S$7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10.30'!$U$7:$Y$7</c:f>
              <c:numCache>
                <c:formatCode>#,##0</c:formatCode>
                <c:ptCount val="5"/>
                <c:pt idx="1">
                  <c:v>5985</c:v>
                </c:pt>
                <c:pt idx="2">
                  <c:v>6328</c:v>
                </c:pt>
                <c:pt idx="3">
                  <c:v>6412</c:v>
                </c:pt>
                <c:pt idx="4">
                  <c:v>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D4-41D4-A492-EF97579D4B7C}"/>
            </c:ext>
          </c:extLst>
        </c:ser>
        <c:ser>
          <c:idx val="2"/>
          <c:order val="2"/>
          <c:tx>
            <c:strRef>
              <c:f>'Table 10.30'!$S$11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10.30'!$U$11:$Y$11</c:f>
              <c:numCache>
                <c:formatCode>#,##0</c:formatCode>
                <c:ptCount val="5"/>
                <c:pt idx="1">
                  <c:v>7473</c:v>
                </c:pt>
                <c:pt idx="2">
                  <c:v>7652</c:v>
                </c:pt>
                <c:pt idx="3">
                  <c:v>7989</c:v>
                </c:pt>
                <c:pt idx="4">
                  <c:v>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D4-41D4-A492-EF97579D4B7C}"/>
            </c:ext>
          </c:extLst>
        </c:ser>
        <c:ser>
          <c:idx val="3"/>
          <c:order val="3"/>
          <c:tx>
            <c:strRef>
              <c:f>'Table 10.30'!$S$12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10.30'!$U$12:$Y$12</c:f>
              <c:numCache>
                <c:formatCode>#,##0</c:formatCode>
                <c:ptCount val="5"/>
                <c:pt idx="1">
                  <c:v>1356</c:v>
                </c:pt>
                <c:pt idx="2">
                  <c:v>1522</c:v>
                </c:pt>
                <c:pt idx="3">
                  <c:v>1540</c:v>
                </c:pt>
                <c:pt idx="4">
                  <c:v>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D4-41D4-A492-EF97579D4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10.30'!$AB$15:$AB$33</c:f>
              <c:numCache>
                <c:formatCode>0.0%</c:formatCode>
                <c:ptCount val="19"/>
                <c:pt idx="0">
                  <c:v>0.17822181854879401</c:v>
                </c:pt>
                <c:pt idx="1">
                  <c:v>7.1652033504894536E-3</c:v>
                </c:pt>
                <c:pt idx="2">
                  <c:v>7.1752951861943692E-2</c:v>
                </c:pt>
                <c:pt idx="3">
                  <c:v>1.1807447774750226E-2</c:v>
                </c:pt>
                <c:pt idx="4">
                  <c:v>4.8743566454738117E-2</c:v>
                </c:pt>
                <c:pt idx="5">
                  <c:v>2.9871833686547583E-2</c:v>
                </c:pt>
                <c:pt idx="6">
                  <c:v>8.8101725703905537E-2</c:v>
                </c:pt>
                <c:pt idx="7">
                  <c:v>4.1578363104248665E-2</c:v>
                </c:pt>
                <c:pt idx="8">
                  <c:v>4.0569179533757188E-2</c:v>
                </c:pt>
                <c:pt idx="9">
                  <c:v>2.5229589262286811E-3</c:v>
                </c:pt>
                <c:pt idx="10">
                  <c:v>1.5642345342617821E-2</c:v>
                </c:pt>
                <c:pt idx="11">
                  <c:v>1.2513876274094258E-2</c:v>
                </c:pt>
                <c:pt idx="12">
                  <c:v>2.6440609546876576E-2</c:v>
                </c:pt>
                <c:pt idx="13">
                  <c:v>8.0431930568170357E-2</c:v>
                </c:pt>
                <c:pt idx="14">
                  <c:v>3.1991119184579676E-2</c:v>
                </c:pt>
                <c:pt idx="15">
                  <c:v>7.1450196790796242E-2</c:v>
                </c:pt>
                <c:pt idx="16">
                  <c:v>0.1170652941770108</c:v>
                </c:pt>
                <c:pt idx="17">
                  <c:v>9.7890806337672821E-3</c:v>
                </c:pt>
                <c:pt idx="18">
                  <c:v>2.8358058330810374E-2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A-4CFC-B5F8-B064C1BE61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A-4CFC-B5F8-B064C1BE6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10.30'!$Y$44:$Y$60</c:f>
              <c:numCache>
                <c:formatCode>#,##0</c:formatCode>
                <c:ptCount val="17"/>
                <c:pt idx="0">
                  <c:v>19</c:v>
                </c:pt>
                <c:pt idx="1">
                  <c:v>178</c:v>
                </c:pt>
                <c:pt idx="2">
                  <c:v>344</c:v>
                </c:pt>
                <c:pt idx="3">
                  <c:v>394</c:v>
                </c:pt>
                <c:pt idx="4">
                  <c:v>587</c:v>
                </c:pt>
                <c:pt idx="5">
                  <c:v>475</c:v>
                </c:pt>
                <c:pt idx="6">
                  <c:v>431</c:v>
                </c:pt>
                <c:pt idx="7">
                  <c:v>346</c:v>
                </c:pt>
                <c:pt idx="8">
                  <c:v>420</c:v>
                </c:pt>
                <c:pt idx="9">
                  <c:v>472</c:v>
                </c:pt>
                <c:pt idx="10">
                  <c:v>451</c:v>
                </c:pt>
                <c:pt idx="11">
                  <c:v>446</c:v>
                </c:pt>
                <c:pt idx="12">
                  <c:v>296</c:v>
                </c:pt>
                <c:pt idx="13">
                  <c:v>119</c:v>
                </c:pt>
                <c:pt idx="14">
                  <c:v>76</c:v>
                </c:pt>
                <c:pt idx="15">
                  <c:v>23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9-4CF0-A29F-F91DE7EB824D}"/>
            </c:ext>
          </c:extLst>
        </c:ser>
        <c:ser>
          <c:idx val="1"/>
          <c:order val="1"/>
          <c:tx>
            <c:strRef>
              <c:f>'Table 10.30'!$S$62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10.30'!$Y$63:$Y$79</c:f>
              <c:numCache>
                <c:formatCode>#,##0</c:formatCode>
                <c:ptCount val="17"/>
                <c:pt idx="0">
                  <c:v>38</c:v>
                </c:pt>
                <c:pt idx="1">
                  <c:v>175</c:v>
                </c:pt>
                <c:pt idx="2">
                  <c:v>334</c:v>
                </c:pt>
                <c:pt idx="3">
                  <c:v>350</c:v>
                </c:pt>
                <c:pt idx="4">
                  <c:v>502</c:v>
                </c:pt>
                <c:pt idx="5">
                  <c:v>518</c:v>
                </c:pt>
                <c:pt idx="6">
                  <c:v>387</c:v>
                </c:pt>
                <c:pt idx="7">
                  <c:v>383</c:v>
                </c:pt>
                <c:pt idx="8">
                  <c:v>439</c:v>
                </c:pt>
                <c:pt idx="9">
                  <c:v>485</c:v>
                </c:pt>
                <c:pt idx="10">
                  <c:v>438</c:v>
                </c:pt>
                <c:pt idx="11">
                  <c:v>428</c:v>
                </c:pt>
                <c:pt idx="12">
                  <c:v>199</c:v>
                </c:pt>
                <c:pt idx="13">
                  <c:v>106</c:v>
                </c:pt>
                <c:pt idx="14">
                  <c:v>43</c:v>
                </c:pt>
                <c:pt idx="15">
                  <c:v>21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9-4CF0-A29F-F91DE7EB8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10.30'!$Y$83:$Y$90</c:f>
              <c:numCache>
                <c:formatCode>#,##0</c:formatCode>
                <c:ptCount val="8"/>
                <c:pt idx="0">
                  <c:v>304</c:v>
                </c:pt>
                <c:pt idx="1">
                  <c:v>192</c:v>
                </c:pt>
                <c:pt idx="2">
                  <c:v>507</c:v>
                </c:pt>
                <c:pt idx="3">
                  <c:v>137</c:v>
                </c:pt>
                <c:pt idx="4">
                  <c:v>70</c:v>
                </c:pt>
                <c:pt idx="5">
                  <c:v>130</c:v>
                </c:pt>
                <c:pt idx="6">
                  <c:v>396</c:v>
                </c:pt>
                <c:pt idx="7">
                  <c:v>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6-4892-8836-6ADD1721DC6E}"/>
            </c:ext>
          </c:extLst>
        </c:ser>
        <c:ser>
          <c:idx val="1"/>
          <c:order val="1"/>
          <c:tx>
            <c:strRef>
              <c:f>'Table 10.30'!$S$92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10.30'!$Y$93:$Y$100</c:f>
              <c:numCache>
                <c:formatCode>#,##0</c:formatCode>
                <c:ptCount val="8"/>
                <c:pt idx="0">
                  <c:v>199</c:v>
                </c:pt>
                <c:pt idx="1">
                  <c:v>489</c:v>
                </c:pt>
                <c:pt idx="2">
                  <c:v>110</c:v>
                </c:pt>
                <c:pt idx="3">
                  <c:v>551</c:v>
                </c:pt>
                <c:pt idx="4">
                  <c:v>406</c:v>
                </c:pt>
                <c:pt idx="5">
                  <c:v>281</c:v>
                </c:pt>
                <c:pt idx="6">
                  <c:v>35</c:v>
                </c:pt>
                <c:pt idx="7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6-4892-8836-6ADD1721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10.30'!$U$8:$Y$8</c:f>
              <c:numCache>
                <c:formatCode>#,##0</c:formatCode>
                <c:ptCount val="5"/>
                <c:pt idx="1">
                  <c:v>34560</c:v>
                </c:pt>
                <c:pt idx="2">
                  <c:v>35908.620000000003</c:v>
                </c:pt>
                <c:pt idx="3">
                  <c:v>36690</c:v>
                </c:pt>
                <c:pt idx="4">
                  <c:v>38686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2-4C94-821F-530B0F38581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D2-4C94-821F-530B0F385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10.30'!$V$4:$Z$4</c:f>
              <c:numCache>
                <c:formatCode>#,##0</c:formatCode>
                <c:ptCount val="5"/>
                <c:pt idx="0">
                  <c:v>8826</c:v>
                </c:pt>
                <c:pt idx="1">
                  <c:v>9174</c:v>
                </c:pt>
                <c:pt idx="2">
                  <c:v>9529</c:v>
                </c:pt>
                <c:pt idx="3">
                  <c:v>9948</c:v>
                </c:pt>
                <c:pt idx="4">
                  <c:v>9908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6E-48FC-85EA-DF7347F67169}"/>
            </c:ext>
          </c:extLst>
        </c:ser>
        <c:ser>
          <c:idx val="1"/>
          <c:order val="1"/>
          <c:tx>
            <c:strRef>
              <c:f>'Table 10.30'!$S$7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10.30'!$V$7:$Z$7</c:f>
              <c:numCache>
                <c:formatCode>#,##0</c:formatCode>
                <c:ptCount val="5"/>
                <c:pt idx="0">
                  <c:v>5985</c:v>
                </c:pt>
                <c:pt idx="1">
                  <c:v>6328</c:v>
                </c:pt>
                <c:pt idx="2">
                  <c:v>6412</c:v>
                </c:pt>
                <c:pt idx="3">
                  <c:v>6603</c:v>
                </c:pt>
                <c:pt idx="4">
                  <c:v>6707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6E-48FC-85EA-DF7347F67169}"/>
            </c:ext>
          </c:extLst>
        </c:ser>
        <c:ser>
          <c:idx val="2"/>
          <c:order val="2"/>
          <c:tx>
            <c:strRef>
              <c:f>'Table 10.30'!$S$11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10.30'!$V$11:$Z$11</c:f>
              <c:numCache>
                <c:formatCode>#,##0</c:formatCode>
                <c:ptCount val="5"/>
                <c:pt idx="0">
                  <c:v>7473</c:v>
                </c:pt>
                <c:pt idx="1">
                  <c:v>7652</c:v>
                </c:pt>
                <c:pt idx="2">
                  <c:v>7989</c:v>
                </c:pt>
                <c:pt idx="3">
                  <c:v>8402</c:v>
                </c:pt>
                <c:pt idx="4">
                  <c:v>8383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6E-48FC-85EA-DF7347F67169}"/>
            </c:ext>
          </c:extLst>
        </c:ser>
        <c:ser>
          <c:idx val="3"/>
          <c:order val="3"/>
          <c:tx>
            <c:strRef>
              <c:f>'Table 10.30'!$S$12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10.30'!$V$12:$Z$12</c:f>
              <c:numCache>
                <c:formatCode>#,##0</c:formatCode>
                <c:ptCount val="5"/>
                <c:pt idx="0">
                  <c:v>1356</c:v>
                </c:pt>
                <c:pt idx="1">
                  <c:v>1522</c:v>
                </c:pt>
                <c:pt idx="2">
                  <c:v>1540</c:v>
                </c:pt>
                <c:pt idx="3">
                  <c:v>1549</c:v>
                </c:pt>
                <c:pt idx="4">
                  <c:v>1528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6E-48FC-85EA-DF7347F67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10.30'!$AB$15:$AB$33</c:f>
              <c:numCache>
                <c:formatCode>0.0%</c:formatCode>
                <c:ptCount val="19"/>
                <c:pt idx="0">
                  <c:v>0.17822181854879401</c:v>
                </c:pt>
                <c:pt idx="1">
                  <c:v>7.1652033504894536E-3</c:v>
                </c:pt>
                <c:pt idx="2">
                  <c:v>7.1752951861943692E-2</c:v>
                </c:pt>
                <c:pt idx="3">
                  <c:v>1.1807447774750226E-2</c:v>
                </c:pt>
                <c:pt idx="4">
                  <c:v>4.8743566454738117E-2</c:v>
                </c:pt>
                <c:pt idx="5">
                  <c:v>2.9871833686547583E-2</c:v>
                </c:pt>
                <c:pt idx="6">
                  <c:v>8.8101725703905537E-2</c:v>
                </c:pt>
                <c:pt idx="7">
                  <c:v>4.1578363104248665E-2</c:v>
                </c:pt>
                <c:pt idx="8">
                  <c:v>4.0569179533757188E-2</c:v>
                </c:pt>
                <c:pt idx="9">
                  <c:v>2.5229589262286811E-3</c:v>
                </c:pt>
                <c:pt idx="10">
                  <c:v>1.5642345342617821E-2</c:v>
                </c:pt>
                <c:pt idx="11">
                  <c:v>1.2513876274094258E-2</c:v>
                </c:pt>
                <c:pt idx="12">
                  <c:v>2.6440609546876576E-2</c:v>
                </c:pt>
                <c:pt idx="13">
                  <c:v>8.0431930568170357E-2</c:v>
                </c:pt>
                <c:pt idx="14">
                  <c:v>3.1991119184579676E-2</c:v>
                </c:pt>
                <c:pt idx="15">
                  <c:v>7.1450196790796242E-2</c:v>
                </c:pt>
                <c:pt idx="16">
                  <c:v>0.1170652941770108</c:v>
                </c:pt>
                <c:pt idx="17">
                  <c:v>9.7890806337672821E-3</c:v>
                </c:pt>
                <c:pt idx="18">
                  <c:v>2.8358058330810374E-2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9-4035-857B-73AE178D38D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9-4035-857B-73AE178D3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10.30'!$Z$44:$Z$60</c:f>
              <c:numCache>
                <c:formatCode>#,##0</c:formatCode>
                <c:ptCount val="17"/>
                <c:pt idx="0">
                  <c:v>26</c:v>
                </c:pt>
                <c:pt idx="1">
                  <c:v>173</c:v>
                </c:pt>
                <c:pt idx="2">
                  <c:v>345</c:v>
                </c:pt>
                <c:pt idx="3">
                  <c:v>429</c:v>
                </c:pt>
                <c:pt idx="4">
                  <c:v>569</c:v>
                </c:pt>
                <c:pt idx="5">
                  <c:v>504</c:v>
                </c:pt>
                <c:pt idx="6">
                  <c:v>481</c:v>
                </c:pt>
                <c:pt idx="7">
                  <c:v>360</c:v>
                </c:pt>
                <c:pt idx="8">
                  <c:v>433</c:v>
                </c:pt>
                <c:pt idx="9">
                  <c:v>473</c:v>
                </c:pt>
                <c:pt idx="10">
                  <c:v>457</c:v>
                </c:pt>
                <c:pt idx="11">
                  <c:v>445</c:v>
                </c:pt>
                <c:pt idx="12">
                  <c:v>299</c:v>
                </c:pt>
                <c:pt idx="13">
                  <c:v>121</c:v>
                </c:pt>
                <c:pt idx="14">
                  <c:v>75</c:v>
                </c:pt>
                <c:pt idx="15">
                  <c:v>17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D3-423B-94B3-AE55CB598AE7}"/>
            </c:ext>
          </c:extLst>
        </c:ser>
        <c:ser>
          <c:idx val="1"/>
          <c:order val="1"/>
          <c:tx>
            <c:strRef>
              <c:f>'Table 10.30'!$S$62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10.30'!$Z$63:$Z$79</c:f>
              <c:numCache>
                <c:formatCode>#,##0</c:formatCode>
                <c:ptCount val="17"/>
                <c:pt idx="0">
                  <c:v>25</c:v>
                </c:pt>
                <c:pt idx="1">
                  <c:v>194</c:v>
                </c:pt>
                <c:pt idx="2">
                  <c:v>266</c:v>
                </c:pt>
                <c:pt idx="3">
                  <c:v>375</c:v>
                </c:pt>
                <c:pt idx="4">
                  <c:v>487</c:v>
                </c:pt>
                <c:pt idx="5">
                  <c:v>442</c:v>
                </c:pt>
                <c:pt idx="6">
                  <c:v>393</c:v>
                </c:pt>
                <c:pt idx="7">
                  <c:v>397</c:v>
                </c:pt>
                <c:pt idx="8">
                  <c:v>411</c:v>
                </c:pt>
                <c:pt idx="9">
                  <c:v>507</c:v>
                </c:pt>
                <c:pt idx="10">
                  <c:v>435</c:v>
                </c:pt>
                <c:pt idx="11">
                  <c:v>387</c:v>
                </c:pt>
                <c:pt idx="12">
                  <c:v>206</c:v>
                </c:pt>
                <c:pt idx="13">
                  <c:v>79</c:v>
                </c:pt>
                <c:pt idx="14">
                  <c:v>50</c:v>
                </c:pt>
                <c:pt idx="15">
                  <c:v>17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D3-423B-94B3-AE55CB598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10.30'!$Z$83:$Z$90</c:f>
              <c:numCache>
                <c:formatCode>#,##0</c:formatCode>
                <c:ptCount val="8"/>
                <c:pt idx="0">
                  <c:v>298</c:v>
                </c:pt>
                <c:pt idx="1">
                  <c:v>190</c:v>
                </c:pt>
                <c:pt idx="2">
                  <c:v>525</c:v>
                </c:pt>
                <c:pt idx="3">
                  <c:v>141</c:v>
                </c:pt>
                <c:pt idx="4">
                  <c:v>79</c:v>
                </c:pt>
                <c:pt idx="5">
                  <c:v>117</c:v>
                </c:pt>
                <c:pt idx="6">
                  <c:v>543</c:v>
                </c:pt>
                <c:pt idx="7">
                  <c:v>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A3-4A42-8ACE-6B13F345C60A}"/>
            </c:ext>
          </c:extLst>
        </c:ser>
        <c:ser>
          <c:idx val="1"/>
          <c:order val="1"/>
          <c:tx>
            <c:strRef>
              <c:f>'Table 10.30'!$S$92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10.30'!$Z$93:$Z$100</c:f>
              <c:numCache>
                <c:formatCode>#,##0</c:formatCode>
                <c:ptCount val="8"/>
                <c:pt idx="0">
                  <c:v>218</c:v>
                </c:pt>
                <c:pt idx="1">
                  <c:v>496</c:v>
                </c:pt>
                <c:pt idx="2">
                  <c:v>110</c:v>
                </c:pt>
                <c:pt idx="3">
                  <c:v>537</c:v>
                </c:pt>
                <c:pt idx="4">
                  <c:v>395</c:v>
                </c:pt>
                <c:pt idx="5">
                  <c:v>284</c:v>
                </c:pt>
                <c:pt idx="6">
                  <c:v>69</c:v>
                </c:pt>
                <c:pt idx="7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3-4A42-8ACE-6B13F345C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10.1'!$Y$44:$Y$60</c:f>
              <c:numCache>
                <c:formatCode>#,##0</c:formatCode>
                <c:ptCount val="17"/>
                <c:pt idx="0">
                  <c:v>3</c:v>
                </c:pt>
                <c:pt idx="1">
                  <c:v>82</c:v>
                </c:pt>
                <c:pt idx="2">
                  <c:v>638</c:v>
                </c:pt>
                <c:pt idx="3">
                  <c:v>1932</c:v>
                </c:pt>
                <c:pt idx="4">
                  <c:v>3150</c:v>
                </c:pt>
                <c:pt idx="5">
                  <c:v>2159</c:v>
                </c:pt>
                <c:pt idx="6">
                  <c:v>1547</c:v>
                </c:pt>
                <c:pt idx="7">
                  <c:v>983</c:v>
                </c:pt>
                <c:pt idx="8">
                  <c:v>738</c:v>
                </c:pt>
                <c:pt idx="9">
                  <c:v>644</c:v>
                </c:pt>
                <c:pt idx="10">
                  <c:v>583</c:v>
                </c:pt>
                <c:pt idx="11">
                  <c:v>542</c:v>
                </c:pt>
                <c:pt idx="12">
                  <c:v>361</c:v>
                </c:pt>
                <c:pt idx="13">
                  <c:v>231</c:v>
                </c:pt>
                <c:pt idx="14">
                  <c:v>148</c:v>
                </c:pt>
                <c:pt idx="15">
                  <c:v>33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6A-4B65-8818-63C5D94BAC1A}"/>
            </c:ext>
          </c:extLst>
        </c:ser>
        <c:ser>
          <c:idx val="1"/>
          <c:order val="1"/>
          <c:tx>
            <c:strRef>
              <c:f>'Table 10.1'!$S$62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10.1'!$Y$63:$Y$79</c:f>
              <c:numCache>
                <c:formatCode>#,##0</c:formatCode>
                <c:ptCount val="17"/>
                <c:pt idx="0">
                  <c:v>16</c:v>
                </c:pt>
                <c:pt idx="1">
                  <c:v>100</c:v>
                </c:pt>
                <c:pt idx="2">
                  <c:v>891</c:v>
                </c:pt>
                <c:pt idx="3">
                  <c:v>2462</c:v>
                </c:pt>
                <c:pt idx="4">
                  <c:v>3126</c:v>
                </c:pt>
                <c:pt idx="5">
                  <c:v>2056</c:v>
                </c:pt>
                <c:pt idx="6">
                  <c:v>1309</c:v>
                </c:pt>
                <c:pt idx="7">
                  <c:v>872</c:v>
                </c:pt>
                <c:pt idx="8">
                  <c:v>623</c:v>
                </c:pt>
                <c:pt idx="9">
                  <c:v>558</c:v>
                </c:pt>
                <c:pt idx="10">
                  <c:v>573</c:v>
                </c:pt>
                <c:pt idx="11">
                  <c:v>455</c:v>
                </c:pt>
                <c:pt idx="12">
                  <c:v>310</c:v>
                </c:pt>
                <c:pt idx="13">
                  <c:v>188</c:v>
                </c:pt>
                <c:pt idx="14">
                  <c:v>59</c:v>
                </c:pt>
                <c:pt idx="15">
                  <c:v>27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6A-4B65-8818-63C5D94BA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10.3'!$S$1</c:f>
              <c:strCache>
                <c:ptCount val="1"/>
                <c:pt idx="0">
                  <c:v>Adelaide Plains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10.3'!$V$8:$Z$8</c:f>
              <c:numCache>
                <c:formatCode>#,##0</c:formatCode>
                <c:ptCount val="5"/>
                <c:pt idx="0">
                  <c:v>45345</c:v>
                </c:pt>
                <c:pt idx="1">
                  <c:v>45945.120000000003</c:v>
                </c:pt>
                <c:pt idx="2">
                  <c:v>49883.75</c:v>
                </c:pt>
                <c:pt idx="3">
                  <c:v>50545</c:v>
                </c:pt>
                <c:pt idx="4">
                  <c:v>51625.05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4-45DC-86BE-324E37C928D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4-45DC-86BE-324E37C92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10.30'!$S$1</c:f>
              <c:strCache>
                <c:ptCount val="1"/>
                <c:pt idx="0">
                  <c:v>Loxton Waikerie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10.30'!$V$8:$Z$8</c:f>
              <c:numCache>
                <c:formatCode>#,##0</c:formatCode>
                <c:ptCount val="5"/>
                <c:pt idx="0">
                  <c:v>34560</c:v>
                </c:pt>
                <c:pt idx="1">
                  <c:v>35908.620000000003</c:v>
                </c:pt>
                <c:pt idx="2">
                  <c:v>36690</c:v>
                </c:pt>
                <c:pt idx="3">
                  <c:v>38686</c:v>
                </c:pt>
                <c:pt idx="4">
                  <c:v>41705.5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D9-4A26-98A2-65C4084AAB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D9-4A26-98A2-65C4084A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10.31'!$U$4:$Y$4</c:f>
              <c:numCache>
                <c:formatCode>#,##0</c:formatCode>
                <c:ptCount val="5"/>
                <c:pt idx="1">
                  <c:v>13</c:v>
                </c:pt>
                <c:pt idx="2">
                  <c:v>30</c:v>
                </c:pt>
                <c:pt idx="3">
                  <c:v>24</c:v>
                </c:pt>
                <c:pt idx="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4-4451-B82E-9A6A4CA4DE98}"/>
            </c:ext>
          </c:extLst>
        </c:ser>
        <c:ser>
          <c:idx val="1"/>
          <c:order val="1"/>
          <c:tx>
            <c:strRef>
              <c:f>'Table 10.31'!$S$7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10.31'!$U$7:$Y$7</c:f>
              <c:numCache>
                <c:formatCode>#,##0</c:formatCode>
                <c:ptCount val="5"/>
                <c:pt idx="1">
                  <c:v>12</c:v>
                </c:pt>
                <c:pt idx="2">
                  <c:v>16</c:v>
                </c:pt>
                <c:pt idx="3">
                  <c:v>20</c:v>
                </c:pt>
                <c:pt idx="4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94-4451-B82E-9A6A4CA4DE98}"/>
            </c:ext>
          </c:extLst>
        </c:ser>
        <c:ser>
          <c:idx val="2"/>
          <c:order val="2"/>
          <c:tx>
            <c:strRef>
              <c:f>'Table 10.31'!$S$11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10.31'!$U$11:$Y$11</c:f>
              <c:numCache>
                <c:formatCode>#,##0</c:formatCode>
                <c:ptCount val="5"/>
                <c:pt idx="1">
                  <c:v>17</c:v>
                </c:pt>
                <c:pt idx="2">
                  <c:v>29</c:v>
                </c:pt>
                <c:pt idx="3">
                  <c:v>24</c:v>
                </c:pt>
                <c:pt idx="4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94-4451-B82E-9A6A4CA4DE98}"/>
            </c:ext>
          </c:extLst>
        </c:ser>
        <c:ser>
          <c:idx val="3"/>
          <c:order val="3"/>
          <c:tx>
            <c:strRef>
              <c:f>'Table 10.31'!$S$12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10.31'!$U$12:$Y$12</c:f>
              <c:numCache>
                <c:formatCode>#,##0</c:formatCode>
                <c:ptCount val="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94-4451-B82E-9A6A4CA4D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10.31'!$AB$15:$AB$33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0.23809523809523808</c:v>
                </c:pt>
                <c:pt idx="16">
                  <c:v>0.5714285714285714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9-4ADF-AFA5-C3E8B61BC4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89-4ADF-AFA5-C3E8B61BC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DC-4ADE-881C-67CB1C2E8052}"/>
            </c:ext>
          </c:extLst>
        </c:ser>
        <c:ser>
          <c:idx val="1"/>
          <c:order val="1"/>
          <c:tx>
            <c:strRef>
              <c:f>'Table 10.31'!$S$62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DC-4ADE-881C-67CB1C2E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10.31'!$Y$83:$Y$90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3-47AC-8BF9-7DE8E6862E87}"/>
            </c:ext>
          </c:extLst>
        </c:ser>
        <c:ser>
          <c:idx val="1"/>
          <c:order val="1"/>
          <c:tx>
            <c:strRef>
              <c:f>'Table 10.31'!$S$92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10.31'!$Y$93:$Y$100</c:f>
              <c:numCache>
                <c:formatCode>#,##0</c:formatCode>
                <c:ptCount val="8"/>
                <c:pt idx="0">
                  <c:v>0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93-47AC-8BF9-7DE8E6862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10.31'!$U$8:$Y$8</c:f>
              <c:numCache>
                <c:formatCode>#,##0</c:formatCode>
                <c:ptCount val="5"/>
                <c:pt idx="1">
                  <c:v>68754.080000000002</c:v>
                </c:pt>
                <c:pt idx="2">
                  <c:v>43184.69</c:v>
                </c:pt>
                <c:pt idx="3">
                  <c:v>9695</c:v>
                </c:pt>
                <c:pt idx="4">
                  <c:v>23161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0-465C-B67F-0CD63E63AC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20-465C-B67F-0CD63E63A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10.31'!$V$4:$Z$4</c:f>
              <c:numCache>
                <c:formatCode>#,##0</c:formatCode>
                <c:ptCount val="5"/>
                <c:pt idx="0">
                  <c:v>13</c:v>
                </c:pt>
                <c:pt idx="1">
                  <c:v>30</c:v>
                </c:pt>
                <c:pt idx="2">
                  <c:v>24</c:v>
                </c:pt>
                <c:pt idx="3">
                  <c:v>30</c:v>
                </c:pt>
                <c:pt idx="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6-4A69-AA41-5CBBC1BA4018}"/>
            </c:ext>
          </c:extLst>
        </c:ser>
        <c:ser>
          <c:idx val="1"/>
          <c:order val="1"/>
          <c:tx>
            <c:strRef>
              <c:f>'Table 10.31'!$S$7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10.31'!$V$7:$Z$7</c:f>
              <c:numCache>
                <c:formatCode>#,##0</c:formatCode>
                <c:ptCount val="5"/>
                <c:pt idx="0">
                  <c:v>12</c:v>
                </c:pt>
                <c:pt idx="1">
                  <c:v>16</c:v>
                </c:pt>
                <c:pt idx="2">
                  <c:v>20</c:v>
                </c:pt>
                <c:pt idx="3">
                  <c:v>22</c:v>
                </c:pt>
                <c:pt idx="4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6-4A69-AA41-5CBBC1BA4018}"/>
            </c:ext>
          </c:extLst>
        </c:ser>
        <c:ser>
          <c:idx val="2"/>
          <c:order val="2"/>
          <c:tx>
            <c:strRef>
              <c:f>'Table 10.31'!$S$11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10.31'!$V$11:$Z$11</c:f>
              <c:numCache>
                <c:formatCode>#,##0</c:formatCode>
                <c:ptCount val="5"/>
                <c:pt idx="0">
                  <c:v>17</c:v>
                </c:pt>
                <c:pt idx="1">
                  <c:v>29</c:v>
                </c:pt>
                <c:pt idx="2">
                  <c:v>24</c:v>
                </c:pt>
                <c:pt idx="3">
                  <c:v>27</c:v>
                </c:pt>
                <c:pt idx="4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6-4A69-AA41-5CBBC1BA4018}"/>
            </c:ext>
          </c:extLst>
        </c:ser>
        <c:ser>
          <c:idx val="3"/>
          <c:order val="3"/>
          <c:tx>
            <c:strRef>
              <c:f>'Table 10.31'!$S$12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10.31'!$V$12:$Z$12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66-4A69-AA41-5CBBC1BA4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10.31'!$AB$15:$AB$33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0.23809523809523808</c:v>
                </c:pt>
                <c:pt idx="16">
                  <c:v>0.5714285714285714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D-4B5E-9B38-CF270714C1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D-4B5E-9B38-CF270714C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CF-45FE-B7F8-2FD241197868}"/>
            </c:ext>
          </c:extLst>
        </c:ser>
        <c:ser>
          <c:idx val="1"/>
          <c:order val="1"/>
          <c:tx>
            <c:strRef>
              <c:f>'Table 10.31'!$S$62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10.31'!$Z$63:$Z$79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4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CF-45FE-B7F8-2FD241197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10.31'!$Z$83:$Z$90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F0-4FA4-9D68-637CE5585149}"/>
            </c:ext>
          </c:extLst>
        </c:ser>
        <c:ser>
          <c:idx val="1"/>
          <c:order val="1"/>
          <c:tx>
            <c:strRef>
              <c:f>'Table 10.31'!$S$92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10.31'!$Z$93:$Z$100</c:f>
              <c:numCache>
                <c:formatCode>#,##0</c:formatCode>
                <c:ptCount val="8"/>
                <c:pt idx="0">
                  <c:v>0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F0-4FA4-9D68-637CE5585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10.4'!$U$4:$Y$4</c:f>
              <c:numCache>
                <c:formatCode>#,##0</c:formatCode>
                <c:ptCount val="5"/>
                <c:pt idx="1">
                  <c:v>17237</c:v>
                </c:pt>
                <c:pt idx="2">
                  <c:v>17900</c:v>
                </c:pt>
                <c:pt idx="3">
                  <c:v>18770</c:v>
                </c:pt>
                <c:pt idx="4">
                  <c:v>20604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7F-49C6-8684-C92B5EF26A2A}"/>
            </c:ext>
          </c:extLst>
        </c:ser>
        <c:ser>
          <c:idx val="1"/>
          <c:order val="1"/>
          <c:tx>
            <c:strRef>
              <c:f>'Table 10.4'!$S$7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10.4'!$U$7:$Y$7</c:f>
              <c:numCache>
                <c:formatCode>#,##0</c:formatCode>
                <c:ptCount val="5"/>
                <c:pt idx="1">
                  <c:v>12525</c:v>
                </c:pt>
                <c:pt idx="2">
                  <c:v>13158</c:v>
                </c:pt>
                <c:pt idx="3">
                  <c:v>13419</c:v>
                </c:pt>
                <c:pt idx="4">
                  <c:v>14063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7F-49C6-8684-C92B5EF26A2A}"/>
            </c:ext>
          </c:extLst>
        </c:ser>
        <c:ser>
          <c:idx val="2"/>
          <c:order val="2"/>
          <c:tx>
            <c:strRef>
              <c:f>'Table 10.4'!$S$11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10.4'!$U$11:$Y$11</c:f>
              <c:numCache>
                <c:formatCode>#,##0</c:formatCode>
                <c:ptCount val="5"/>
                <c:pt idx="1">
                  <c:v>14165</c:v>
                </c:pt>
                <c:pt idx="2">
                  <c:v>14636</c:v>
                </c:pt>
                <c:pt idx="3">
                  <c:v>15439</c:v>
                </c:pt>
                <c:pt idx="4">
                  <c:v>17134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7F-49C6-8684-C92B5EF26A2A}"/>
            </c:ext>
          </c:extLst>
        </c:ser>
        <c:ser>
          <c:idx val="3"/>
          <c:order val="3"/>
          <c:tx>
            <c:strRef>
              <c:f>'Table 10.4'!$S$12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10.4'!$U$12:$Y$12</c:f>
              <c:numCache>
                <c:formatCode>#,##0</c:formatCode>
                <c:ptCount val="5"/>
                <c:pt idx="1">
                  <c:v>3076</c:v>
                </c:pt>
                <c:pt idx="2">
                  <c:v>3262</c:v>
                </c:pt>
                <c:pt idx="3">
                  <c:v>3331</c:v>
                </c:pt>
                <c:pt idx="4">
                  <c:v>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7F-49C6-8684-C92B5EF26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10.31'!$S$1</c:f>
              <c:strCache>
                <c:ptCount val="1"/>
                <c:pt idx="0">
                  <c:v>Maralinga Tjarutja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10.31'!$V$8:$Z$8</c:f>
              <c:numCache>
                <c:formatCode>#,##0</c:formatCode>
                <c:ptCount val="5"/>
                <c:pt idx="0">
                  <c:v>68754.080000000002</c:v>
                </c:pt>
                <c:pt idx="1">
                  <c:v>43184.69</c:v>
                </c:pt>
                <c:pt idx="2">
                  <c:v>9695</c:v>
                </c:pt>
                <c:pt idx="3">
                  <c:v>23161</c:v>
                </c:pt>
                <c:pt idx="4">
                  <c:v>23139.37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79-4757-A5BA-BE0535777A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79-4757-A5BA-BE0535777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10.32'!$U$4:$Y$4</c:f>
              <c:numCache>
                <c:formatCode>#,##0</c:formatCode>
                <c:ptCount val="5"/>
                <c:pt idx="1">
                  <c:v>71969</c:v>
                </c:pt>
                <c:pt idx="2">
                  <c:v>73098</c:v>
                </c:pt>
                <c:pt idx="3">
                  <c:v>77371</c:v>
                </c:pt>
                <c:pt idx="4">
                  <c:v>85359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6B-4035-98F5-5F81BF6294AC}"/>
            </c:ext>
          </c:extLst>
        </c:ser>
        <c:ser>
          <c:idx val="1"/>
          <c:order val="1"/>
          <c:tx>
            <c:strRef>
              <c:f>'Table 10.32'!$S$7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10.32'!$U$7:$Y$7</c:f>
              <c:numCache>
                <c:formatCode>#,##0</c:formatCode>
                <c:ptCount val="5"/>
                <c:pt idx="1">
                  <c:v>51105</c:v>
                </c:pt>
                <c:pt idx="2">
                  <c:v>52102</c:v>
                </c:pt>
                <c:pt idx="3">
                  <c:v>53024</c:v>
                </c:pt>
                <c:pt idx="4">
                  <c:v>55428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6B-4035-98F5-5F81BF6294AC}"/>
            </c:ext>
          </c:extLst>
        </c:ser>
        <c:ser>
          <c:idx val="2"/>
          <c:order val="2"/>
          <c:tx>
            <c:strRef>
              <c:f>'Table 10.32'!$S$11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10.32'!$U$11:$Y$11</c:f>
              <c:numCache>
                <c:formatCode>#,##0</c:formatCode>
                <c:ptCount val="5"/>
                <c:pt idx="1">
                  <c:v>65228</c:v>
                </c:pt>
                <c:pt idx="2">
                  <c:v>66153</c:v>
                </c:pt>
                <c:pt idx="3">
                  <c:v>70144</c:v>
                </c:pt>
                <c:pt idx="4">
                  <c:v>78082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6B-4035-98F5-5F81BF6294AC}"/>
            </c:ext>
          </c:extLst>
        </c:ser>
        <c:ser>
          <c:idx val="3"/>
          <c:order val="3"/>
          <c:tx>
            <c:strRef>
              <c:f>'Table 10.32'!$S$12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10.32'!$U$12:$Y$12</c:f>
              <c:numCache>
                <c:formatCode>#,##0</c:formatCode>
                <c:ptCount val="5"/>
                <c:pt idx="1">
                  <c:v>6743</c:v>
                </c:pt>
                <c:pt idx="2">
                  <c:v>6947</c:v>
                </c:pt>
                <c:pt idx="3">
                  <c:v>7227</c:v>
                </c:pt>
                <c:pt idx="4">
                  <c:v>7276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6B-4035-98F5-5F81BF629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10.32'!$AB$15:$AB$33</c:f>
              <c:numCache>
                <c:formatCode>0.0%</c:formatCode>
                <c:ptCount val="19"/>
                <c:pt idx="0">
                  <c:v>5.083357973025223E-3</c:v>
                </c:pt>
                <c:pt idx="1">
                  <c:v>7.4487683944776768E-3</c:v>
                </c:pt>
                <c:pt idx="2">
                  <c:v>4.3794209293333636E-2</c:v>
                </c:pt>
                <c:pt idx="3">
                  <c:v>7.4828848909409326E-3</c:v>
                </c:pt>
                <c:pt idx="4">
                  <c:v>5.8248231628266652E-2</c:v>
                </c:pt>
                <c:pt idx="5">
                  <c:v>2.6372051766097301E-2</c:v>
                </c:pt>
                <c:pt idx="6">
                  <c:v>8.7520185593740765E-2</c:v>
                </c:pt>
                <c:pt idx="7">
                  <c:v>8.0492187322309908E-2</c:v>
                </c:pt>
                <c:pt idx="8">
                  <c:v>3.5014897536788957E-2</c:v>
                </c:pt>
                <c:pt idx="9">
                  <c:v>1.0928651033729843E-2</c:v>
                </c:pt>
                <c:pt idx="10">
                  <c:v>4.038255964700798E-2</c:v>
                </c:pt>
                <c:pt idx="11">
                  <c:v>1.4260695521641231E-2</c:v>
                </c:pt>
                <c:pt idx="12">
                  <c:v>6.9836468260286125E-2</c:v>
                </c:pt>
                <c:pt idx="13">
                  <c:v>9.6993199445038328E-2</c:v>
                </c:pt>
                <c:pt idx="14">
                  <c:v>6.010189460277026E-2</c:v>
                </c:pt>
                <c:pt idx="15">
                  <c:v>8.3414833852662226E-2</c:v>
                </c:pt>
                <c:pt idx="16">
                  <c:v>0.20084381467919121</c:v>
                </c:pt>
                <c:pt idx="17">
                  <c:v>2.4131735165010122E-2</c:v>
                </c:pt>
                <c:pt idx="18">
                  <c:v>3.4980781040325697E-2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6-4FC6-9E2F-BDD1A952F6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6-4FC6-9E2F-BDD1A952F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10.32'!$Y$44:$Y$60</c:f>
              <c:numCache>
                <c:formatCode>#,##0</c:formatCode>
                <c:ptCount val="17"/>
                <c:pt idx="0">
                  <c:v>41</c:v>
                </c:pt>
                <c:pt idx="1">
                  <c:v>763</c:v>
                </c:pt>
                <c:pt idx="2">
                  <c:v>2180</c:v>
                </c:pt>
                <c:pt idx="3">
                  <c:v>4129</c:v>
                </c:pt>
                <c:pt idx="4">
                  <c:v>5812</c:v>
                </c:pt>
                <c:pt idx="5">
                  <c:v>5913</c:v>
                </c:pt>
                <c:pt idx="6">
                  <c:v>5076</c:v>
                </c:pt>
                <c:pt idx="7">
                  <c:v>4160</c:v>
                </c:pt>
                <c:pt idx="8">
                  <c:v>3451</c:v>
                </c:pt>
                <c:pt idx="9">
                  <c:v>3092</c:v>
                </c:pt>
                <c:pt idx="10">
                  <c:v>2732</c:v>
                </c:pt>
                <c:pt idx="11">
                  <c:v>2215</c:v>
                </c:pt>
                <c:pt idx="12">
                  <c:v>1173</c:v>
                </c:pt>
                <c:pt idx="13">
                  <c:v>406</c:v>
                </c:pt>
                <c:pt idx="14">
                  <c:v>149</c:v>
                </c:pt>
                <c:pt idx="15">
                  <c:v>52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5-4D6D-9696-246181F451E8}"/>
            </c:ext>
          </c:extLst>
        </c:ser>
        <c:ser>
          <c:idx val="1"/>
          <c:order val="1"/>
          <c:tx>
            <c:strRef>
              <c:f>'Table 10.32'!$S$62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10.32'!$Y$63:$Y$79</c:f>
              <c:numCache>
                <c:formatCode>#,##0</c:formatCode>
                <c:ptCount val="17"/>
                <c:pt idx="0">
                  <c:v>79</c:v>
                </c:pt>
                <c:pt idx="1">
                  <c:v>986</c:v>
                </c:pt>
                <c:pt idx="2">
                  <c:v>2288</c:v>
                </c:pt>
                <c:pt idx="3">
                  <c:v>4811</c:v>
                </c:pt>
                <c:pt idx="4">
                  <c:v>6385</c:v>
                </c:pt>
                <c:pt idx="5">
                  <c:v>5762</c:v>
                </c:pt>
                <c:pt idx="6">
                  <c:v>5146</c:v>
                </c:pt>
                <c:pt idx="7">
                  <c:v>4193</c:v>
                </c:pt>
                <c:pt idx="8">
                  <c:v>3593</c:v>
                </c:pt>
                <c:pt idx="9">
                  <c:v>3431</c:v>
                </c:pt>
                <c:pt idx="10">
                  <c:v>2986</c:v>
                </c:pt>
                <c:pt idx="11">
                  <c:v>2484</c:v>
                </c:pt>
                <c:pt idx="12">
                  <c:v>1187</c:v>
                </c:pt>
                <c:pt idx="13">
                  <c:v>350</c:v>
                </c:pt>
                <c:pt idx="14">
                  <c:v>119</c:v>
                </c:pt>
                <c:pt idx="15">
                  <c:v>72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15-4D6D-9696-246181F45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10.32'!$Y$83:$Y$90</c:f>
              <c:numCache>
                <c:formatCode>#,##0</c:formatCode>
                <c:ptCount val="8"/>
                <c:pt idx="0">
                  <c:v>3181</c:v>
                </c:pt>
                <c:pt idx="1">
                  <c:v>5022</c:v>
                </c:pt>
                <c:pt idx="2">
                  <c:v>4727</c:v>
                </c:pt>
                <c:pt idx="3">
                  <c:v>2610</c:v>
                </c:pt>
                <c:pt idx="4">
                  <c:v>1762</c:v>
                </c:pt>
                <c:pt idx="5">
                  <c:v>1643</c:v>
                </c:pt>
                <c:pt idx="6">
                  <c:v>1547</c:v>
                </c:pt>
                <c:pt idx="7">
                  <c:v>2690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D5-4164-9EE6-BFE6845F8EBF}"/>
            </c:ext>
          </c:extLst>
        </c:ser>
        <c:ser>
          <c:idx val="1"/>
          <c:order val="1"/>
          <c:tx>
            <c:strRef>
              <c:f>'Table 10.32'!$S$92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10.32'!$Y$93:$Y$100</c:f>
              <c:numCache>
                <c:formatCode>#,##0</c:formatCode>
                <c:ptCount val="8"/>
                <c:pt idx="0">
                  <c:v>2444</c:v>
                </c:pt>
                <c:pt idx="1">
                  <c:v>7164</c:v>
                </c:pt>
                <c:pt idx="2">
                  <c:v>1019</c:v>
                </c:pt>
                <c:pt idx="3">
                  <c:v>5172</c:v>
                </c:pt>
                <c:pt idx="4">
                  <c:v>5006</c:v>
                </c:pt>
                <c:pt idx="5">
                  <c:v>2512</c:v>
                </c:pt>
                <c:pt idx="6">
                  <c:v>144</c:v>
                </c:pt>
                <c:pt idx="7">
                  <c:v>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D5-4164-9EE6-BFE6845F8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10.32'!$U$8:$Y$8</c:f>
              <c:numCache>
                <c:formatCode>#,##0</c:formatCode>
                <c:ptCount val="5"/>
                <c:pt idx="1">
                  <c:v>45931</c:v>
                </c:pt>
                <c:pt idx="2">
                  <c:v>45510.81</c:v>
                </c:pt>
                <c:pt idx="3">
                  <c:v>47261.440000000002</c:v>
                </c:pt>
                <c:pt idx="4">
                  <c:v>47646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16-4ECC-A2C7-9B67AA4106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16-4ECC-A2C7-9B67AA410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10.32'!$V$4:$Z$4</c:f>
              <c:numCache>
                <c:formatCode>#,##0</c:formatCode>
                <c:ptCount val="5"/>
                <c:pt idx="0">
                  <c:v>71969</c:v>
                </c:pt>
                <c:pt idx="1">
                  <c:v>73098</c:v>
                </c:pt>
                <c:pt idx="2">
                  <c:v>77371</c:v>
                </c:pt>
                <c:pt idx="3">
                  <c:v>85359</c:v>
                </c:pt>
                <c:pt idx="4">
                  <c:v>87934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7-41ED-A093-A4F54E70512A}"/>
            </c:ext>
          </c:extLst>
        </c:ser>
        <c:ser>
          <c:idx val="1"/>
          <c:order val="1"/>
          <c:tx>
            <c:strRef>
              <c:f>'Table 10.32'!$S$7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10.32'!$V$7:$Z$7</c:f>
              <c:numCache>
                <c:formatCode>#,##0</c:formatCode>
                <c:ptCount val="5"/>
                <c:pt idx="0">
                  <c:v>51105</c:v>
                </c:pt>
                <c:pt idx="1">
                  <c:v>52102</c:v>
                </c:pt>
                <c:pt idx="2">
                  <c:v>53024</c:v>
                </c:pt>
                <c:pt idx="3">
                  <c:v>55428</c:v>
                </c:pt>
                <c:pt idx="4">
                  <c:v>57075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7-41ED-A093-A4F54E70512A}"/>
            </c:ext>
          </c:extLst>
        </c:ser>
        <c:ser>
          <c:idx val="2"/>
          <c:order val="2"/>
          <c:tx>
            <c:strRef>
              <c:f>'Table 10.32'!$S$11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10.32'!$V$11:$Z$11</c:f>
              <c:numCache>
                <c:formatCode>#,##0</c:formatCode>
                <c:ptCount val="5"/>
                <c:pt idx="0">
                  <c:v>65228</c:v>
                </c:pt>
                <c:pt idx="1">
                  <c:v>66153</c:v>
                </c:pt>
                <c:pt idx="2">
                  <c:v>70144</c:v>
                </c:pt>
                <c:pt idx="3">
                  <c:v>78082</c:v>
                </c:pt>
                <c:pt idx="4">
                  <c:v>80268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57-41ED-A093-A4F54E70512A}"/>
            </c:ext>
          </c:extLst>
        </c:ser>
        <c:ser>
          <c:idx val="3"/>
          <c:order val="3"/>
          <c:tx>
            <c:strRef>
              <c:f>'Table 10.32'!$S$12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10.32'!$V$12:$Z$12</c:f>
              <c:numCache>
                <c:formatCode>#,##0</c:formatCode>
                <c:ptCount val="5"/>
                <c:pt idx="0">
                  <c:v>6743</c:v>
                </c:pt>
                <c:pt idx="1">
                  <c:v>6947</c:v>
                </c:pt>
                <c:pt idx="2">
                  <c:v>7227</c:v>
                </c:pt>
                <c:pt idx="3">
                  <c:v>7276</c:v>
                </c:pt>
                <c:pt idx="4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57-41ED-A093-A4F54E705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10.32'!$AB$15:$AB$33</c:f>
              <c:numCache>
                <c:formatCode>0.0%</c:formatCode>
                <c:ptCount val="19"/>
                <c:pt idx="0">
                  <c:v>5.083357973025223E-3</c:v>
                </c:pt>
                <c:pt idx="1">
                  <c:v>7.4487683944776768E-3</c:v>
                </c:pt>
                <c:pt idx="2">
                  <c:v>4.3794209293333636E-2</c:v>
                </c:pt>
                <c:pt idx="3">
                  <c:v>7.4828848909409326E-3</c:v>
                </c:pt>
                <c:pt idx="4">
                  <c:v>5.8248231628266652E-2</c:v>
                </c:pt>
                <c:pt idx="5">
                  <c:v>2.6372051766097301E-2</c:v>
                </c:pt>
                <c:pt idx="6">
                  <c:v>8.7520185593740765E-2</c:v>
                </c:pt>
                <c:pt idx="7">
                  <c:v>8.0492187322309908E-2</c:v>
                </c:pt>
                <c:pt idx="8">
                  <c:v>3.5014897536788957E-2</c:v>
                </c:pt>
                <c:pt idx="9">
                  <c:v>1.0928651033729843E-2</c:v>
                </c:pt>
                <c:pt idx="10">
                  <c:v>4.038255964700798E-2</c:v>
                </c:pt>
                <c:pt idx="11">
                  <c:v>1.4260695521641231E-2</c:v>
                </c:pt>
                <c:pt idx="12">
                  <c:v>6.9836468260286125E-2</c:v>
                </c:pt>
                <c:pt idx="13">
                  <c:v>9.6993199445038328E-2</c:v>
                </c:pt>
                <c:pt idx="14">
                  <c:v>6.010189460277026E-2</c:v>
                </c:pt>
                <c:pt idx="15">
                  <c:v>8.3414833852662226E-2</c:v>
                </c:pt>
                <c:pt idx="16">
                  <c:v>0.20084381467919121</c:v>
                </c:pt>
                <c:pt idx="17">
                  <c:v>2.4131735165010122E-2</c:v>
                </c:pt>
                <c:pt idx="18">
                  <c:v>3.4980781040325697E-2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3-4BC5-8F4A-DDDF173EDB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3-4BC5-8F4A-DDDF173ED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10.32'!$Z$44:$Z$60</c:f>
              <c:numCache>
                <c:formatCode>#,##0</c:formatCode>
                <c:ptCount val="17"/>
                <c:pt idx="0">
                  <c:v>45</c:v>
                </c:pt>
                <c:pt idx="1">
                  <c:v>769</c:v>
                </c:pt>
                <c:pt idx="2">
                  <c:v>2355</c:v>
                </c:pt>
                <c:pt idx="3">
                  <c:v>4260</c:v>
                </c:pt>
                <c:pt idx="4">
                  <c:v>6104</c:v>
                </c:pt>
                <c:pt idx="5">
                  <c:v>6015</c:v>
                </c:pt>
                <c:pt idx="6">
                  <c:v>5249</c:v>
                </c:pt>
                <c:pt idx="7">
                  <c:v>4401</c:v>
                </c:pt>
                <c:pt idx="8">
                  <c:v>3541</c:v>
                </c:pt>
                <c:pt idx="9">
                  <c:v>3178</c:v>
                </c:pt>
                <c:pt idx="10">
                  <c:v>2674</c:v>
                </c:pt>
                <c:pt idx="11">
                  <c:v>2221</c:v>
                </c:pt>
                <c:pt idx="12">
                  <c:v>1252</c:v>
                </c:pt>
                <c:pt idx="13">
                  <c:v>389</c:v>
                </c:pt>
                <c:pt idx="14">
                  <c:v>170</c:v>
                </c:pt>
                <c:pt idx="15">
                  <c:v>47</c:v>
                </c:pt>
                <c:pt idx="16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8-4DAA-B6D2-539B1CCF08E3}"/>
            </c:ext>
          </c:extLst>
        </c:ser>
        <c:ser>
          <c:idx val="1"/>
          <c:order val="1"/>
          <c:tx>
            <c:strRef>
              <c:f>'Table 10.32'!$S$62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10.32'!$Z$63:$Z$79</c:f>
              <c:numCache>
                <c:formatCode>#,##0</c:formatCode>
                <c:ptCount val="17"/>
                <c:pt idx="0">
                  <c:v>83</c:v>
                </c:pt>
                <c:pt idx="1">
                  <c:v>1145</c:v>
                </c:pt>
                <c:pt idx="2">
                  <c:v>2487</c:v>
                </c:pt>
                <c:pt idx="3">
                  <c:v>4669</c:v>
                </c:pt>
                <c:pt idx="4">
                  <c:v>6577</c:v>
                </c:pt>
                <c:pt idx="5">
                  <c:v>6148</c:v>
                </c:pt>
                <c:pt idx="6">
                  <c:v>5297</c:v>
                </c:pt>
                <c:pt idx="7">
                  <c:v>4442</c:v>
                </c:pt>
                <c:pt idx="8">
                  <c:v>3676</c:v>
                </c:pt>
                <c:pt idx="9">
                  <c:v>3375</c:v>
                </c:pt>
                <c:pt idx="10">
                  <c:v>3018</c:v>
                </c:pt>
                <c:pt idx="11">
                  <c:v>2462</c:v>
                </c:pt>
                <c:pt idx="12">
                  <c:v>1201</c:v>
                </c:pt>
                <c:pt idx="13">
                  <c:v>359</c:v>
                </c:pt>
                <c:pt idx="14">
                  <c:v>139</c:v>
                </c:pt>
                <c:pt idx="15">
                  <c:v>71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88-4DAA-B6D2-539B1CCF0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10.32'!$Z$83:$Z$90</c:f>
              <c:numCache>
                <c:formatCode>#,##0</c:formatCode>
                <c:ptCount val="8"/>
                <c:pt idx="0">
                  <c:v>3206</c:v>
                </c:pt>
                <c:pt idx="1">
                  <c:v>5229</c:v>
                </c:pt>
                <c:pt idx="2">
                  <c:v>4694</c:v>
                </c:pt>
                <c:pt idx="3">
                  <c:v>2810</c:v>
                </c:pt>
                <c:pt idx="4">
                  <c:v>1811</c:v>
                </c:pt>
                <c:pt idx="5">
                  <c:v>1712</c:v>
                </c:pt>
                <c:pt idx="6">
                  <c:v>1595</c:v>
                </c:pt>
                <c:pt idx="7">
                  <c:v>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91-4E72-A08D-A0934EBB3E4A}"/>
            </c:ext>
          </c:extLst>
        </c:ser>
        <c:ser>
          <c:idx val="1"/>
          <c:order val="1"/>
          <c:tx>
            <c:strRef>
              <c:f>'Table 10.32'!$S$92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10.32'!$Z$93:$Z$100</c:f>
              <c:numCache>
                <c:formatCode>#,##0</c:formatCode>
                <c:ptCount val="8"/>
                <c:pt idx="0">
                  <c:v>2547</c:v>
                </c:pt>
                <c:pt idx="1">
                  <c:v>7548</c:v>
                </c:pt>
                <c:pt idx="2">
                  <c:v>1046</c:v>
                </c:pt>
                <c:pt idx="3">
                  <c:v>5431</c:v>
                </c:pt>
                <c:pt idx="4">
                  <c:v>4899</c:v>
                </c:pt>
                <c:pt idx="5">
                  <c:v>2454</c:v>
                </c:pt>
                <c:pt idx="6">
                  <c:v>171</c:v>
                </c:pt>
                <c:pt idx="7">
                  <c:v>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91-4E72-A08D-A0934EBB3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10.4'!$AB$15:$AB$33</c:f>
              <c:numCache>
                <c:formatCode>0.0%</c:formatCode>
                <c:ptCount val="19"/>
                <c:pt idx="0">
                  <c:v>6.6263904871499801E-2</c:v>
                </c:pt>
                <c:pt idx="1">
                  <c:v>1.5822784810126583E-2</c:v>
                </c:pt>
                <c:pt idx="2">
                  <c:v>5.9934790947449176E-2</c:v>
                </c:pt>
                <c:pt idx="3">
                  <c:v>9.158036056770234E-3</c:v>
                </c:pt>
                <c:pt idx="4">
                  <c:v>7.7819332566168006E-2</c:v>
                </c:pt>
                <c:pt idx="5">
                  <c:v>2.2487533563482931E-2</c:v>
                </c:pt>
                <c:pt idx="6">
                  <c:v>9.7238204833141537E-2</c:v>
                </c:pt>
                <c:pt idx="7">
                  <c:v>7.729190640583046E-2</c:v>
                </c:pt>
                <c:pt idx="8">
                  <c:v>3.2604526275412354E-2</c:v>
                </c:pt>
                <c:pt idx="9">
                  <c:v>6.5688530878404297E-3</c:v>
                </c:pt>
                <c:pt idx="10">
                  <c:v>2.7474108170310704E-2</c:v>
                </c:pt>
                <c:pt idx="11">
                  <c:v>1.5103567318757193E-2</c:v>
                </c:pt>
                <c:pt idx="12">
                  <c:v>5.1735711545838128E-2</c:v>
                </c:pt>
                <c:pt idx="13">
                  <c:v>7.15861143076333E-2</c:v>
                </c:pt>
                <c:pt idx="14">
                  <c:v>4.3488684311469121E-2</c:v>
                </c:pt>
                <c:pt idx="15">
                  <c:v>7.0771001150747984E-2</c:v>
                </c:pt>
                <c:pt idx="16">
                  <c:v>0.14063099347909475</c:v>
                </c:pt>
                <c:pt idx="17">
                  <c:v>2.023398542385884E-2</c:v>
                </c:pt>
                <c:pt idx="18">
                  <c:v>4.3632527809742999E-2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88-49A6-903C-6A073D84445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88-49A6-903C-6A073D844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10.32'!$S$1</c:f>
              <c:strCache>
                <c:ptCount val="1"/>
                <c:pt idx="0">
                  <c:v>Marion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10.32'!$V$8:$Z$8</c:f>
              <c:numCache>
                <c:formatCode>#,##0</c:formatCode>
                <c:ptCount val="5"/>
                <c:pt idx="0">
                  <c:v>45931</c:v>
                </c:pt>
                <c:pt idx="1">
                  <c:v>45510.81</c:v>
                </c:pt>
                <c:pt idx="2">
                  <c:v>47261.440000000002</c:v>
                </c:pt>
                <c:pt idx="3">
                  <c:v>47646</c:v>
                </c:pt>
                <c:pt idx="4">
                  <c:v>49481.5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44-4CA7-9B60-8B65E7F91B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44-4CA7-9B60-8B65E7F91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10.33'!$U$4:$Y$4</c:f>
              <c:numCache>
                <c:formatCode>#,##0</c:formatCode>
                <c:ptCount val="5"/>
                <c:pt idx="1">
                  <c:v>5635</c:v>
                </c:pt>
                <c:pt idx="2">
                  <c:v>5877</c:v>
                </c:pt>
                <c:pt idx="3">
                  <c:v>6009</c:v>
                </c:pt>
                <c:pt idx="4">
                  <c:v>6558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9-46F6-AD98-B8D606D1FFFD}"/>
            </c:ext>
          </c:extLst>
        </c:ser>
        <c:ser>
          <c:idx val="1"/>
          <c:order val="1"/>
          <c:tx>
            <c:strRef>
              <c:f>'Table 10.33'!$S$7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10.33'!$U$7:$Y$7</c:f>
              <c:numCache>
                <c:formatCode>#,##0</c:formatCode>
                <c:ptCount val="5"/>
                <c:pt idx="1">
                  <c:v>3900</c:v>
                </c:pt>
                <c:pt idx="2">
                  <c:v>4134</c:v>
                </c:pt>
                <c:pt idx="3">
                  <c:v>4202</c:v>
                </c:pt>
                <c:pt idx="4">
                  <c:v>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9-46F6-AD98-B8D606D1FFFD}"/>
            </c:ext>
          </c:extLst>
        </c:ser>
        <c:ser>
          <c:idx val="2"/>
          <c:order val="2"/>
          <c:tx>
            <c:strRef>
              <c:f>'Table 10.33'!$S$11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10.33'!$U$11:$Y$11</c:f>
              <c:numCache>
                <c:formatCode>#,##0</c:formatCode>
                <c:ptCount val="5"/>
                <c:pt idx="1">
                  <c:v>4671</c:v>
                </c:pt>
                <c:pt idx="2">
                  <c:v>4799</c:v>
                </c:pt>
                <c:pt idx="3">
                  <c:v>4946</c:v>
                </c:pt>
                <c:pt idx="4">
                  <c:v>5460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9-46F6-AD98-B8D606D1FFFD}"/>
            </c:ext>
          </c:extLst>
        </c:ser>
        <c:ser>
          <c:idx val="3"/>
          <c:order val="3"/>
          <c:tx>
            <c:strRef>
              <c:f>'Table 10.33'!$S$12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10.33'!$U$12:$Y$12</c:f>
              <c:numCache>
                <c:formatCode>#,##0</c:formatCode>
                <c:ptCount val="5"/>
                <c:pt idx="1">
                  <c:v>972</c:v>
                </c:pt>
                <c:pt idx="2">
                  <c:v>1075</c:v>
                </c:pt>
                <c:pt idx="3">
                  <c:v>1063</c:v>
                </c:pt>
                <c:pt idx="4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29-46F6-AD98-B8D606D1F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10.33'!$AB$15:$AB$33</c:f>
              <c:numCache>
                <c:formatCode>0.0%</c:formatCode>
                <c:ptCount val="19"/>
                <c:pt idx="0">
                  <c:v>0.14043069457082197</c:v>
                </c:pt>
                <c:pt idx="1">
                  <c:v>9.8574461631786466E-3</c:v>
                </c:pt>
                <c:pt idx="2">
                  <c:v>6.5210797694874131E-2</c:v>
                </c:pt>
                <c:pt idx="3">
                  <c:v>8.4925690021231421E-3</c:v>
                </c:pt>
                <c:pt idx="4">
                  <c:v>6.9002123142250529E-2</c:v>
                </c:pt>
                <c:pt idx="5">
                  <c:v>2.4871094934789201E-2</c:v>
                </c:pt>
                <c:pt idx="6">
                  <c:v>8.0831058538064909E-2</c:v>
                </c:pt>
                <c:pt idx="7">
                  <c:v>6.2632696390658174E-2</c:v>
                </c:pt>
                <c:pt idx="8">
                  <c:v>4.7770700636942678E-2</c:v>
                </c:pt>
                <c:pt idx="9">
                  <c:v>3.6396724294813468E-3</c:v>
                </c:pt>
                <c:pt idx="10">
                  <c:v>2.5174400970579314E-2</c:v>
                </c:pt>
                <c:pt idx="11">
                  <c:v>2.5022747952684259E-2</c:v>
                </c:pt>
                <c:pt idx="12">
                  <c:v>4.3827722171671218E-2</c:v>
                </c:pt>
                <c:pt idx="13">
                  <c:v>8.0527752502274799E-2</c:v>
                </c:pt>
                <c:pt idx="14">
                  <c:v>4.9438883833788291E-2</c:v>
                </c:pt>
                <c:pt idx="15">
                  <c:v>4.7315741583257506E-2</c:v>
                </c:pt>
                <c:pt idx="16">
                  <c:v>0.10024264482863209</c:v>
                </c:pt>
                <c:pt idx="17">
                  <c:v>1.2283894449499545E-2</c:v>
                </c:pt>
                <c:pt idx="18">
                  <c:v>3.2605398847437066E-2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45-4D2C-9F1D-1D67CFCD8C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45-4D2C-9F1D-1D67CFCD8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10.33'!$Y$44:$Y$60</c:f>
              <c:numCache>
                <c:formatCode>#,##0</c:formatCode>
                <c:ptCount val="17"/>
                <c:pt idx="0">
                  <c:v>4</c:v>
                </c:pt>
                <c:pt idx="1">
                  <c:v>92</c:v>
                </c:pt>
                <c:pt idx="2">
                  <c:v>198</c:v>
                </c:pt>
                <c:pt idx="3">
                  <c:v>216</c:v>
                </c:pt>
                <c:pt idx="4">
                  <c:v>252</c:v>
                </c:pt>
                <c:pt idx="5">
                  <c:v>252</c:v>
                </c:pt>
                <c:pt idx="6">
                  <c:v>241</c:v>
                </c:pt>
                <c:pt idx="7">
                  <c:v>254</c:v>
                </c:pt>
                <c:pt idx="8">
                  <c:v>269</c:v>
                </c:pt>
                <c:pt idx="9">
                  <c:v>390</c:v>
                </c:pt>
                <c:pt idx="10">
                  <c:v>487</c:v>
                </c:pt>
                <c:pt idx="11">
                  <c:v>362</c:v>
                </c:pt>
                <c:pt idx="12">
                  <c:v>233</c:v>
                </c:pt>
                <c:pt idx="13">
                  <c:v>94</c:v>
                </c:pt>
                <c:pt idx="14">
                  <c:v>44</c:v>
                </c:pt>
                <c:pt idx="15">
                  <c:v>13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6C-4A18-809E-5C41E877946A}"/>
            </c:ext>
          </c:extLst>
        </c:ser>
        <c:ser>
          <c:idx val="1"/>
          <c:order val="1"/>
          <c:tx>
            <c:strRef>
              <c:f>'Table 10.33'!$S$62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10.33'!$Y$63:$Y$79</c:f>
              <c:numCache>
                <c:formatCode>#,##0</c:formatCode>
                <c:ptCount val="17"/>
                <c:pt idx="0">
                  <c:v>14</c:v>
                </c:pt>
                <c:pt idx="1">
                  <c:v>109</c:v>
                </c:pt>
                <c:pt idx="2">
                  <c:v>192</c:v>
                </c:pt>
                <c:pt idx="3">
                  <c:v>230</c:v>
                </c:pt>
                <c:pt idx="4">
                  <c:v>225</c:v>
                </c:pt>
                <c:pt idx="5">
                  <c:v>201</c:v>
                </c:pt>
                <c:pt idx="6">
                  <c:v>211</c:v>
                </c:pt>
                <c:pt idx="7">
                  <c:v>235</c:v>
                </c:pt>
                <c:pt idx="8">
                  <c:v>324</c:v>
                </c:pt>
                <c:pt idx="9">
                  <c:v>428</c:v>
                </c:pt>
                <c:pt idx="10">
                  <c:v>387</c:v>
                </c:pt>
                <c:pt idx="11">
                  <c:v>308</c:v>
                </c:pt>
                <c:pt idx="12">
                  <c:v>160</c:v>
                </c:pt>
                <c:pt idx="13">
                  <c:v>81</c:v>
                </c:pt>
                <c:pt idx="14">
                  <c:v>24</c:v>
                </c:pt>
                <c:pt idx="15">
                  <c:v>10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6C-4A18-809E-5C41E8779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10.33'!$Y$83:$Y$90</c:f>
              <c:numCache>
                <c:formatCode>#,##0</c:formatCode>
                <c:ptCount val="8"/>
                <c:pt idx="0">
                  <c:v>194</c:v>
                </c:pt>
                <c:pt idx="1">
                  <c:v>103</c:v>
                </c:pt>
                <c:pt idx="2">
                  <c:v>386</c:v>
                </c:pt>
                <c:pt idx="3">
                  <c:v>102</c:v>
                </c:pt>
                <c:pt idx="4">
                  <c:v>56</c:v>
                </c:pt>
                <c:pt idx="5">
                  <c:v>85</c:v>
                </c:pt>
                <c:pt idx="6">
                  <c:v>315</c:v>
                </c:pt>
                <c:pt idx="7">
                  <c:v>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6-4181-8EE9-8E102E9CBAA9}"/>
            </c:ext>
          </c:extLst>
        </c:ser>
        <c:ser>
          <c:idx val="1"/>
          <c:order val="1"/>
          <c:tx>
            <c:strRef>
              <c:f>'Table 10.33'!$S$92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10.33'!$Y$93:$Y$100</c:f>
              <c:numCache>
                <c:formatCode>#,##0</c:formatCode>
                <c:ptCount val="8"/>
                <c:pt idx="0">
                  <c:v>145</c:v>
                </c:pt>
                <c:pt idx="1">
                  <c:v>243</c:v>
                </c:pt>
                <c:pt idx="2">
                  <c:v>78</c:v>
                </c:pt>
                <c:pt idx="3">
                  <c:v>350</c:v>
                </c:pt>
                <c:pt idx="4">
                  <c:v>280</c:v>
                </c:pt>
                <c:pt idx="5">
                  <c:v>217</c:v>
                </c:pt>
                <c:pt idx="6">
                  <c:v>24</c:v>
                </c:pt>
                <c:pt idx="7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6-4181-8EE9-8E102E9CB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10.33'!$U$8:$Y$8</c:f>
              <c:numCache>
                <c:formatCode>#,##0</c:formatCode>
                <c:ptCount val="5"/>
                <c:pt idx="1">
                  <c:v>36020</c:v>
                </c:pt>
                <c:pt idx="2">
                  <c:v>35891.67</c:v>
                </c:pt>
                <c:pt idx="3">
                  <c:v>37704.5</c:v>
                </c:pt>
                <c:pt idx="4">
                  <c:v>37157.33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E-473A-AA6D-C1137096AF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E-473A-AA6D-C1137096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10.33'!$V$4:$Z$4</c:f>
              <c:numCache>
                <c:formatCode>#,##0</c:formatCode>
                <c:ptCount val="5"/>
                <c:pt idx="0">
                  <c:v>5635</c:v>
                </c:pt>
                <c:pt idx="1">
                  <c:v>5877</c:v>
                </c:pt>
                <c:pt idx="2">
                  <c:v>6009</c:v>
                </c:pt>
                <c:pt idx="3">
                  <c:v>6558</c:v>
                </c:pt>
                <c:pt idx="4">
                  <c:v>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5D-4680-B573-9A10EDFF2A79}"/>
            </c:ext>
          </c:extLst>
        </c:ser>
        <c:ser>
          <c:idx val="1"/>
          <c:order val="1"/>
          <c:tx>
            <c:strRef>
              <c:f>'Table 10.33'!$S$7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10.33'!$V$7:$Z$7</c:f>
              <c:numCache>
                <c:formatCode>#,##0</c:formatCode>
                <c:ptCount val="5"/>
                <c:pt idx="0">
                  <c:v>3900</c:v>
                </c:pt>
                <c:pt idx="1">
                  <c:v>4134</c:v>
                </c:pt>
                <c:pt idx="2">
                  <c:v>4202</c:v>
                </c:pt>
                <c:pt idx="3">
                  <c:v>4399</c:v>
                </c:pt>
                <c:pt idx="4">
                  <c:v>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5D-4680-B573-9A10EDFF2A79}"/>
            </c:ext>
          </c:extLst>
        </c:ser>
        <c:ser>
          <c:idx val="2"/>
          <c:order val="2"/>
          <c:tx>
            <c:strRef>
              <c:f>'Table 10.33'!$S$11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10.33'!$V$11:$Z$11</c:f>
              <c:numCache>
                <c:formatCode>#,##0</c:formatCode>
                <c:ptCount val="5"/>
                <c:pt idx="0">
                  <c:v>4671</c:v>
                </c:pt>
                <c:pt idx="1">
                  <c:v>4799</c:v>
                </c:pt>
                <c:pt idx="2">
                  <c:v>4946</c:v>
                </c:pt>
                <c:pt idx="3">
                  <c:v>5460</c:v>
                </c:pt>
                <c:pt idx="4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5D-4680-B573-9A10EDFF2A79}"/>
            </c:ext>
          </c:extLst>
        </c:ser>
        <c:ser>
          <c:idx val="3"/>
          <c:order val="3"/>
          <c:tx>
            <c:strRef>
              <c:f>'Table 10.33'!$S$12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10.33'!$V$12:$Z$12</c:f>
              <c:numCache>
                <c:formatCode>#,##0</c:formatCode>
                <c:ptCount val="5"/>
                <c:pt idx="0">
                  <c:v>972</c:v>
                </c:pt>
                <c:pt idx="1">
                  <c:v>1075</c:v>
                </c:pt>
                <c:pt idx="2">
                  <c:v>1063</c:v>
                </c:pt>
                <c:pt idx="3">
                  <c:v>1100</c:v>
                </c:pt>
                <c:pt idx="4">
                  <c:v>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5D-4680-B573-9A10EDFF2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10.33'!$AB$15:$AB$33</c:f>
              <c:numCache>
                <c:formatCode>0.0%</c:formatCode>
                <c:ptCount val="19"/>
                <c:pt idx="0">
                  <c:v>0.14043069457082197</c:v>
                </c:pt>
                <c:pt idx="1">
                  <c:v>9.8574461631786466E-3</c:v>
                </c:pt>
                <c:pt idx="2">
                  <c:v>6.5210797694874131E-2</c:v>
                </c:pt>
                <c:pt idx="3">
                  <c:v>8.4925690021231421E-3</c:v>
                </c:pt>
                <c:pt idx="4">
                  <c:v>6.9002123142250529E-2</c:v>
                </c:pt>
                <c:pt idx="5">
                  <c:v>2.4871094934789201E-2</c:v>
                </c:pt>
                <c:pt idx="6">
                  <c:v>8.0831058538064909E-2</c:v>
                </c:pt>
                <c:pt idx="7">
                  <c:v>6.2632696390658174E-2</c:v>
                </c:pt>
                <c:pt idx="8">
                  <c:v>4.7770700636942678E-2</c:v>
                </c:pt>
                <c:pt idx="9">
                  <c:v>3.6396724294813468E-3</c:v>
                </c:pt>
                <c:pt idx="10">
                  <c:v>2.5174400970579314E-2</c:v>
                </c:pt>
                <c:pt idx="11">
                  <c:v>2.5022747952684259E-2</c:v>
                </c:pt>
                <c:pt idx="12">
                  <c:v>4.3827722171671218E-2</c:v>
                </c:pt>
                <c:pt idx="13">
                  <c:v>8.0527752502274799E-2</c:v>
                </c:pt>
                <c:pt idx="14">
                  <c:v>4.9438883833788291E-2</c:v>
                </c:pt>
                <c:pt idx="15">
                  <c:v>4.7315741583257506E-2</c:v>
                </c:pt>
                <c:pt idx="16">
                  <c:v>0.10024264482863209</c:v>
                </c:pt>
                <c:pt idx="17">
                  <c:v>1.2283894449499545E-2</c:v>
                </c:pt>
                <c:pt idx="18">
                  <c:v>3.2605398847437066E-2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1-470C-B0DC-0FA2B2D848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21-470C-B0DC-0FA2B2D84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10.33'!$Z$44:$Z$60</c:f>
              <c:numCache>
                <c:formatCode>#,##0</c:formatCode>
                <c:ptCount val="17"/>
                <c:pt idx="0">
                  <c:v>15</c:v>
                </c:pt>
                <c:pt idx="1">
                  <c:v>95</c:v>
                </c:pt>
                <c:pt idx="2">
                  <c:v>186</c:v>
                </c:pt>
                <c:pt idx="3">
                  <c:v>225</c:v>
                </c:pt>
                <c:pt idx="4">
                  <c:v>276</c:v>
                </c:pt>
                <c:pt idx="5">
                  <c:v>277</c:v>
                </c:pt>
                <c:pt idx="6">
                  <c:v>252</c:v>
                </c:pt>
                <c:pt idx="7">
                  <c:v>279</c:v>
                </c:pt>
                <c:pt idx="8">
                  <c:v>253</c:v>
                </c:pt>
                <c:pt idx="9">
                  <c:v>373</c:v>
                </c:pt>
                <c:pt idx="10">
                  <c:v>473</c:v>
                </c:pt>
                <c:pt idx="11">
                  <c:v>368</c:v>
                </c:pt>
                <c:pt idx="12">
                  <c:v>202</c:v>
                </c:pt>
                <c:pt idx="13">
                  <c:v>110</c:v>
                </c:pt>
                <c:pt idx="14">
                  <c:v>41</c:v>
                </c:pt>
                <c:pt idx="15">
                  <c:v>17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B6-4EF4-8575-57EA76BC04BC}"/>
            </c:ext>
          </c:extLst>
        </c:ser>
        <c:ser>
          <c:idx val="1"/>
          <c:order val="1"/>
          <c:tx>
            <c:strRef>
              <c:f>'Table 10.33'!$S$62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10.33'!$Z$63:$Z$79</c:f>
              <c:numCache>
                <c:formatCode>#,##0</c:formatCode>
                <c:ptCount val="17"/>
                <c:pt idx="0">
                  <c:v>15</c:v>
                </c:pt>
                <c:pt idx="1">
                  <c:v>114</c:v>
                </c:pt>
                <c:pt idx="2">
                  <c:v>235</c:v>
                </c:pt>
                <c:pt idx="3">
                  <c:v>215</c:v>
                </c:pt>
                <c:pt idx="4">
                  <c:v>260</c:v>
                </c:pt>
                <c:pt idx="5">
                  <c:v>226</c:v>
                </c:pt>
                <c:pt idx="6">
                  <c:v>207</c:v>
                </c:pt>
                <c:pt idx="7">
                  <c:v>262</c:v>
                </c:pt>
                <c:pt idx="8">
                  <c:v>267</c:v>
                </c:pt>
                <c:pt idx="9">
                  <c:v>414</c:v>
                </c:pt>
                <c:pt idx="10">
                  <c:v>363</c:v>
                </c:pt>
                <c:pt idx="11">
                  <c:v>297</c:v>
                </c:pt>
                <c:pt idx="12">
                  <c:v>153</c:v>
                </c:pt>
                <c:pt idx="13">
                  <c:v>77</c:v>
                </c:pt>
                <c:pt idx="14">
                  <c:v>27</c:v>
                </c:pt>
                <c:pt idx="15">
                  <c:v>10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B6-4EF4-8575-57EA76BC0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10.33'!$Z$83:$Z$90</c:f>
              <c:numCache>
                <c:formatCode>#,##0</c:formatCode>
                <c:ptCount val="8"/>
                <c:pt idx="0">
                  <c:v>212</c:v>
                </c:pt>
                <c:pt idx="1">
                  <c:v>101</c:v>
                </c:pt>
                <c:pt idx="2">
                  <c:v>405</c:v>
                </c:pt>
                <c:pt idx="3">
                  <c:v>104</c:v>
                </c:pt>
                <c:pt idx="4">
                  <c:v>60</c:v>
                </c:pt>
                <c:pt idx="5">
                  <c:v>75</c:v>
                </c:pt>
                <c:pt idx="6">
                  <c:v>388</c:v>
                </c:pt>
                <c:pt idx="7">
                  <c:v>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9-480F-B384-27A58E78C54A}"/>
            </c:ext>
          </c:extLst>
        </c:ser>
        <c:ser>
          <c:idx val="1"/>
          <c:order val="1"/>
          <c:tx>
            <c:strRef>
              <c:f>'Table 10.33'!$S$92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10.33'!$Z$93:$Z$100</c:f>
              <c:numCache>
                <c:formatCode>#,##0</c:formatCode>
                <c:ptCount val="8"/>
                <c:pt idx="0">
                  <c:v>135</c:v>
                </c:pt>
                <c:pt idx="1">
                  <c:v>244</c:v>
                </c:pt>
                <c:pt idx="2">
                  <c:v>84</c:v>
                </c:pt>
                <c:pt idx="3">
                  <c:v>369</c:v>
                </c:pt>
                <c:pt idx="4">
                  <c:v>285</c:v>
                </c:pt>
                <c:pt idx="5">
                  <c:v>212</c:v>
                </c:pt>
                <c:pt idx="6">
                  <c:v>45</c:v>
                </c:pt>
                <c:pt idx="7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9-480F-B384-27A58E78C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10.4'!$Y$44:$Y$60</c:f>
              <c:numCache>
                <c:formatCode>#,##0</c:formatCode>
                <c:ptCount val="17"/>
                <c:pt idx="0">
                  <c:v>33</c:v>
                </c:pt>
                <c:pt idx="1">
                  <c:v>309</c:v>
                </c:pt>
                <c:pt idx="2">
                  <c:v>631</c:v>
                </c:pt>
                <c:pt idx="3">
                  <c:v>702</c:v>
                </c:pt>
                <c:pt idx="4">
                  <c:v>790</c:v>
                </c:pt>
                <c:pt idx="5">
                  <c:v>833</c:v>
                </c:pt>
                <c:pt idx="6">
                  <c:v>824</c:v>
                </c:pt>
                <c:pt idx="7">
                  <c:v>883</c:v>
                </c:pt>
                <c:pt idx="8">
                  <c:v>815</c:v>
                </c:pt>
                <c:pt idx="9">
                  <c:v>1072</c:v>
                </c:pt>
                <c:pt idx="10">
                  <c:v>954</c:v>
                </c:pt>
                <c:pt idx="11">
                  <c:v>999</c:v>
                </c:pt>
                <c:pt idx="12">
                  <c:v>616</c:v>
                </c:pt>
                <c:pt idx="13">
                  <c:v>277</c:v>
                </c:pt>
                <c:pt idx="14">
                  <c:v>122</c:v>
                </c:pt>
                <c:pt idx="15">
                  <c:v>55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5-4150-BAEE-FBEFA697543D}"/>
            </c:ext>
          </c:extLst>
        </c:ser>
        <c:ser>
          <c:idx val="1"/>
          <c:order val="1"/>
          <c:tx>
            <c:strRef>
              <c:f>'Table 10.4'!$S$62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10.4'!$Y$63:$Y$79</c:f>
              <c:numCache>
                <c:formatCode>#,##0</c:formatCode>
                <c:ptCount val="17"/>
                <c:pt idx="0">
                  <c:v>43</c:v>
                </c:pt>
                <c:pt idx="1">
                  <c:v>361</c:v>
                </c:pt>
                <c:pt idx="2">
                  <c:v>698</c:v>
                </c:pt>
                <c:pt idx="3">
                  <c:v>849</c:v>
                </c:pt>
                <c:pt idx="4">
                  <c:v>837</c:v>
                </c:pt>
                <c:pt idx="5">
                  <c:v>849</c:v>
                </c:pt>
                <c:pt idx="6">
                  <c:v>844</c:v>
                </c:pt>
                <c:pt idx="7">
                  <c:v>951</c:v>
                </c:pt>
                <c:pt idx="8">
                  <c:v>1000</c:v>
                </c:pt>
                <c:pt idx="9">
                  <c:v>1147</c:v>
                </c:pt>
                <c:pt idx="10">
                  <c:v>1160</c:v>
                </c:pt>
                <c:pt idx="11">
                  <c:v>1054</c:v>
                </c:pt>
                <c:pt idx="12">
                  <c:v>505</c:v>
                </c:pt>
                <c:pt idx="13">
                  <c:v>221</c:v>
                </c:pt>
                <c:pt idx="14">
                  <c:v>82</c:v>
                </c:pt>
                <c:pt idx="15">
                  <c:v>44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15-4150-BAEE-FBEFA6975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10.33'!$S$1</c:f>
              <c:strCache>
                <c:ptCount val="1"/>
                <c:pt idx="0">
                  <c:v>Mid Murray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10.33'!$V$8:$Z$8</c:f>
              <c:numCache>
                <c:formatCode>#,##0</c:formatCode>
                <c:ptCount val="5"/>
                <c:pt idx="0">
                  <c:v>36020</c:v>
                </c:pt>
                <c:pt idx="1">
                  <c:v>35891.67</c:v>
                </c:pt>
                <c:pt idx="2">
                  <c:v>37704.5</c:v>
                </c:pt>
                <c:pt idx="3">
                  <c:v>37157.33</c:v>
                </c:pt>
                <c:pt idx="4">
                  <c:v>40607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A6-4885-848F-99F1BE6FBE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A6-4885-848F-99F1BE6FB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10.34'!$U$4:$Y$4</c:f>
              <c:numCache>
                <c:formatCode>#,##0</c:formatCode>
                <c:ptCount val="5"/>
                <c:pt idx="1">
                  <c:v>52221</c:v>
                </c:pt>
                <c:pt idx="2">
                  <c:v>52362</c:v>
                </c:pt>
                <c:pt idx="3">
                  <c:v>54177</c:v>
                </c:pt>
                <c:pt idx="4">
                  <c:v>58571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1-4630-91F9-FC63A557B012}"/>
            </c:ext>
          </c:extLst>
        </c:ser>
        <c:ser>
          <c:idx val="1"/>
          <c:order val="1"/>
          <c:tx>
            <c:strRef>
              <c:f>'Table 10.34'!$S$7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10.34'!$U$7:$Y$7</c:f>
              <c:numCache>
                <c:formatCode>#,##0</c:formatCode>
                <c:ptCount val="5"/>
                <c:pt idx="1">
                  <c:v>37146</c:v>
                </c:pt>
                <c:pt idx="2">
                  <c:v>37526</c:v>
                </c:pt>
                <c:pt idx="3">
                  <c:v>37963</c:v>
                </c:pt>
                <c:pt idx="4">
                  <c:v>39174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61-4630-91F9-FC63A557B012}"/>
            </c:ext>
          </c:extLst>
        </c:ser>
        <c:ser>
          <c:idx val="2"/>
          <c:order val="2"/>
          <c:tx>
            <c:strRef>
              <c:f>'Table 10.34'!$S$11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10.34'!$U$11:$Y$11</c:f>
              <c:numCache>
                <c:formatCode>#,##0</c:formatCode>
                <c:ptCount val="5"/>
                <c:pt idx="1">
                  <c:v>46554</c:v>
                </c:pt>
                <c:pt idx="2">
                  <c:v>46583</c:v>
                </c:pt>
                <c:pt idx="3">
                  <c:v>48259</c:v>
                </c:pt>
                <c:pt idx="4">
                  <c:v>52526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1-4630-91F9-FC63A557B012}"/>
            </c:ext>
          </c:extLst>
        </c:ser>
        <c:ser>
          <c:idx val="3"/>
          <c:order val="3"/>
          <c:tx>
            <c:strRef>
              <c:f>'Table 10.34'!$S$12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10.34'!$U$12:$Y$12</c:f>
              <c:numCache>
                <c:formatCode>#,##0</c:formatCode>
                <c:ptCount val="5"/>
                <c:pt idx="1">
                  <c:v>5668</c:v>
                </c:pt>
                <c:pt idx="2">
                  <c:v>5774</c:v>
                </c:pt>
                <c:pt idx="3">
                  <c:v>5918</c:v>
                </c:pt>
                <c:pt idx="4">
                  <c:v>6046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61-4630-91F9-FC63A557B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10.34'!$AB$15:$AB$33</c:f>
              <c:numCache>
                <c:formatCode>0.0%</c:formatCode>
                <c:ptCount val="19"/>
                <c:pt idx="0">
                  <c:v>6.9579831932773109E-3</c:v>
                </c:pt>
                <c:pt idx="1">
                  <c:v>7.6134453781512602E-3</c:v>
                </c:pt>
                <c:pt idx="2">
                  <c:v>4.0907563025210085E-2</c:v>
                </c:pt>
                <c:pt idx="3">
                  <c:v>7.512605042016807E-3</c:v>
                </c:pt>
                <c:pt idx="4">
                  <c:v>4.8352941176470592E-2</c:v>
                </c:pt>
                <c:pt idx="5">
                  <c:v>2.4924369747899161E-2</c:v>
                </c:pt>
                <c:pt idx="6">
                  <c:v>7.9176470588235293E-2</c:v>
                </c:pt>
                <c:pt idx="7">
                  <c:v>7.6722689075630249E-2</c:v>
                </c:pt>
                <c:pt idx="8">
                  <c:v>2.2638655462184874E-2</c:v>
                </c:pt>
                <c:pt idx="9">
                  <c:v>1.4420168067226891E-2</c:v>
                </c:pt>
                <c:pt idx="10">
                  <c:v>3.7142857142857144E-2</c:v>
                </c:pt>
                <c:pt idx="11">
                  <c:v>1.4487394957983193E-2</c:v>
                </c:pt>
                <c:pt idx="12">
                  <c:v>9.6890756302521003E-2</c:v>
                </c:pt>
                <c:pt idx="13">
                  <c:v>7.2991596638655468E-2</c:v>
                </c:pt>
                <c:pt idx="14">
                  <c:v>6.6789915966386559E-2</c:v>
                </c:pt>
                <c:pt idx="15">
                  <c:v>0.11315966386554621</c:v>
                </c:pt>
                <c:pt idx="16">
                  <c:v>0.18806722689075631</c:v>
                </c:pt>
                <c:pt idx="17">
                  <c:v>2.9697478991596638E-2</c:v>
                </c:pt>
                <c:pt idx="18">
                  <c:v>3.334453781512605E-2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5-4060-A7AA-BF04309FC18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55-4060-A7AA-BF04309FC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10.34'!$Y$44:$Y$60</c:f>
              <c:numCache>
                <c:formatCode>#,##0</c:formatCode>
                <c:ptCount val="17"/>
                <c:pt idx="0">
                  <c:v>28</c:v>
                </c:pt>
                <c:pt idx="1">
                  <c:v>620</c:v>
                </c:pt>
                <c:pt idx="2">
                  <c:v>1897</c:v>
                </c:pt>
                <c:pt idx="3">
                  <c:v>2869</c:v>
                </c:pt>
                <c:pt idx="4">
                  <c:v>3098</c:v>
                </c:pt>
                <c:pt idx="5">
                  <c:v>2782</c:v>
                </c:pt>
                <c:pt idx="6">
                  <c:v>2758</c:v>
                </c:pt>
                <c:pt idx="7">
                  <c:v>2756</c:v>
                </c:pt>
                <c:pt idx="8">
                  <c:v>2785</c:v>
                </c:pt>
                <c:pt idx="9">
                  <c:v>2606</c:v>
                </c:pt>
                <c:pt idx="10">
                  <c:v>2097</c:v>
                </c:pt>
                <c:pt idx="11">
                  <c:v>1910</c:v>
                </c:pt>
                <c:pt idx="12">
                  <c:v>1025</c:v>
                </c:pt>
                <c:pt idx="13">
                  <c:v>513</c:v>
                </c:pt>
                <c:pt idx="14">
                  <c:v>223</c:v>
                </c:pt>
                <c:pt idx="15">
                  <c:v>100</c:v>
                </c:pt>
                <c:pt idx="1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4-4AEE-A414-CC51118DB2C6}"/>
            </c:ext>
          </c:extLst>
        </c:ser>
        <c:ser>
          <c:idx val="1"/>
          <c:order val="1"/>
          <c:tx>
            <c:strRef>
              <c:f>'Table 10.34'!$S$62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10.34'!$Y$63:$Y$79</c:f>
              <c:numCache>
                <c:formatCode>#,##0</c:formatCode>
                <c:ptCount val="17"/>
                <c:pt idx="0">
                  <c:v>56</c:v>
                </c:pt>
                <c:pt idx="1">
                  <c:v>820</c:v>
                </c:pt>
                <c:pt idx="2">
                  <c:v>2177</c:v>
                </c:pt>
                <c:pt idx="3">
                  <c:v>3311</c:v>
                </c:pt>
                <c:pt idx="4">
                  <c:v>3066</c:v>
                </c:pt>
                <c:pt idx="5">
                  <c:v>2891</c:v>
                </c:pt>
                <c:pt idx="6">
                  <c:v>2939</c:v>
                </c:pt>
                <c:pt idx="7">
                  <c:v>3094</c:v>
                </c:pt>
                <c:pt idx="8">
                  <c:v>3023</c:v>
                </c:pt>
                <c:pt idx="9">
                  <c:v>3073</c:v>
                </c:pt>
                <c:pt idx="10">
                  <c:v>2478</c:v>
                </c:pt>
                <c:pt idx="11">
                  <c:v>1842</c:v>
                </c:pt>
                <c:pt idx="12">
                  <c:v>899</c:v>
                </c:pt>
                <c:pt idx="13">
                  <c:v>397</c:v>
                </c:pt>
                <c:pt idx="14">
                  <c:v>160</c:v>
                </c:pt>
                <c:pt idx="15">
                  <c:v>77</c:v>
                </c:pt>
                <c:pt idx="16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4-4AEE-A414-CC51118DB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10.34'!$Y$83:$Y$90</c:f>
              <c:numCache>
                <c:formatCode>#,##0</c:formatCode>
                <c:ptCount val="8"/>
                <c:pt idx="0">
                  <c:v>2851</c:v>
                </c:pt>
                <c:pt idx="1">
                  <c:v>5108</c:v>
                </c:pt>
                <c:pt idx="2">
                  <c:v>2360</c:v>
                </c:pt>
                <c:pt idx="3">
                  <c:v>1487</c:v>
                </c:pt>
                <c:pt idx="4">
                  <c:v>1185</c:v>
                </c:pt>
                <c:pt idx="5">
                  <c:v>1110</c:v>
                </c:pt>
                <c:pt idx="6">
                  <c:v>578</c:v>
                </c:pt>
                <c:pt idx="7">
                  <c:v>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7-4455-ADD7-FA5A8A32EBDE}"/>
            </c:ext>
          </c:extLst>
        </c:ser>
        <c:ser>
          <c:idx val="1"/>
          <c:order val="1"/>
          <c:tx>
            <c:strRef>
              <c:f>'Table 10.34'!$S$92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10.34'!$Y$93:$Y$100</c:f>
              <c:numCache>
                <c:formatCode>#,##0</c:formatCode>
                <c:ptCount val="8"/>
                <c:pt idx="0">
                  <c:v>1840</c:v>
                </c:pt>
                <c:pt idx="1">
                  <c:v>6517</c:v>
                </c:pt>
                <c:pt idx="2">
                  <c:v>522</c:v>
                </c:pt>
                <c:pt idx="3">
                  <c:v>2616</c:v>
                </c:pt>
                <c:pt idx="4">
                  <c:v>3112</c:v>
                </c:pt>
                <c:pt idx="5">
                  <c:v>1540</c:v>
                </c:pt>
                <c:pt idx="6">
                  <c:v>75</c:v>
                </c:pt>
                <c:pt idx="7">
                  <c:v>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C7-4455-ADD7-FA5A8A32E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10.34'!$U$8:$Y$8</c:f>
              <c:numCache>
                <c:formatCode>#,##0</c:formatCode>
                <c:ptCount val="5"/>
                <c:pt idx="1">
                  <c:v>46466</c:v>
                </c:pt>
                <c:pt idx="2">
                  <c:v>46915.46</c:v>
                </c:pt>
                <c:pt idx="3">
                  <c:v>48144.57</c:v>
                </c:pt>
                <c:pt idx="4">
                  <c:v>48399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7-4139-BF05-F248F02D7A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67-4139-BF05-F248F02D7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10.34'!$V$4:$Z$4</c:f>
              <c:numCache>
                <c:formatCode>#,##0</c:formatCode>
                <c:ptCount val="5"/>
                <c:pt idx="0">
                  <c:v>52221</c:v>
                </c:pt>
                <c:pt idx="1">
                  <c:v>52362</c:v>
                </c:pt>
                <c:pt idx="2">
                  <c:v>54177</c:v>
                </c:pt>
                <c:pt idx="3">
                  <c:v>58571</c:v>
                </c:pt>
                <c:pt idx="4">
                  <c:v>59499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6-4962-B2EC-4A05EB8E04A4}"/>
            </c:ext>
          </c:extLst>
        </c:ser>
        <c:ser>
          <c:idx val="1"/>
          <c:order val="1"/>
          <c:tx>
            <c:strRef>
              <c:f>'Table 10.34'!$S$7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10.34'!$V$7:$Z$7</c:f>
              <c:numCache>
                <c:formatCode>#,##0</c:formatCode>
                <c:ptCount val="5"/>
                <c:pt idx="0">
                  <c:v>37146</c:v>
                </c:pt>
                <c:pt idx="1">
                  <c:v>37526</c:v>
                </c:pt>
                <c:pt idx="2">
                  <c:v>37963</c:v>
                </c:pt>
                <c:pt idx="3">
                  <c:v>39174</c:v>
                </c:pt>
                <c:pt idx="4">
                  <c:v>39813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6-4962-B2EC-4A05EB8E04A4}"/>
            </c:ext>
          </c:extLst>
        </c:ser>
        <c:ser>
          <c:idx val="2"/>
          <c:order val="2"/>
          <c:tx>
            <c:strRef>
              <c:f>'Table 10.34'!$S$11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10.34'!$V$11:$Z$11</c:f>
              <c:numCache>
                <c:formatCode>#,##0</c:formatCode>
                <c:ptCount val="5"/>
                <c:pt idx="0">
                  <c:v>46554</c:v>
                </c:pt>
                <c:pt idx="1">
                  <c:v>46583</c:v>
                </c:pt>
                <c:pt idx="2">
                  <c:v>48259</c:v>
                </c:pt>
                <c:pt idx="3">
                  <c:v>52526</c:v>
                </c:pt>
                <c:pt idx="4">
                  <c:v>53364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6-4962-B2EC-4A05EB8E04A4}"/>
            </c:ext>
          </c:extLst>
        </c:ser>
        <c:ser>
          <c:idx val="3"/>
          <c:order val="3"/>
          <c:tx>
            <c:strRef>
              <c:f>'Table 10.34'!$S$12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10.34'!$V$12:$Z$12</c:f>
              <c:numCache>
                <c:formatCode>#,##0</c:formatCode>
                <c:ptCount val="5"/>
                <c:pt idx="0">
                  <c:v>5668</c:v>
                </c:pt>
                <c:pt idx="1">
                  <c:v>5774</c:v>
                </c:pt>
                <c:pt idx="2">
                  <c:v>5918</c:v>
                </c:pt>
                <c:pt idx="3">
                  <c:v>6046</c:v>
                </c:pt>
                <c:pt idx="4">
                  <c:v>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66-4962-B2EC-4A05EB8E0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10.34'!$AB$15:$AB$33</c:f>
              <c:numCache>
                <c:formatCode>0.0%</c:formatCode>
                <c:ptCount val="19"/>
                <c:pt idx="0">
                  <c:v>6.9579831932773109E-3</c:v>
                </c:pt>
                <c:pt idx="1">
                  <c:v>7.6134453781512602E-3</c:v>
                </c:pt>
                <c:pt idx="2">
                  <c:v>4.0907563025210085E-2</c:v>
                </c:pt>
                <c:pt idx="3">
                  <c:v>7.512605042016807E-3</c:v>
                </c:pt>
                <c:pt idx="4">
                  <c:v>4.8352941176470592E-2</c:v>
                </c:pt>
                <c:pt idx="5">
                  <c:v>2.4924369747899161E-2</c:v>
                </c:pt>
                <c:pt idx="6">
                  <c:v>7.9176470588235293E-2</c:v>
                </c:pt>
                <c:pt idx="7">
                  <c:v>7.6722689075630249E-2</c:v>
                </c:pt>
                <c:pt idx="8">
                  <c:v>2.2638655462184874E-2</c:v>
                </c:pt>
                <c:pt idx="9">
                  <c:v>1.4420168067226891E-2</c:v>
                </c:pt>
                <c:pt idx="10">
                  <c:v>3.7142857142857144E-2</c:v>
                </c:pt>
                <c:pt idx="11">
                  <c:v>1.4487394957983193E-2</c:v>
                </c:pt>
                <c:pt idx="12">
                  <c:v>9.6890756302521003E-2</c:v>
                </c:pt>
                <c:pt idx="13">
                  <c:v>7.2991596638655468E-2</c:v>
                </c:pt>
                <c:pt idx="14">
                  <c:v>6.6789915966386559E-2</c:v>
                </c:pt>
                <c:pt idx="15">
                  <c:v>0.11315966386554621</c:v>
                </c:pt>
                <c:pt idx="16">
                  <c:v>0.18806722689075631</c:v>
                </c:pt>
                <c:pt idx="17">
                  <c:v>2.9697478991596638E-2</c:v>
                </c:pt>
                <c:pt idx="18">
                  <c:v>3.334453781512605E-2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17-4A91-98AA-159DDCA8A3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17-4A91-98AA-159DDCA8A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10.34'!$Z$44:$Z$60</c:f>
              <c:numCache>
                <c:formatCode>#,##0</c:formatCode>
                <c:ptCount val="17"/>
                <c:pt idx="0">
                  <c:v>46</c:v>
                </c:pt>
                <c:pt idx="1">
                  <c:v>682</c:v>
                </c:pt>
                <c:pt idx="2">
                  <c:v>1840</c:v>
                </c:pt>
                <c:pt idx="3">
                  <c:v>2862</c:v>
                </c:pt>
                <c:pt idx="4">
                  <c:v>3166</c:v>
                </c:pt>
                <c:pt idx="5">
                  <c:v>2939</c:v>
                </c:pt>
                <c:pt idx="6">
                  <c:v>2837</c:v>
                </c:pt>
                <c:pt idx="7">
                  <c:v>2772</c:v>
                </c:pt>
                <c:pt idx="8">
                  <c:v>2790</c:v>
                </c:pt>
                <c:pt idx="9">
                  <c:v>2710</c:v>
                </c:pt>
                <c:pt idx="10">
                  <c:v>2068</c:v>
                </c:pt>
                <c:pt idx="11">
                  <c:v>1859</c:v>
                </c:pt>
                <c:pt idx="12">
                  <c:v>1073</c:v>
                </c:pt>
                <c:pt idx="13">
                  <c:v>467</c:v>
                </c:pt>
                <c:pt idx="14">
                  <c:v>217</c:v>
                </c:pt>
                <c:pt idx="15">
                  <c:v>86</c:v>
                </c:pt>
                <c:pt idx="1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E2-46F2-9122-3CA72997457A}"/>
            </c:ext>
          </c:extLst>
        </c:ser>
        <c:ser>
          <c:idx val="1"/>
          <c:order val="1"/>
          <c:tx>
            <c:strRef>
              <c:f>'Table 10.34'!$S$62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10.34'!$Z$63:$Z$79</c:f>
              <c:numCache>
                <c:formatCode>#,##0</c:formatCode>
                <c:ptCount val="17"/>
                <c:pt idx="0">
                  <c:v>45</c:v>
                </c:pt>
                <c:pt idx="1">
                  <c:v>883</c:v>
                </c:pt>
                <c:pt idx="2">
                  <c:v>2281</c:v>
                </c:pt>
                <c:pt idx="3">
                  <c:v>3414</c:v>
                </c:pt>
                <c:pt idx="4">
                  <c:v>3124</c:v>
                </c:pt>
                <c:pt idx="5">
                  <c:v>2963</c:v>
                </c:pt>
                <c:pt idx="6">
                  <c:v>2995</c:v>
                </c:pt>
                <c:pt idx="7">
                  <c:v>3119</c:v>
                </c:pt>
                <c:pt idx="8">
                  <c:v>3061</c:v>
                </c:pt>
                <c:pt idx="9">
                  <c:v>3123</c:v>
                </c:pt>
                <c:pt idx="10">
                  <c:v>2451</c:v>
                </c:pt>
                <c:pt idx="11">
                  <c:v>1869</c:v>
                </c:pt>
                <c:pt idx="12">
                  <c:v>958</c:v>
                </c:pt>
                <c:pt idx="13">
                  <c:v>349</c:v>
                </c:pt>
                <c:pt idx="14">
                  <c:v>176</c:v>
                </c:pt>
                <c:pt idx="15">
                  <c:v>75</c:v>
                </c:pt>
                <c:pt idx="16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E2-46F2-9122-3CA729974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10.34'!$Z$83:$Z$90</c:f>
              <c:numCache>
                <c:formatCode>#,##0</c:formatCode>
                <c:ptCount val="8"/>
                <c:pt idx="0">
                  <c:v>2848</c:v>
                </c:pt>
                <c:pt idx="1">
                  <c:v>5141</c:v>
                </c:pt>
                <c:pt idx="2">
                  <c:v>2407</c:v>
                </c:pt>
                <c:pt idx="3">
                  <c:v>1540</c:v>
                </c:pt>
                <c:pt idx="4">
                  <c:v>1187</c:v>
                </c:pt>
                <c:pt idx="5">
                  <c:v>1114</c:v>
                </c:pt>
                <c:pt idx="6">
                  <c:v>623</c:v>
                </c:pt>
                <c:pt idx="7">
                  <c:v>1349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1-4927-8711-2762398671A6}"/>
            </c:ext>
          </c:extLst>
        </c:ser>
        <c:ser>
          <c:idx val="1"/>
          <c:order val="1"/>
          <c:tx>
            <c:strRef>
              <c:f>'Table 10.34'!$S$92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10.34'!$Z$93:$Z$100</c:f>
              <c:numCache>
                <c:formatCode>#,##0</c:formatCode>
                <c:ptCount val="8"/>
                <c:pt idx="0">
                  <c:v>1927</c:v>
                </c:pt>
                <c:pt idx="1">
                  <c:v>6579</c:v>
                </c:pt>
                <c:pt idx="2">
                  <c:v>558</c:v>
                </c:pt>
                <c:pt idx="3">
                  <c:v>2750</c:v>
                </c:pt>
                <c:pt idx="4">
                  <c:v>3071</c:v>
                </c:pt>
                <c:pt idx="5">
                  <c:v>1534</c:v>
                </c:pt>
                <c:pt idx="6">
                  <c:v>95</c:v>
                </c:pt>
                <c:pt idx="7">
                  <c:v>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1-4927-8711-276239867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10.4'!$Y$83:$Y$90</c:f>
              <c:numCache>
                <c:formatCode>#,##0</c:formatCode>
                <c:ptCount val="8"/>
                <c:pt idx="0">
                  <c:v>674</c:v>
                </c:pt>
                <c:pt idx="1">
                  <c:v>645</c:v>
                </c:pt>
                <c:pt idx="2">
                  <c:v>1216</c:v>
                </c:pt>
                <c:pt idx="3">
                  <c:v>436</c:v>
                </c:pt>
                <c:pt idx="4">
                  <c:v>243</c:v>
                </c:pt>
                <c:pt idx="5">
                  <c:v>355</c:v>
                </c:pt>
                <c:pt idx="6">
                  <c:v>669</c:v>
                </c:pt>
                <c:pt idx="7">
                  <c:v>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A-4073-94EA-DD9EF024EFEF}"/>
            </c:ext>
          </c:extLst>
        </c:ser>
        <c:ser>
          <c:idx val="1"/>
          <c:order val="1"/>
          <c:tx>
            <c:strRef>
              <c:f>'Table 10.4'!$S$92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10.4'!$Y$93:$Y$100</c:f>
              <c:numCache>
                <c:formatCode>#,##0</c:formatCode>
                <c:ptCount val="8"/>
                <c:pt idx="0">
                  <c:v>470</c:v>
                </c:pt>
                <c:pt idx="1">
                  <c:v>1173</c:v>
                </c:pt>
                <c:pt idx="2">
                  <c:v>285</c:v>
                </c:pt>
                <c:pt idx="3">
                  <c:v>1348</c:v>
                </c:pt>
                <c:pt idx="4">
                  <c:v>1006</c:v>
                </c:pt>
                <c:pt idx="5">
                  <c:v>645</c:v>
                </c:pt>
                <c:pt idx="6">
                  <c:v>78</c:v>
                </c:pt>
                <c:pt idx="7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A-4073-94EA-DD9EF024E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10.34'!$S$1</c:f>
              <c:strCache>
                <c:ptCount val="1"/>
                <c:pt idx="0">
                  <c:v>Mitcham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10.34'!$V$8:$Z$8</c:f>
              <c:numCache>
                <c:formatCode>#,##0</c:formatCode>
                <c:ptCount val="5"/>
                <c:pt idx="0">
                  <c:v>46466</c:v>
                </c:pt>
                <c:pt idx="1">
                  <c:v>46915.46</c:v>
                </c:pt>
                <c:pt idx="2">
                  <c:v>48144.57</c:v>
                </c:pt>
                <c:pt idx="3">
                  <c:v>48399</c:v>
                </c:pt>
                <c:pt idx="4">
                  <c:v>50178.38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FE-474C-89BA-F16C5E123A3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FE-474C-89BA-F16C5E123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10.35'!$U$4:$Y$4</c:f>
              <c:numCache>
                <c:formatCode>#,##0</c:formatCode>
                <c:ptCount val="5"/>
                <c:pt idx="1">
                  <c:v>27718</c:v>
                </c:pt>
                <c:pt idx="2">
                  <c:v>29178</c:v>
                </c:pt>
                <c:pt idx="3">
                  <c:v>31350</c:v>
                </c:pt>
                <c:pt idx="4">
                  <c:v>34395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00-4ECC-A2E6-8735A05A84DA}"/>
            </c:ext>
          </c:extLst>
        </c:ser>
        <c:ser>
          <c:idx val="1"/>
          <c:order val="1"/>
          <c:tx>
            <c:strRef>
              <c:f>'Table 10.35'!$S$7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10.35'!$U$7:$Y$7</c:f>
              <c:numCache>
                <c:formatCode>#,##0</c:formatCode>
                <c:ptCount val="5"/>
                <c:pt idx="1">
                  <c:v>19862</c:v>
                </c:pt>
                <c:pt idx="2">
                  <c:v>21160</c:v>
                </c:pt>
                <c:pt idx="3">
                  <c:v>22223</c:v>
                </c:pt>
                <c:pt idx="4">
                  <c:v>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0-4ECC-A2E6-8735A05A84DA}"/>
            </c:ext>
          </c:extLst>
        </c:ser>
        <c:ser>
          <c:idx val="2"/>
          <c:order val="2"/>
          <c:tx>
            <c:strRef>
              <c:f>'Table 10.35'!$S$11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10.35'!$U$11:$Y$11</c:f>
              <c:numCache>
                <c:formatCode>#,##0</c:formatCode>
                <c:ptCount val="5"/>
                <c:pt idx="1">
                  <c:v>24170</c:v>
                </c:pt>
                <c:pt idx="2">
                  <c:v>25347</c:v>
                </c:pt>
                <c:pt idx="3">
                  <c:v>27309</c:v>
                </c:pt>
                <c:pt idx="4">
                  <c:v>30261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00-4ECC-A2E6-8735A05A84DA}"/>
            </c:ext>
          </c:extLst>
        </c:ser>
        <c:ser>
          <c:idx val="3"/>
          <c:order val="3"/>
          <c:tx>
            <c:strRef>
              <c:f>'Table 10.35'!$S$12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10.35'!$U$12:$Y$12</c:f>
              <c:numCache>
                <c:formatCode>#,##0</c:formatCode>
                <c:ptCount val="5"/>
                <c:pt idx="1">
                  <c:v>3547</c:v>
                </c:pt>
                <c:pt idx="2">
                  <c:v>3834</c:v>
                </c:pt>
                <c:pt idx="3">
                  <c:v>4041</c:v>
                </c:pt>
                <c:pt idx="4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00-4ECC-A2E6-8735A05A8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10.35'!$AB$15:$AB$33</c:f>
              <c:numCache>
                <c:formatCode>0.0%</c:formatCode>
                <c:ptCount val="19"/>
                <c:pt idx="0">
                  <c:v>2.727196442057565E-2</c:v>
                </c:pt>
                <c:pt idx="1">
                  <c:v>1.3482140359710218E-2</c:v>
                </c:pt>
                <c:pt idx="2">
                  <c:v>5.6418002293642133E-2</c:v>
                </c:pt>
                <c:pt idx="3">
                  <c:v>8.0836899667142172E-3</c:v>
                </c:pt>
                <c:pt idx="4">
                  <c:v>7.1662331123604928E-2</c:v>
                </c:pt>
                <c:pt idx="5">
                  <c:v>3.1355766272272101E-2</c:v>
                </c:pt>
                <c:pt idx="6">
                  <c:v>9.6780509636094095E-2</c:v>
                </c:pt>
                <c:pt idx="7">
                  <c:v>6.4641548488154177E-2</c:v>
                </c:pt>
                <c:pt idx="8">
                  <c:v>2.7327906911694778E-2</c:v>
                </c:pt>
                <c:pt idx="9">
                  <c:v>1.1803865626136332E-2</c:v>
                </c:pt>
                <c:pt idx="10">
                  <c:v>3.5775223070683336E-2</c:v>
                </c:pt>
                <c:pt idx="11">
                  <c:v>1.8544935805991442E-2</c:v>
                </c:pt>
                <c:pt idx="12">
                  <c:v>6.8641436603171943E-2</c:v>
                </c:pt>
                <c:pt idx="13">
                  <c:v>8.0221532264831752E-2</c:v>
                </c:pt>
                <c:pt idx="14">
                  <c:v>6.3886324858045934E-2</c:v>
                </c:pt>
                <c:pt idx="15">
                  <c:v>8.6095493832340358E-2</c:v>
                </c:pt>
                <c:pt idx="16">
                  <c:v>0.14726860787110849</c:v>
                </c:pt>
                <c:pt idx="17">
                  <c:v>2.1985399009817906E-2</c:v>
                </c:pt>
                <c:pt idx="18">
                  <c:v>3.9187715028950236E-2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7-4071-8AB0-7F85E90DF5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57-4071-8AB0-7F85E90D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10.35'!$Y$44:$Y$60</c:f>
              <c:numCache>
                <c:formatCode>#,##0</c:formatCode>
                <c:ptCount val="17"/>
                <c:pt idx="0">
                  <c:v>32</c:v>
                </c:pt>
                <c:pt idx="1">
                  <c:v>470</c:v>
                </c:pt>
                <c:pt idx="2">
                  <c:v>1027</c:v>
                </c:pt>
                <c:pt idx="3">
                  <c:v>1489</c:v>
                </c:pt>
                <c:pt idx="4">
                  <c:v>1865</c:v>
                </c:pt>
                <c:pt idx="5">
                  <c:v>1766</c:v>
                </c:pt>
                <c:pt idx="6">
                  <c:v>1805</c:v>
                </c:pt>
                <c:pt idx="7">
                  <c:v>1544</c:v>
                </c:pt>
                <c:pt idx="8">
                  <c:v>1505</c:v>
                </c:pt>
                <c:pt idx="9">
                  <c:v>1582</c:v>
                </c:pt>
                <c:pt idx="10">
                  <c:v>1328</c:v>
                </c:pt>
                <c:pt idx="11">
                  <c:v>1042</c:v>
                </c:pt>
                <c:pt idx="12">
                  <c:v>685</c:v>
                </c:pt>
                <c:pt idx="13">
                  <c:v>291</c:v>
                </c:pt>
                <c:pt idx="14">
                  <c:v>138</c:v>
                </c:pt>
                <c:pt idx="15">
                  <c:v>37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7-418E-9B89-B05088F0C7DE}"/>
            </c:ext>
          </c:extLst>
        </c:ser>
        <c:ser>
          <c:idx val="1"/>
          <c:order val="1"/>
          <c:tx>
            <c:strRef>
              <c:f>'Table 10.35'!$S$62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10.35'!$Y$63:$Y$79</c:f>
              <c:numCache>
                <c:formatCode>#,##0</c:formatCode>
                <c:ptCount val="17"/>
                <c:pt idx="0">
                  <c:v>31</c:v>
                </c:pt>
                <c:pt idx="1">
                  <c:v>589</c:v>
                </c:pt>
                <c:pt idx="2">
                  <c:v>1143</c:v>
                </c:pt>
                <c:pt idx="3">
                  <c:v>1633</c:v>
                </c:pt>
                <c:pt idx="4">
                  <c:v>1957</c:v>
                </c:pt>
                <c:pt idx="5">
                  <c:v>1801</c:v>
                </c:pt>
                <c:pt idx="6">
                  <c:v>1913</c:v>
                </c:pt>
                <c:pt idx="7">
                  <c:v>1603</c:v>
                </c:pt>
                <c:pt idx="8">
                  <c:v>1818</c:v>
                </c:pt>
                <c:pt idx="9">
                  <c:v>1840</c:v>
                </c:pt>
                <c:pt idx="10">
                  <c:v>1423</c:v>
                </c:pt>
                <c:pt idx="11">
                  <c:v>1097</c:v>
                </c:pt>
                <c:pt idx="12">
                  <c:v>567</c:v>
                </c:pt>
                <c:pt idx="13">
                  <c:v>216</c:v>
                </c:pt>
                <c:pt idx="14">
                  <c:v>66</c:v>
                </c:pt>
                <c:pt idx="15">
                  <c:v>29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E7-418E-9B89-B05088F0C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10.35'!$Y$83:$Y$90</c:f>
              <c:numCache>
                <c:formatCode>#,##0</c:formatCode>
                <c:ptCount val="8"/>
                <c:pt idx="0">
                  <c:v>1455</c:v>
                </c:pt>
                <c:pt idx="1">
                  <c:v>1638</c:v>
                </c:pt>
                <c:pt idx="2">
                  <c:v>2184</c:v>
                </c:pt>
                <c:pt idx="3">
                  <c:v>885</c:v>
                </c:pt>
                <c:pt idx="4">
                  <c:v>529</c:v>
                </c:pt>
                <c:pt idx="5">
                  <c:v>743</c:v>
                </c:pt>
                <c:pt idx="6">
                  <c:v>861</c:v>
                </c:pt>
                <c:pt idx="7">
                  <c:v>1229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8-467F-B17C-9F632945E975}"/>
            </c:ext>
          </c:extLst>
        </c:ser>
        <c:ser>
          <c:idx val="1"/>
          <c:order val="1"/>
          <c:tx>
            <c:strRef>
              <c:f>'Table 10.35'!$S$92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10.35'!$Y$93:$Y$100</c:f>
              <c:numCache>
                <c:formatCode>#,##0</c:formatCode>
                <c:ptCount val="8"/>
                <c:pt idx="0">
                  <c:v>938</c:v>
                </c:pt>
                <c:pt idx="1">
                  <c:v>2677</c:v>
                </c:pt>
                <c:pt idx="2">
                  <c:v>495</c:v>
                </c:pt>
                <c:pt idx="3">
                  <c:v>1829</c:v>
                </c:pt>
                <c:pt idx="4">
                  <c:v>1945</c:v>
                </c:pt>
                <c:pt idx="5">
                  <c:v>1204</c:v>
                </c:pt>
                <c:pt idx="6">
                  <c:v>88</c:v>
                </c:pt>
                <c:pt idx="7">
                  <c:v>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F8-467F-B17C-9F632945E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10.35'!$U$8:$Y$8</c:f>
              <c:numCache>
                <c:formatCode>#,##0</c:formatCode>
                <c:ptCount val="5"/>
                <c:pt idx="1">
                  <c:v>45369.5</c:v>
                </c:pt>
                <c:pt idx="2">
                  <c:v>46044.85</c:v>
                </c:pt>
                <c:pt idx="3">
                  <c:v>47379.360000000001</c:v>
                </c:pt>
                <c:pt idx="4">
                  <c:v>48038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7-418E-8B29-C25AB5D41E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37-418E-8B29-C25AB5D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10.35'!$V$4:$Z$4</c:f>
              <c:numCache>
                <c:formatCode>#,##0</c:formatCode>
                <c:ptCount val="5"/>
                <c:pt idx="0">
                  <c:v>27718</c:v>
                </c:pt>
                <c:pt idx="1">
                  <c:v>29178</c:v>
                </c:pt>
                <c:pt idx="2">
                  <c:v>31350</c:v>
                </c:pt>
                <c:pt idx="3">
                  <c:v>34395</c:v>
                </c:pt>
                <c:pt idx="4">
                  <c:v>35750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9F-42EE-85FB-29364E5DE9C5}"/>
            </c:ext>
          </c:extLst>
        </c:ser>
        <c:ser>
          <c:idx val="1"/>
          <c:order val="1"/>
          <c:tx>
            <c:strRef>
              <c:f>'Table 10.35'!$S$7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10.35'!$V$7:$Z$7</c:f>
              <c:numCache>
                <c:formatCode>#,##0</c:formatCode>
                <c:ptCount val="5"/>
                <c:pt idx="0">
                  <c:v>19862</c:v>
                </c:pt>
                <c:pt idx="1">
                  <c:v>21160</c:v>
                </c:pt>
                <c:pt idx="2">
                  <c:v>22223</c:v>
                </c:pt>
                <c:pt idx="3">
                  <c:v>23401</c:v>
                </c:pt>
                <c:pt idx="4">
                  <c:v>24410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9F-42EE-85FB-29364E5DE9C5}"/>
            </c:ext>
          </c:extLst>
        </c:ser>
        <c:ser>
          <c:idx val="2"/>
          <c:order val="2"/>
          <c:tx>
            <c:strRef>
              <c:f>'Table 10.35'!$S$11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10.35'!$V$11:$Z$11</c:f>
              <c:numCache>
                <c:formatCode>#,##0</c:formatCode>
                <c:ptCount val="5"/>
                <c:pt idx="0">
                  <c:v>24170</c:v>
                </c:pt>
                <c:pt idx="1">
                  <c:v>25347</c:v>
                </c:pt>
                <c:pt idx="2">
                  <c:v>27309</c:v>
                </c:pt>
                <c:pt idx="3">
                  <c:v>30261</c:v>
                </c:pt>
                <c:pt idx="4">
                  <c:v>31513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9F-42EE-85FB-29364E5DE9C5}"/>
            </c:ext>
          </c:extLst>
        </c:ser>
        <c:ser>
          <c:idx val="3"/>
          <c:order val="3"/>
          <c:tx>
            <c:strRef>
              <c:f>'Table 10.35'!$S$12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10.35'!$V$12:$Z$12</c:f>
              <c:numCache>
                <c:formatCode>#,##0</c:formatCode>
                <c:ptCount val="5"/>
                <c:pt idx="0">
                  <c:v>3547</c:v>
                </c:pt>
                <c:pt idx="1">
                  <c:v>3834</c:v>
                </c:pt>
                <c:pt idx="2">
                  <c:v>4041</c:v>
                </c:pt>
                <c:pt idx="3">
                  <c:v>4134</c:v>
                </c:pt>
                <c:pt idx="4">
                  <c:v>4235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9F-42EE-85FB-29364E5DE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10.35'!$AB$15:$AB$33</c:f>
              <c:numCache>
                <c:formatCode>0.0%</c:formatCode>
                <c:ptCount val="19"/>
                <c:pt idx="0">
                  <c:v>2.727196442057565E-2</c:v>
                </c:pt>
                <c:pt idx="1">
                  <c:v>1.3482140359710218E-2</c:v>
                </c:pt>
                <c:pt idx="2">
                  <c:v>5.6418002293642133E-2</c:v>
                </c:pt>
                <c:pt idx="3">
                  <c:v>8.0836899667142172E-3</c:v>
                </c:pt>
                <c:pt idx="4">
                  <c:v>7.1662331123604928E-2</c:v>
                </c:pt>
                <c:pt idx="5">
                  <c:v>3.1355766272272101E-2</c:v>
                </c:pt>
                <c:pt idx="6">
                  <c:v>9.6780509636094095E-2</c:v>
                </c:pt>
                <c:pt idx="7">
                  <c:v>6.4641548488154177E-2</c:v>
                </c:pt>
                <c:pt idx="8">
                  <c:v>2.7327906911694778E-2</c:v>
                </c:pt>
                <c:pt idx="9">
                  <c:v>1.1803865626136332E-2</c:v>
                </c:pt>
                <c:pt idx="10">
                  <c:v>3.5775223070683336E-2</c:v>
                </c:pt>
                <c:pt idx="11">
                  <c:v>1.8544935805991442E-2</c:v>
                </c:pt>
                <c:pt idx="12">
                  <c:v>6.8641436603171943E-2</c:v>
                </c:pt>
                <c:pt idx="13">
                  <c:v>8.0221532264831752E-2</c:v>
                </c:pt>
                <c:pt idx="14">
                  <c:v>6.3886324858045934E-2</c:v>
                </c:pt>
                <c:pt idx="15">
                  <c:v>8.6095493832340358E-2</c:v>
                </c:pt>
                <c:pt idx="16">
                  <c:v>0.14726860787110849</c:v>
                </c:pt>
                <c:pt idx="17">
                  <c:v>2.1985399009817906E-2</c:v>
                </c:pt>
                <c:pt idx="18">
                  <c:v>3.9187715028950236E-2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D5-460A-A234-CA38AA68DF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D5-460A-A234-CA38AA68D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10.35'!$Z$44:$Z$60</c:f>
              <c:numCache>
                <c:formatCode>#,##0</c:formatCode>
                <c:ptCount val="17"/>
                <c:pt idx="0">
                  <c:v>40</c:v>
                </c:pt>
                <c:pt idx="1">
                  <c:v>466</c:v>
                </c:pt>
                <c:pt idx="2">
                  <c:v>1046</c:v>
                </c:pt>
                <c:pt idx="3">
                  <c:v>1475</c:v>
                </c:pt>
                <c:pt idx="4">
                  <c:v>1921</c:v>
                </c:pt>
                <c:pt idx="5">
                  <c:v>1938</c:v>
                </c:pt>
                <c:pt idx="6">
                  <c:v>1876</c:v>
                </c:pt>
                <c:pt idx="7">
                  <c:v>1645</c:v>
                </c:pt>
                <c:pt idx="8">
                  <c:v>1479</c:v>
                </c:pt>
                <c:pt idx="9">
                  <c:v>1622</c:v>
                </c:pt>
                <c:pt idx="10">
                  <c:v>1366</c:v>
                </c:pt>
                <c:pt idx="11">
                  <c:v>1079</c:v>
                </c:pt>
                <c:pt idx="12">
                  <c:v>663</c:v>
                </c:pt>
                <c:pt idx="13">
                  <c:v>304</c:v>
                </c:pt>
                <c:pt idx="14">
                  <c:v>123</c:v>
                </c:pt>
                <c:pt idx="15">
                  <c:v>52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A-4013-9025-501B640D3378}"/>
            </c:ext>
          </c:extLst>
        </c:ser>
        <c:ser>
          <c:idx val="1"/>
          <c:order val="1"/>
          <c:tx>
            <c:strRef>
              <c:f>'Table 10.35'!$S$62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10.35'!$Z$63:$Z$79</c:f>
              <c:numCache>
                <c:formatCode>#,##0</c:formatCode>
                <c:ptCount val="17"/>
                <c:pt idx="0">
                  <c:v>41</c:v>
                </c:pt>
                <c:pt idx="1">
                  <c:v>619</c:v>
                </c:pt>
                <c:pt idx="2">
                  <c:v>1194</c:v>
                </c:pt>
                <c:pt idx="3">
                  <c:v>1652</c:v>
                </c:pt>
                <c:pt idx="4">
                  <c:v>2187</c:v>
                </c:pt>
                <c:pt idx="5">
                  <c:v>1957</c:v>
                </c:pt>
                <c:pt idx="6">
                  <c:v>1918</c:v>
                </c:pt>
                <c:pt idx="7">
                  <c:v>1840</c:v>
                </c:pt>
                <c:pt idx="8">
                  <c:v>1774</c:v>
                </c:pt>
                <c:pt idx="9">
                  <c:v>1906</c:v>
                </c:pt>
                <c:pt idx="10">
                  <c:v>1523</c:v>
                </c:pt>
                <c:pt idx="11">
                  <c:v>1092</c:v>
                </c:pt>
                <c:pt idx="12">
                  <c:v>585</c:v>
                </c:pt>
                <c:pt idx="13">
                  <c:v>195</c:v>
                </c:pt>
                <c:pt idx="14">
                  <c:v>69</c:v>
                </c:pt>
                <c:pt idx="15">
                  <c:v>24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9A-4013-9025-501B640D3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10.35'!$Z$83:$Z$90</c:f>
              <c:numCache>
                <c:formatCode>#,##0</c:formatCode>
                <c:ptCount val="8"/>
                <c:pt idx="0">
                  <c:v>1549</c:v>
                </c:pt>
                <c:pt idx="1">
                  <c:v>1731</c:v>
                </c:pt>
                <c:pt idx="2">
                  <c:v>2197</c:v>
                </c:pt>
                <c:pt idx="3">
                  <c:v>896</c:v>
                </c:pt>
                <c:pt idx="4">
                  <c:v>551</c:v>
                </c:pt>
                <c:pt idx="5">
                  <c:v>806</c:v>
                </c:pt>
                <c:pt idx="6">
                  <c:v>890</c:v>
                </c:pt>
                <c:pt idx="7">
                  <c:v>1251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3A-42BD-B7DC-35DCDED46FF8}"/>
            </c:ext>
          </c:extLst>
        </c:ser>
        <c:ser>
          <c:idx val="1"/>
          <c:order val="1"/>
          <c:tx>
            <c:strRef>
              <c:f>'Table 10.35'!$S$92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10.35'!$Z$93:$Z$100</c:f>
              <c:numCache>
                <c:formatCode>#,##0</c:formatCode>
                <c:ptCount val="8"/>
                <c:pt idx="0">
                  <c:v>993</c:v>
                </c:pt>
                <c:pt idx="1">
                  <c:v>2772</c:v>
                </c:pt>
                <c:pt idx="2">
                  <c:v>507</c:v>
                </c:pt>
                <c:pt idx="3">
                  <c:v>1932</c:v>
                </c:pt>
                <c:pt idx="4">
                  <c:v>2033</c:v>
                </c:pt>
                <c:pt idx="5">
                  <c:v>1245</c:v>
                </c:pt>
                <c:pt idx="6">
                  <c:v>103</c:v>
                </c:pt>
                <c:pt idx="7">
                  <c:v>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3A-42BD-B7DC-35DCDED46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10.4'!$U$8:$Y$8</c:f>
              <c:numCache>
                <c:formatCode>#,##0</c:formatCode>
                <c:ptCount val="5"/>
                <c:pt idx="1">
                  <c:v>38325</c:v>
                </c:pt>
                <c:pt idx="2">
                  <c:v>37980.33</c:v>
                </c:pt>
                <c:pt idx="3">
                  <c:v>40755.019999999997</c:v>
                </c:pt>
                <c:pt idx="4">
                  <c:v>39172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E-45C9-A844-0EB26C3606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3E-45C9-A844-0EB26C360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10.35'!$S$1</c:f>
              <c:strCache>
                <c:ptCount val="1"/>
                <c:pt idx="0">
                  <c:v>Mount Barker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10.35'!$V$8:$Z$8</c:f>
              <c:numCache>
                <c:formatCode>#,##0</c:formatCode>
                <c:ptCount val="5"/>
                <c:pt idx="0">
                  <c:v>45369.5</c:v>
                </c:pt>
                <c:pt idx="1">
                  <c:v>46044.85</c:v>
                </c:pt>
                <c:pt idx="2">
                  <c:v>47379.360000000001</c:v>
                </c:pt>
                <c:pt idx="3">
                  <c:v>48038</c:v>
                </c:pt>
                <c:pt idx="4">
                  <c:v>50334.84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8-4674-9BA8-2A85EA7A53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8-4674-9BA8-2A85EA7A5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10.36'!$U$4:$Y$4</c:f>
              <c:numCache>
                <c:formatCode>#,##0</c:formatCode>
                <c:ptCount val="5"/>
                <c:pt idx="1">
                  <c:v>19926</c:v>
                </c:pt>
                <c:pt idx="2">
                  <c:v>20548</c:v>
                </c:pt>
                <c:pt idx="3">
                  <c:v>21828</c:v>
                </c:pt>
                <c:pt idx="4">
                  <c:v>23339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9-49B4-9B3E-A4D5CC2A7512}"/>
            </c:ext>
          </c:extLst>
        </c:ser>
        <c:ser>
          <c:idx val="1"/>
          <c:order val="1"/>
          <c:tx>
            <c:strRef>
              <c:f>'Table 10.36'!$S$7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10.36'!$U$7:$Y$7</c:f>
              <c:numCache>
                <c:formatCode>#,##0</c:formatCode>
                <c:ptCount val="5"/>
                <c:pt idx="1">
                  <c:v>14146</c:v>
                </c:pt>
                <c:pt idx="2">
                  <c:v>14877</c:v>
                </c:pt>
                <c:pt idx="3">
                  <c:v>15130</c:v>
                </c:pt>
                <c:pt idx="4">
                  <c:v>15660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9-49B4-9B3E-A4D5CC2A7512}"/>
            </c:ext>
          </c:extLst>
        </c:ser>
        <c:ser>
          <c:idx val="2"/>
          <c:order val="2"/>
          <c:tx>
            <c:strRef>
              <c:f>'Table 10.36'!$S$11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10.36'!$U$11:$Y$11</c:f>
              <c:numCache>
                <c:formatCode>#,##0</c:formatCode>
                <c:ptCount val="5"/>
                <c:pt idx="1">
                  <c:v>18216</c:v>
                </c:pt>
                <c:pt idx="2">
                  <c:v>18549</c:v>
                </c:pt>
                <c:pt idx="3">
                  <c:v>19801</c:v>
                </c:pt>
                <c:pt idx="4">
                  <c:v>21244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9-49B4-9B3E-A4D5CC2A7512}"/>
            </c:ext>
          </c:extLst>
        </c:ser>
        <c:ser>
          <c:idx val="3"/>
          <c:order val="3"/>
          <c:tx>
            <c:strRef>
              <c:f>'Table 10.36'!$S$12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10.36'!$U$12:$Y$12</c:f>
              <c:numCache>
                <c:formatCode>#,##0</c:formatCode>
                <c:ptCount val="5"/>
                <c:pt idx="1">
                  <c:v>1717</c:v>
                </c:pt>
                <c:pt idx="2">
                  <c:v>2002</c:v>
                </c:pt>
                <c:pt idx="3">
                  <c:v>2027</c:v>
                </c:pt>
                <c:pt idx="4">
                  <c:v>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19-49B4-9B3E-A4D5CC2A7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10.36'!$AB$15:$AB$33</c:f>
              <c:numCache>
                <c:formatCode>0.0%</c:formatCode>
                <c:ptCount val="19"/>
                <c:pt idx="0">
                  <c:v>7.589267026664992E-2</c:v>
                </c:pt>
                <c:pt idx="1">
                  <c:v>3.3069613629704048E-3</c:v>
                </c:pt>
                <c:pt idx="2">
                  <c:v>8.1836828665913186E-2</c:v>
                </c:pt>
                <c:pt idx="3">
                  <c:v>5.0650927204989741E-3</c:v>
                </c:pt>
                <c:pt idx="4">
                  <c:v>5.8729959395537698E-2</c:v>
                </c:pt>
                <c:pt idx="5">
                  <c:v>3.2441709573443847E-2</c:v>
                </c:pt>
                <c:pt idx="6">
                  <c:v>0.11620411067855499</c:v>
                </c:pt>
                <c:pt idx="7">
                  <c:v>9.90832600778601E-2</c:v>
                </c:pt>
                <c:pt idx="8">
                  <c:v>3.8804470676880573E-2</c:v>
                </c:pt>
                <c:pt idx="9">
                  <c:v>5.7348570471765252E-3</c:v>
                </c:pt>
                <c:pt idx="10">
                  <c:v>2.4320817112478545E-2</c:v>
                </c:pt>
                <c:pt idx="11">
                  <c:v>1.5404579513583658E-2</c:v>
                </c:pt>
                <c:pt idx="12">
                  <c:v>2.9637071455481601E-2</c:v>
                </c:pt>
                <c:pt idx="13">
                  <c:v>6.9153166729457066E-2</c:v>
                </c:pt>
                <c:pt idx="14">
                  <c:v>4.533467286198669E-2</c:v>
                </c:pt>
                <c:pt idx="15">
                  <c:v>6.6515969693164215E-2</c:v>
                </c:pt>
                <c:pt idx="16">
                  <c:v>0.148185357277408</c:v>
                </c:pt>
                <c:pt idx="17">
                  <c:v>2.3985934949139771E-2</c:v>
                </c:pt>
                <c:pt idx="18">
                  <c:v>3.2609150655113231E-2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7-482D-BD61-C2DA072912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B7-482D-BD61-C2DA07291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10.36'!$Y$44:$Y$60</c:f>
              <c:numCache>
                <c:formatCode>#,##0</c:formatCode>
                <c:ptCount val="17"/>
                <c:pt idx="0">
                  <c:v>46</c:v>
                </c:pt>
                <c:pt idx="1">
                  <c:v>444</c:v>
                </c:pt>
                <c:pt idx="2">
                  <c:v>794</c:v>
                </c:pt>
                <c:pt idx="3">
                  <c:v>1078</c:v>
                </c:pt>
                <c:pt idx="4">
                  <c:v>1541</c:v>
                </c:pt>
                <c:pt idx="5">
                  <c:v>1375</c:v>
                </c:pt>
                <c:pt idx="6">
                  <c:v>1105</c:v>
                </c:pt>
                <c:pt idx="7">
                  <c:v>928</c:v>
                </c:pt>
                <c:pt idx="8">
                  <c:v>844</c:v>
                </c:pt>
                <c:pt idx="9">
                  <c:v>1037</c:v>
                </c:pt>
                <c:pt idx="10">
                  <c:v>868</c:v>
                </c:pt>
                <c:pt idx="11">
                  <c:v>769</c:v>
                </c:pt>
                <c:pt idx="12">
                  <c:v>465</c:v>
                </c:pt>
                <c:pt idx="13">
                  <c:v>192</c:v>
                </c:pt>
                <c:pt idx="14">
                  <c:v>71</c:v>
                </c:pt>
                <c:pt idx="15">
                  <c:v>46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D-4BE5-B549-6E0EBAF91784}"/>
            </c:ext>
          </c:extLst>
        </c:ser>
        <c:ser>
          <c:idx val="1"/>
          <c:order val="1"/>
          <c:tx>
            <c:strRef>
              <c:f>'Table 10.36'!$S$62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10.36'!$Y$63:$Y$79</c:f>
              <c:numCache>
                <c:formatCode>#,##0</c:formatCode>
                <c:ptCount val="17"/>
                <c:pt idx="0">
                  <c:v>51</c:v>
                </c:pt>
                <c:pt idx="1">
                  <c:v>505</c:v>
                </c:pt>
                <c:pt idx="2">
                  <c:v>948</c:v>
                </c:pt>
                <c:pt idx="3">
                  <c:v>986</c:v>
                </c:pt>
                <c:pt idx="4">
                  <c:v>1409</c:v>
                </c:pt>
                <c:pt idx="5">
                  <c:v>1266</c:v>
                </c:pt>
                <c:pt idx="6">
                  <c:v>1068</c:v>
                </c:pt>
                <c:pt idx="7">
                  <c:v>1031</c:v>
                </c:pt>
                <c:pt idx="8">
                  <c:v>976</c:v>
                </c:pt>
                <c:pt idx="9">
                  <c:v>1094</c:v>
                </c:pt>
                <c:pt idx="10">
                  <c:v>952</c:v>
                </c:pt>
                <c:pt idx="11">
                  <c:v>817</c:v>
                </c:pt>
                <c:pt idx="12">
                  <c:v>365</c:v>
                </c:pt>
                <c:pt idx="13">
                  <c:v>133</c:v>
                </c:pt>
                <c:pt idx="14">
                  <c:v>57</c:v>
                </c:pt>
                <c:pt idx="15">
                  <c:v>29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D-4BE5-B549-6E0EBAF91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10.36'!$Y$83:$Y$90</c:f>
              <c:numCache>
                <c:formatCode>#,##0</c:formatCode>
                <c:ptCount val="8"/>
                <c:pt idx="0">
                  <c:v>596</c:v>
                </c:pt>
                <c:pt idx="1">
                  <c:v>597</c:v>
                </c:pt>
                <c:pt idx="2">
                  <c:v>1574</c:v>
                </c:pt>
                <c:pt idx="3">
                  <c:v>527</c:v>
                </c:pt>
                <c:pt idx="4">
                  <c:v>240</c:v>
                </c:pt>
                <c:pt idx="5">
                  <c:v>508</c:v>
                </c:pt>
                <c:pt idx="6">
                  <c:v>988</c:v>
                </c:pt>
                <c:pt idx="7">
                  <c:v>1584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0C-4FBC-87A9-E452F3CD4CAF}"/>
            </c:ext>
          </c:extLst>
        </c:ser>
        <c:ser>
          <c:idx val="1"/>
          <c:order val="1"/>
          <c:tx>
            <c:strRef>
              <c:f>'Table 10.36'!$S$92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10.36'!$Y$93:$Y$100</c:f>
              <c:numCache>
                <c:formatCode>#,##0</c:formatCode>
                <c:ptCount val="8"/>
                <c:pt idx="0">
                  <c:v>431</c:v>
                </c:pt>
                <c:pt idx="1">
                  <c:v>1255</c:v>
                </c:pt>
                <c:pt idx="2">
                  <c:v>254</c:v>
                </c:pt>
                <c:pt idx="3">
                  <c:v>1529</c:v>
                </c:pt>
                <c:pt idx="4">
                  <c:v>1194</c:v>
                </c:pt>
                <c:pt idx="5">
                  <c:v>1021</c:v>
                </c:pt>
                <c:pt idx="6">
                  <c:v>54</c:v>
                </c:pt>
                <c:pt idx="7">
                  <c:v>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0C-4FBC-87A9-E452F3CD4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10.36'!$U$8:$Y$8</c:f>
              <c:numCache>
                <c:formatCode>#,##0</c:formatCode>
                <c:ptCount val="5"/>
                <c:pt idx="1">
                  <c:v>39988</c:v>
                </c:pt>
                <c:pt idx="2">
                  <c:v>41215.75</c:v>
                </c:pt>
                <c:pt idx="3">
                  <c:v>41163.72</c:v>
                </c:pt>
                <c:pt idx="4">
                  <c:v>41215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1D-4AF9-BCD3-52BDFAE285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1D-4AF9-BCD3-52BDFAE28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10.36'!$V$4:$Z$4</c:f>
              <c:numCache>
                <c:formatCode>#,##0</c:formatCode>
                <c:ptCount val="5"/>
                <c:pt idx="0">
                  <c:v>19926</c:v>
                </c:pt>
                <c:pt idx="1">
                  <c:v>20548</c:v>
                </c:pt>
                <c:pt idx="2">
                  <c:v>21828</c:v>
                </c:pt>
                <c:pt idx="3">
                  <c:v>23339</c:v>
                </c:pt>
                <c:pt idx="4">
                  <c:v>23886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33-4F9D-833C-D311E1A891C4}"/>
            </c:ext>
          </c:extLst>
        </c:ser>
        <c:ser>
          <c:idx val="1"/>
          <c:order val="1"/>
          <c:tx>
            <c:strRef>
              <c:f>'Table 10.36'!$S$7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10.36'!$V$7:$Z$7</c:f>
              <c:numCache>
                <c:formatCode>#,##0</c:formatCode>
                <c:ptCount val="5"/>
                <c:pt idx="0">
                  <c:v>14146</c:v>
                </c:pt>
                <c:pt idx="1">
                  <c:v>14877</c:v>
                </c:pt>
                <c:pt idx="2">
                  <c:v>15130</c:v>
                </c:pt>
                <c:pt idx="3">
                  <c:v>15660</c:v>
                </c:pt>
                <c:pt idx="4">
                  <c:v>15858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33-4F9D-833C-D311E1A891C4}"/>
            </c:ext>
          </c:extLst>
        </c:ser>
        <c:ser>
          <c:idx val="2"/>
          <c:order val="2"/>
          <c:tx>
            <c:strRef>
              <c:f>'Table 10.36'!$S$11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10.36'!$V$11:$Z$11</c:f>
              <c:numCache>
                <c:formatCode>#,##0</c:formatCode>
                <c:ptCount val="5"/>
                <c:pt idx="0">
                  <c:v>18216</c:v>
                </c:pt>
                <c:pt idx="1">
                  <c:v>18549</c:v>
                </c:pt>
                <c:pt idx="2">
                  <c:v>19801</c:v>
                </c:pt>
                <c:pt idx="3">
                  <c:v>21244</c:v>
                </c:pt>
                <c:pt idx="4">
                  <c:v>21770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33-4F9D-833C-D311E1A891C4}"/>
            </c:ext>
          </c:extLst>
        </c:ser>
        <c:ser>
          <c:idx val="3"/>
          <c:order val="3"/>
          <c:tx>
            <c:strRef>
              <c:f>'Table 10.36'!$S$12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10.36'!$V$12:$Z$12</c:f>
              <c:numCache>
                <c:formatCode>#,##0</c:formatCode>
                <c:ptCount val="5"/>
                <c:pt idx="0">
                  <c:v>1717</c:v>
                </c:pt>
                <c:pt idx="1">
                  <c:v>2002</c:v>
                </c:pt>
                <c:pt idx="2">
                  <c:v>2027</c:v>
                </c:pt>
                <c:pt idx="3">
                  <c:v>2097</c:v>
                </c:pt>
                <c:pt idx="4">
                  <c:v>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33-4F9D-833C-D311E1A89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10.36'!$AB$15:$AB$33</c:f>
              <c:numCache>
                <c:formatCode>0.0%</c:formatCode>
                <c:ptCount val="19"/>
                <c:pt idx="0">
                  <c:v>7.589267026664992E-2</c:v>
                </c:pt>
                <c:pt idx="1">
                  <c:v>3.3069613629704048E-3</c:v>
                </c:pt>
                <c:pt idx="2">
                  <c:v>8.1836828665913186E-2</c:v>
                </c:pt>
                <c:pt idx="3">
                  <c:v>5.0650927204989741E-3</c:v>
                </c:pt>
                <c:pt idx="4">
                  <c:v>5.8729959395537698E-2</c:v>
                </c:pt>
                <c:pt idx="5">
                  <c:v>3.2441709573443847E-2</c:v>
                </c:pt>
                <c:pt idx="6">
                  <c:v>0.11620411067855499</c:v>
                </c:pt>
                <c:pt idx="7">
                  <c:v>9.90832600778601E-2</c:v>
                </c:pt>
                <c:pt idx="8">
                  <c:v>3.8804470676880573E-2</c:v>
                </c:pt>
                <c:pt idx="9">
                  <c:v>5.7348570471765252E-3</c:v>
                </c:pt>
                <c:pt idx="10">
                  <c:v>2.4320817112478545E-2</c:v>
                </c:pt>
                <c:pt idx="11">
                  <c:v>1.5404579513583658E-2</c:v>
                </c:pt>
                <c:pt idx="12">
                  <c:v>2.9637071455481601E-2</c:v>
                </c:pt>
                <c:pt idx="13">
                  <c:v>6.9153166729457066E-2</c:v>
                </c:pt>
                <c:pt idx="14">
                  <c:v>4.533467286198669E-2</c:v>
                </c:pt>
                <c:pt idx="15">
                  <c:v>6.6515969693164215E-2</c:v>
                </c:pt>
                <c:pt idx="16">
                  <c:v>0.148185357277408</c:v>
                </c:pt>
                <c:pt idx="17">
                  <c:v>2.3985934949139771E-2</c:v>
                </c:pt>
                <c:pt idx="18">
                  <c:v>3.2609150655113231E-2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7-48A3-8CFC-A810F2F9BDA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D7-48A3-8CFC-A810F2F9B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10.36'!$Z$44:$Z$60</c:f>
              <c:numCache>
                <c:formatCode>#,##0</c:formatCode>
                <c:ptCount val="17"/>
                <c:pt idx="0">
                  <c:v>40</c:v>
                </c:pt>
                <c:pt idx="1">
                  <c:v>481</c:v>
                </c:pt>
                <c:pt idx="2">
                  <c:v>785</c:v>
                </c:pt>
                <c:pt idx="3">
                  <c:v>1012</c:v>
                </c:pt>
                <c:pt idx="4">
                  <c:v>1743</c:v>
                </c:pt>
                <c:pt idx="5">
                  <c:v>1430</c:v>
                </c:pt>
                <c:pt idx="6">
                  <c:v>1138</c:v>
                </c:pt>
                <c:pt idx="7">
                  <c:v>914</c:v>
                </c:pt>
                <c:pt idx="8">
                  <c:v>886</c:v>
                </c:pt>
                <c:pt idx="9">
                  <c:v>1037</c:v>
                </c:pt>
                <c:pt idx="10">
                  <c:v>888</c:v>
                </c:pt>
                <c:pt idx="11">
                  <c:v>761</c:v>
                </c:pt>
                <c:pt idx="12">
                  <c:v>464</c:v>
                </c:pt>
                <c:pt idx="13">
                  <c:v>207</c:v>
                </c:pt>
                <c:pt idx="14">
                  <c:v>59</c:v>
                </c:pt>
                <c:pt idx="15">
                  <c:v>40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75-4F29-94DC-8D874BBF27D2}"/>
            </c:ext>
          </c:extLst>
        </c:ser>
        <c:ser>
          <c:idx val="1"/>
          <c:order val="1"/>
          <c:tx>
            <c:strRef>
              <c:f>'Table 10.36'!$S$62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10.36'!$Z$63:$Z$79</c:f>
              <c:numCache>
                <c:formatCode>#,##0</c:formatCode>
                <c:ptCount val="17"/>
                <c:pt idx="0">
                  <c:v>46</c:v>
                </c:pt>
                <c:pt idx="1">
                  <c:v>511</c:v>
                </c:pt>
                <c:pt idx="2">
                  <c:v>906</c:v>
                </c:pt>
                <c:pt idx="3">
                  <c:v>1109</c:v>
                </c:pt>
                <c:pt idx="4">
                  <c:v>1476</c:v>
                </c:pt>
                <c:pt idx="5">
                  <c:v>1391</c:v>
                </c:pt>
                <c:pt idx="6">
                  <c:v>1127</c:v>
                </c:pt>
                <c:pt idx="7">
                  <c:v>1030</c:v>
                </c:pt>
                <c:pt idx="8">
                  <c:v>970</c:v>
                </c:pt>
                <c:pt idx="9">
                  <c:v>1071</c:v>
                </c:pt>
                <c:pt idx="10">
                  <c:v>958</c:v>
                </c:pt>
                <c:pt idx="11">
                  <c:v>781</c:v>
                </c:pt>
                <c:pt idx="12">
                  <c:v>352</c:v>
                </c:pt>
                <c:pt idx="13">
                  <c:v>133</c:v>
                </c:pt>
                <c:pt idx="14">
                  <c:v>53</c:v>
                </c:pt>
                <c:pt idx="15">
                  <c:v>28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75-4F29-94DC-8D874BBF2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10.36'!$Z$83:$Z$90</c:f>
              <c:numCache>
                <c:formatCode>#,##0</c:formatCode>
                <c:ptCount val="8"/>
                <c:pt idx="0">
                  <c:v>639</c:v>
                </c:pt>
                <c:pt idx="1">
                  <c:v>617</c:v>
                </c:pt>
                <c:pt idx="2">
                  <c:v>1585</c:v>
                </c:pt>
                <c:pt idx="3">
                  <c:v>556</c:v>
                </c:pt>
                <c:pt idx="4">
                  <c:v>241</c:v>
                </c:pt>
                <c:pt idx="5">
                  <c:v>531</c:v>
                </c:pt>
                <c:pt idx="6">
                  <c:v>1089</c:v>
                </c:pt>
                <c:pt idx="7">
                  <c:v>1462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D-45D6-9B0B-8A168C6962FE}"/>
            </c:ext>
          </c:extLst>
        </c:ser>
        <c:ser>
          <c:idx val="1"/>
          <c:order val="1"/>
          <c:tx>
            <c:strRef>
              <c:f>'Table 10.36'!$S$92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10.36'!$Z$93:$Z$100</c:f>
              <c:numCache>
                <c:formatCode>#,##0</c:formatCode>
                <c:ptCount val="8"/>
                <c:pt idx="0">
                  <c:v>455</c:v>
                </c:pt>
                <c:pt idx="1">
                  <c:v>1263</c:v>
                </c:pt>
                <c:pt idx="2">
                  <c:v>269</c:v>
                </c:pt>
                <c:pt idx="3">
                  <c:v>1636</c:v>
                </c:pt>
                <c:pt idx="4">
                  <c:v>1175</c:v>
                </c:pt>
                <c:pt idx="5">
                  <c:v>990</c:v>
                </c:pt>
                <c:pt idx="6">
                  <c:v>81</c:v>
                </c:pt>
                <c:pt idx="7">
                  <c:v>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D-45D6-9B0B-8A168C696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10.4'!$V$4:$Z$4</c:f>
              <c:numCache>
                <c:formatCode>#,##0</c:formatCode>
                <c:ptCount val="5"/>
                <c:pt idx="0">
                  <c:v>17237</c:v>
                </c:pt>
                <c:pt idx="1">
                  <c:v>17900</c:v>
                </c:pt>
                <c:pt idx="2">
                  <c:v>18770</c:v>
                </c:pt>
                <c:pt idx="3">
                  <c:v>20604</c:v>
                </c:pt>
                <c:pt idx="4">
                  <c:v>20852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82-4451-990F-9B5A2F8F97D1}"/>
            </c:ext>
          </c:extLst>
        </c:ser>
        <c:ser>
          <c:idx val="1"/>
          <c:order val="1"/>
          <c:tx>
            <c:strRef>
              <c:f>'Table 10.4'!$S$7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10.4'!$V$7:$Z$7</c:f>
              <c:numCache>
                <c:formatCode>#,##0</c:formatCode>
                <c:ptCount val="5"/>
                <c:pt idx="0">
                  <c:v>12525</c:v>
                </c:pt>
                <c:pt idx="1">
                  <c:v>13158</c:v>
                </c:pt>
                <c:pt idx="2">
                  <c:v>13419</c:v>
                </c:pt>
                <c:pt idx="3">
                  <c:v>14063</c:v>
                </c:pt>
                <c:pt idx="4">
                  <c:v>14411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82-4451-990F-9B5A2F8F97D1}"/>
            </c:ext>
          </c:extLst>
        </c:ser>
        <c:ser>
          <c:idx val="2"/>
          <c:order val="2"/>
          <c:tx>
            <c:strRef>
              <c:f>'Table 10.4'!$S$11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10.4'!$V$11:$Z$11</c:f>
              <c:numCache>
                <c:formatCode>#,##0</c:formatCode>
                <c:ptCount val="5"/>
                <c:pt idx="0">
                  <c:v>14165</c:v>
                </c:pt>
                <c:pt idx="1">
                  <c:v>14636</c:v>
                </c:pt>
                <c:pt idx="2">
                  <c:v>15439</c:v>
                </c:pt>
                <c:pt idx="3">
                  <c:v>17134</c:v>
                </c:pt>
                <c:pt idx="4">
                  <c:v>17363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82-4451-990F-9B5A2F8F97D1}"/>
            </c:ext>
          </c:extLst>
        </c:ser>
        <c:ser>
          <c:idx val="3"/>
          <c:order val="3"/>
          <c:tx>
            <c:strRef>
              <c:f>'Table 10.4'!$S$12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10.4'!$V$12:$Z$12</c:f>
              <c:numCache>
                <c:formatCode>#,##0</c:formatCode>
                <c:ptCount val="5"/>
                <c:pt idx="0">
                  <c:v>3076</c:v>
                </c:pt>
                <c:pt idx="1">
                  <c:v>3262</c:v>
                </c:pt>
                <c:pt idx="2">
                  <c:v>3331</c:v>
                </c:pt>
                <c:pt idx="3">
                  <c:v>3471</c:v>
                </c:pt>
                <c:pt idx="4">
                  <c:v>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82-4451-990F-9B5A2F8F9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10.36'!$S$1</c:f>
              <c:strCache>
                <c:ptCount val="1"/>
                <c:pt idx="0">
                  <c:v>Mount Gambier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10.36'!$V$8:$Z$8</c:f>
              <c:numCache>
                <c:formatCode>#,##0</c:formatCode>
                <c:ptCount val="5"/>
                <c:pt idx="0">
                  <c:v>39988</c:v>
                </c:pt>
                <c:pt idx="1">
                  <c:v>41215.75</c:v>
                </c:pt>
                <c:pt idx="2">
                  <c:v>41163.72</c:v>
                </c:pt>
                <c:pt idx="3">
                  <c:v>41215</c:v>
                </c:pt>
                <c:pt idx="4">
                  <c:v>43302.96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3-4970-936E-B7DC171D58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33-4970-936E-B7DC171D5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10.37'!$U$4:$Y$4</c:f>
              <c:numCache>
                <c:formatCode>#,##0</c:formatCode>
                <c:ptCount val="5"/>
                <c:pt idx="1">
                  <c:v>1950</c:v>
                </c:pt>
                <c:pt idx="2">
                  <c:v>2265</c:v>
                </c:pt>
                <c:pt idx="3">
                  <c:v>2312</c:v>
                </c:pt>
                <c:pt idx="4">
                  <c:v>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8-414E-9B86-3F08B929A842}"/>
            </c:ext>
          </c:extLst>
        </c:ser>
        <c:ser>
          <c:idx val="1"/>
          <c:order val="1"/>
          <c:tx>
            <c:strRef>
              <c:f>'Table 10.37'!$S$7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10.37'!$U$7:$Y$7</c:f>
              <c:numCache>
                <c:formatCode>#,##0</c:formatCode>
                <c:ptCount val="5"/>
                <c:pt idx="1">
                  <c:v>1246</c:v>
                </c:pt>
                <c:pt idx="2">
                  <c:v>1498</c:v>
                </c:pt>
                <c:pt idx="3">
                  <c:v>1519</c:v>
                </c:pt>
                <c:pt idx="4">
                  <c:v>1553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8-414E-9B86-3F08B929A842}"/>
            </c:ext>
          </c:extLst>
        </c:ser>
        <c:ser>
          <c:idx val="2"/>
          <c:order val="2"/>
          <c:tx>
            <c:strRef>
              <c:f>'Table 10.37'!$S$11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10.37'!$U$11:$Y$11</c:f>
              <c:numCache>
                <c:formatCode>#,##0</c:formatCode>
                <c:ptCount val="5"/>
                <c:pt idx="1">
                  <c:v>1530</c:v>
                </c:pt>
                <c:pt idx="2">
                  <c:v>1693</c:v>
                </c:pt>
                <c:pt idx="3">
                  <c:v>1717</c:v>
                </c:pt>
                <c:pt idx="4">
                  <c:v>1832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8-414E-9B86-3F08B929A842}"/>
            </c:ext>
          </c:extLst>
        </c:ser>
        <c:ser>
          <c:idx val="3"/>
          <c:order val="3"/>
          <c:tx>
            <c:strRef>
              <c:f>'Table 10.37'!$S$12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10.37'!$U$12:$Y$12</c:f>
              <c:numCache>
                <c:formatCode>#,##0</c:formatCode>
                <c:ptCount val="5"/>
                <c:pt idx="1">
                  <c:v>422</c:v>
                </c:pt>
                <c:pt idx="2">
                  <c:v>573</c:v>
                </c:pt>
                <c:pt idx="3">
                  <c:v>595</c:v>
                </c:pt>
                <c:pt idx="4">
                  <c:v>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28-414E-9B86-3F08B929A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10.37'!$AB$15:$AB$33</c:f>
              <c:numCache>
                <c:formatCode>0.0%</c:formatCode>
                <c:ptCount val="19"/>
                <c:pt idx="0">
                  <c:v>0.15564037319762511</c:v>
                </c:pt>
                <c:pt idx="1">
                  <c:v>2.5021204410517389E-2</c:v>
                </c:pt>
                <c:pt idx="2">
                  <c:v>5.1314673452078033E-2</c:v>
                </c:pt>
                <c:pt idx="3">
                  <c:v>5.0890585241730284E-3</c:v>
                </c:pt>
                <c:pt idx="4">
                  <c:v>5.0042408821034778E-2</c:v>
                </c:pt>
                <c:pt idx="5">
                  <c:v>2.883799830364716E-2</c:v>
                </c:pt>
                <c:pt idx="6">
                  <c:v>5.5555555555555552E-2</c:v>
                </c:pt>
                <c:pt idx="7">
                  <c:v>5.6403731976251058E-2</c:v>
                </c:pt>
                <c:pt idx="8">
                  <c:v>3.5199321458863446E-2</c:v>
                </c:pt>
                <c:pt idx="9">
                  <c:v>5.9372349448685328E-3</c:v>
                </c:pt>
                <c:pt idx="10">
                  <c:v>1.5691263782866838E-2</c:v>
                </c:pt>
                <c:pt idx="11">
                  <c:v>1.6963528413910092E-2</c:v>
                </c:pt>
                <c:pt idx="12">
                  <c:v>2.9262086513994912E-2</c:v>
                </c:pt>
                <c:pt idx="13">
                  <c:v>4.1984732824427481E-2</c:v>
                </c:pt>
                <c:pt idx="14">
                  <c:v>6.0220525869380828E-2</c:v>
                </c:pt>
                <c:pt idx="15">
                  <c:v>7.5063613231552168E-2</c:v>
                </c:pt>
                <c:pt idx="16">
                  <c:v>0.10941475826972011</c:v>
                </c:pt>
                <c:pt idx="17">
                  <c:v>1.1874469889737066E-2</c:v>
                </c:pt>
                <c:pt idx="18">
                  <c:v>3.8167938931297711E-2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9-4A6D-9E52-DCE5CA0B3A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9-4A6D-9E52-DCE5CA0B3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10.37'!$Y$44:$Y$60</c:f>
              <c:numCache>
                <c:formatCode>#,##0</c:formatCode>
                <c:ptCount val="17"/>
                <c:pt idx="0">
                  <c:v>3</c:v>
                </c:pt>
                <c:pt idx="1">
                  <c:v>27</c:v>
                </c:pt>
                <c:pt idx="2">
                  <c:v>51</c:v>
                </c:pt>
                <c:pt idx="3">
                  <c:v>90</c:v>
                </c:pt>
                <c:pt idx="4">
                  <c:v>106</c:v>
                </c:pt>
                <c:pt idx="5">
                  <c:v>95</c:v>
                </c:pt>
                <c:pt idx="6">
                  <c:v>96</c:v>
                </c:pt>
                <c:pt idx="7">
                  <c:v>55</c:v>
                </c:pt>
                <c:pt idx="8">
                  <c:v>114</c:v>
                </c:pt>
                <c:pt idx="9">
                  <c:v>104</c:v>
                </c:pt>
                <c:pt idx="10">
                  <c:v>134</c:v>
                </c:pt>
                <c:pt idx="11">
                  <c:v>182</c:v>
                </c:pt>
                <c:pt idx="12">
                  <c:v>106</c:v>
                </c:pt>
                <c:pt idx="13">
                  <c:v>35</c:v>
                </c:pt>
                <c:pt idx="14">
                  <c:v>25</c:v>
                </c:pt>
                <c:pt idx="15">
                  <c:v>6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C-4F94-9F1C-EB55493A4CCD}"/>
            </c:ext>
          </c:extLst>
        </c:ser>
        <c:ser>
          <c:idx val="1"/>
          <c:order val="1"/>
          <c:tx>
            <c:strRef>
              <c:f>'Table 10.37'!$S$62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10.37'!$Y$63:$Y$79</c:f>
              <c:numCache>
                <c:formatCode>#,##0</c:formatCode>
                <c:ptCount val="17"/>
                <c:pt idx="0">
                  <c:v>6</c:v>
                </c:pt>
                <c:pt idx="1">
                  <c:v>38</c:v>
                </c:pt>
                <c:pt idx="2">
                  <c:v>61</c:v>
                </c:pt>
                <c:pt idx="3">
                  <c:v>96</c:v>
                </c:pt>
                <c:pt idx="4">
                  <c:v>95</c:v>
                </c:pt>
                <c:pt idx="5">
                  <c:v>72</c:v>
                </c:pt>
                <c:pt idx="6">
                  <c:v>81</c:v>
                </c:pt>
                <c:pt idx="7">
                  <c:v>92</c:v>
                </c:pt>
                <c:pt idx="8">
                  <c:v>89</c:v>
                </c:pt>
                <c:pt idx="9">
                  <c:v>132</c:v>
                </c:pt>
                <c:pt idx="10">
                  <c:v>143</c:v>
                </c:pt>
                <c:pt idx="11">
                  <c:v>170</c:v>
                </c:pt>
                <c:pt idx="12">
                  <c:v>75</c:v>
                </c:pt>
                <c:pt idx="13">
                  <c:v>31</c:v>
                </c:pt>
                <c:pt idx="14">
                  <c:v>14</c:v>
                </c:pt>
                <c:pt idx="15">
                  <c:v>4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1C-4F94-9F1C-EB55493A4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10.37'!$Y$83:$Y$90</c:f>
              <c:numCache>
                <c:formatCode>#,##0</c:formatCode>
                <c:ptCount val="8"/>
                <c:pt idx="0">
                  <c:v>50</c:v>
                </c:pt>
                <c:pt idx="1">
                  <c:v>51</c:v>
                </c:pt>
                <c:pt idx="2">
                  <c:v>139</c:v>
                </c:pt>
                <c:pt idx="3">
                  <c:v>24</c:v>
                </c:pt>
                <c:pt idx="4">
                  <c:v>17</c:v>
                </c:pt>
                <c:pt idx="5">
                  <c:v>13</c:v>
                </c:pt>
                <c:pt idx="6">
                  <c:v>95</c:v>
                </c:pt>
                <c:pt idx="7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5-4B8E-B4BA-2B1ADA38EC0D}"/>
            </c:ext>
          </c:extLst>
        </c:ser>
        <c:ser>
          <c:idx val="1"/>
          <c:order val="1"/>
          <c:tx>
            <c:strRef>
              <c:f>'Table 10.37'!$S$92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10.37'!$Y$93:$Y$100</c:f>
              <c:numCache>
                <c:formatCode>#,##0</c:formatCode>
                <c:ptCount val="8"/>
                <c:pt idx="0">
                  <c:v>49</c:v>
                </c:pt>
                <c:pt idx="1">
                  <c:v>167</c:v>
                </c:pt>
                <c:pt idx="2">
                  <c:v>24</c:v>
                </c:pt>
                <c:pt idx="3">
                  <c:v>104</c:v>
                </c:pt>
                <c:pt idx="4">
                  <c:v>110</c:v>
                </c:pt>
                <c:pt idx="5">
                  <c:v>38</c:v>
                </c:pt>
                <c:pt idx="6">
                  <c:v>13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5-4B8E-B4BA-2B1ADA38E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10.37'!$U$8:$Y$8</c:f>
              <c:numCache>
                <c:formatCode>#,##0</c:formatCode>
                <c:ptCount val="5"/>
                <c:pt idx="1">
                  <c:v>34171</c:v>
                </c:pt>
                <c:pt idx="2">
                  <c:v>34753.78</c:v>
                </c:pt>
                <c:pt idx="3">
                  <c:v>35931</c:v>
                </c:pt>
                <c:pt idx="4">
                  <c:v>34230.36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40-42D6-8B00-09FE62C009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0-42D6-8B00-09FE62C00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10.37'!$V$4:$Z$4</c:f>
              <c:numCache>
                <c:formatCode>#,##0</c:formatCode>
                <c:ptCount val="5"/>
                <c:pt idx="0">
                  <c:v>1950</c:v>
                </c:pt>
                <c:pt idx="1">
                  <c:v>2265</c:v>
                </c:pt>
                <c:pt idx="2">
                  <c:v>2312</c:v>
                </c:pt>
                <c:pt idx="3">
                  <c:v>2433</c:v>
                </c:pt>
                <c:pt idx="4">
                  <c:v>2358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3-48C3-AECC-A8C3DE100724}"/>
            </c:ext>
          </c:extLst>
        </c:ser>
        <c:ser>
          <c:idx val="1"/>
          <c:order val="1"/>
          <c:tx>
            <c:strRef>
              <c:f>'Table 10.37'!$S$7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10.37'!$V$7:$Z$7</c:f>
              <c:numCache>
                <c:formatCode>#,##0</c:formatCode>
                <c:ptCount val="5"/>
                <c:pt idx="0">
                  <c:v>1246</c:v>
                </c:pt>
                <c:pt idx="1">
                  <c:v>1498</c:v>
                </c:pt>
                <c:pt idx="2">
                  <c:v>1519</c:v>
                </c:pt>
                <c:pt idx="3">
                  <c:v>1553</c:v>
                </c:pt>
                <c:pt idx="4">
                  <c:v>1562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93-48C3-AECC-A8C3DE100724}"/>
            </c:ext>
          </c:extLst>
        </c:ser>
        <c:ser>
          <c:idx val="2"/>
          <c:order val="2"/>
          <c:tx>
            <c:strRef>
              <c:f>'Table 10.37'!$S$11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10.37'!$V$11:$Z$11</c:f>
              <c:numCache>
                <c:formatCode>#,##0</c:formatCode>
                <c:ptCount val="5"/>
                <c:pt idx="0">
                  <c:v>1530</c:v>
                </c:pt>
                <c:pt idx="1">
                  <c:v>1693</c:v>
                </c:pt>
                <c:pt idx="2">
                  <c:v>1717</c:v>
                </c:pt>
                <c:pt idx="3">
                  <c:v>1832</c:v>
                </c:pt>
                <c:pt idx="4">
                  <c:v>1761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3-48C3-AECC-A8C3DE100724}"/>
            </c:ext>
          </c:extLst>
        </c:ser>
        <c:ser>
          <c:idx val="3"/>
          <c:order val="3"/>
          <c:tx>
            <c:strRef>
              <c:f>'Table 10.37'!$S$12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10.37'!$V$12:$Z$12</c:f>
              <c:numCache>
                <c:formatCode>#,##0</c:formatCode>
                <c:ptCount val="5"/>
                <c:pt idx="0">
                  <c:v>422</c:v>
                </c:pt>
                <c:pt idx="1">
                  <c:v>573</c:v>
                </c:pt>
                <c:pt idx="2">
                  <c:v>595</c:v>
                </c:pt>
                <c:pt idx="3">
                  <c:v>599</c:v>
                </c:pt>
                <c:pt idx="4">
                  <c:v>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93-48C3-AECC-A8C3DE100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10.37'!$AB$15:$AB$33</c:f>
              <c:numCache>
                <c:formatCode>0.0%</c:formatCode>
                <c:ptCount val="19"/>
                <c:pt idx="0">
                  <c:v>0.15564037319762511</c:v>
                </c:pt>
                <c:pt idx="1">
                  <c:v>2.5021204410517389E-2</c:v>
                </c:pt>
                <c:pt idx="2">
                  <c:v>5.1314673452078033E-2</c:v>
                </c:pt>
                <c:pt idx="3">
                  <c:v>5.0890585241730284E-3</c:v>
                </c:pt>
                <c:pt idx="4">
                  <c:v>5.0042408821034778E-2</c:v>
                </c:pt>
                <c:pt idx="5">
                  <c:v>2.883799830364716E-2</c:v>
                </c:pt>
                <c:pt idx="6">
                  <c:v>5.5555555555555552E-2</c:v>
                </c:pt>
                <c:pt idx="7">
                  <c:v>5.6403731976251058E-2</c:v>
                </c:pt>
                <c:pt idx="8">
                  <c:v>3.5199321458863446E-2</c:v>
                </c:pt>
                <c:pt idx="9">
                  <c:v>5.9372349448685328E-3</c:v>
                </c:pt>
                <c:pt idx="10">
                  <c:v>1.5691263782866838E-2</c:v>
                </c:pt>
                <c:pt idx="11">
                  <c:v>1.6963528413910092E-2</c:v>
                </c:pt>
                <c:pt idx="12">
                  <c:v>2.9262086513994912E-2</c:v>
                </c:pt>
                <c:pt idx="13">
                  <c:v>4.1984732824427481E-2</c:v>
                </c:pt>
                <c:pt idx="14">
                  <c:v>6.0220525869380828E-2</c:v>
                </c:pt>
                <c:pt idx="15">
                  <c:v>7.5063613231552168E-2</c:v>
                </c:pt>
                <c:pt idx="16">
                  <c:v>0.10941475826972011</c:v>
                </c:pt>
                <c:pt idx="17">
                  <c:v>1.1874469889737066E-2</c:v>
                </c:pt>
                <c:pt idx="18">
                  <c:v>3.8167938931297711E-2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6-4AA0-B57F-B8B8CAC937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56-4AA0-B57F-B8B8CAC93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10.37'!$Z$44:$Z$60</c:f>
              <c:numCache>
                <c:formatCode>#,##0</c:formatCode>
                <c:ptCount val="17"/>
                <c:pt idx="0">
                  <c:v>6</c:v>
                </c:pt>
                <c:pt idx="1">
                  <c:v>48</c:v>
                </c:pt>
                <c:pt idx="2">
                  <c:v>57</c:v>
                </c:pt>
                <c:pt idx="3">
                  <c:v>78</c:v>
                </c:pt>
                <c:pt idx="4">
                  <c:v>97</c:v>
                </c:pt>
                <c:pt idx="5">
                  <c:v>95</c:v>
                </c:pt>
                <c:pt idx="6">
                  <c:v>85</c:v>
                </c:pt>
                <c:pt idx="7">
                  <c:v>69</c:v>
                </c:pt>
                <c:pt idx="8">
                  <c:v>106</c:v>
                </c:pt>
                <c:pt idx="9">
                  <c:v>112</c:v>
                </c:pt>
                <c:pt idx="10">
                  <c:v>117</c:v>
                </c:pt>
                <c:pt idx="11">
                  <c:v>172</c:v>
                </c:pt>
                <c:pt idx="12">
                  <c:v>116</c:v>
                </c:pt>
                <c:pt idx="13">
                  <c:v>38</c:v>
                </c:pt>
                <c:pt idx="14">
                  <c:v>33</c:v>
                </c:pt>
                <c:pt idx="15">
                  <c:v>9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7-43B9-AC69-3B75BE652012}"/>
            </c:ext>
          </c:extLst>
        </c:ser>
        <c:ser>
          <c:idx val="1"/>
          <c:order val="1"/>
          <c:tx>
            <c:strRef>
              <c:f>'Table 10.37'!$S$62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10.37'!$Z$63:$Z$79</c:f>
              <c:numCache>
                <c:formatCode>#,##0</c:formatCode>
                <c:ptCount val="17"/>
                <c:pt idx="0">
                  <c:v>4</c:v>
                </c:pt>
                <c:pt idx="1">
                  <c:v>32</c:v>
                </c:pt>
                <c:pt idx="2">
                  <c:v>39</c:v>
                </c:pt>
                <c:pt idx="3">
                  <c:v>76</c:v>
                </c:pt>
                <c:pt idx="4">
                  <c:v>107</c:v>
                </c:pt>
                <c:pt idx="5">
                  <c:v>60</c:v>
                </c:pt>
                <c:pt idx="6">
                  <c:v>86</c:v>
                </c:pt>
                <c:pt idx="7">
                  <c:v>87</c:v>
                </c:pt>
                <c:pt idx="8">
                  <c:v>82</c:v>
                </c:pt>
                <c:pt idx="9">
                  <c:v>124</c:v>
                </c:pt>
                <c:pt idx="10">
                  <c:v>150</c:v>
                </c:pt>
                <c:pt idx="11">
                  <c:v>157</c:v>
                </c:pt>
                <c:pt idx="12">
                  <c:v>71</c:v>
                </c:pt>
                <c:pt idx="13">
                  <c:v>31</c:v>
                </c:pt>
                <c:pt idx="14">
                  <c:v>11</c:v>
                </c:pt>
                <c:pt idx="15">
                  <c:v>5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7-43B9-AC69-3B75BE65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10.37'!$Z$83:$Z$90</c:f>
              <c:numCache>
                <c:formatCode>#,##0</c:formatCode>
                <c:ptCount val="8"/>
                <c:pt idx="0">
                  <c:v>54</c:v>
                </c:pt>
                <c:pt idx="1">
                  <c:v>51</c:v>
                </c:pt>
                <c:pt idx="2">
                  <c:v>143</c:v>
                </c:pt>
                <c:pt idx="3">
                  <c:v>24</c:v>
                </c:pt>
                <c:pt idx="4">
                  <c:v>24</c:v>
                </c:pt>
                <c:pt idx="5">
                  <c:v>16</c:v>
                </c:pt>
                <c:pt idx="6">
                  <c:v>116</c:v>
                </c:pt>
                <c:pt idx="7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2-4A14-A98B-94B03ACAF6C4}"/>
            </c:ext>
          </c:extLst>
        </c:ser>
        <c:ser>
          <c:idx val="1"/>
          <c:order val="1"/>
          <c:tx>
            <c:strRef>
              <c:f>'Table 10.37'!$S$92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10.37'!$Z$93:$Z$100</c:f>
              <c:numCache>
                <c:formatCode>#,##0</c:formatCode>
                <c:ptCount val="8"/>
                <c:pt idx="0">
                  <c:v>49</c:v>
                </c:pt>
                <c:pt idx="1">
                  <c:v>149</c:v>
                </c:pt>
                <c:pt idx="2">
                  <c:v>28</c:v>
                </c:pt>
                <c:pt idx="3">
                  <c:v>108</c:v>
                </c:pt>
                <c:pt idx="4">
                  <c:v>104</c:v>
                </c:pt>
                <c:pt idx="5">
                  <c:v>44</c:v>
                </c:pt>
                <c:pt idx="6">
                  <c:v>13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A2-4A14-A98B-94B03ACAF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10.4'!$AB$15:$AB$33</c:f>
              <c:numCache>
                <c:formatCode>0.0%</c:formatCode>
                <c:ptCount val="19"/>
                <c:pt idx="0">
                  <c:v>6.6263904871499801E-2</c:v>
                </c:pt>
                <c:pt idx="1">
                  <c:v>1.5822784810126583E-2</c:v>
                </c:pt>
                <c:pt idx="2">
                  <c:v>5.9934790947449176E-2</c:v>
                </c:pt>
                <c:pt idx="3">
                  <c:v>9.158036056770234E-3</c:v>
                </c:pt>
                <c:pt idx="4">
                  <c:v>7.7819332566168006E-2</c:v>
                </c:pt>
                <c:pt idx="5">
                  <c:v>2.2487533563482931E-2</c:v>
                </c:pt>
                <c:pt idx="6">
                  <c:v>9.7238204833141537E-2</c:v>
                </c:pt>
                <c:pt idx="7">
                  <c:v>7.729190640583046E-2</c:v>
                </c:pt>
                <c:pt idx="8">
                  <c:v>3.2604526275412354E-2</c:v>
                </c:pt>
                <c:pt idx="9">
                  <c:v>6.5688530878404297E-3</c:v>
                </c:pt>
                <c:pt idx="10">
                  <c:v>2.7474108170310704E-2</c:v>
                </c:pt>
                <c:pt idx="11">
                  <c:v>1.5103567318757193E-2</c:v>
                </c:pt>
                <c:pt idx="12">
                  <c:v>5.1735711545838128E-2</c:v>
                </c:pt>
                <c:pt idx="13">
                  <c:v>7.15861143076333E-2</c:v>
                </c:pt>
                <c:pt idx="14">
                  <c:v>4.3488684311469121E-2</c:v>
                </c:pt>
                <c:pt idx="15">
                  <c:v>7.0771001150747984E-2</c:v>
                </c:pt>
                <c:pt idx="16">
                  <c:v>0.14063099347909475</c:v>
                </c:pt>
                <c:pt idx="17">
                  <c:v>2.023398542385884E-2</c:v>
                </c:pt>
                <c:pt idx="18">
                  <c:v>4.3632527809742999E-2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3-4FAA-AABD-531B8B7CBC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C3-4FAA-AABD-531B8B7CB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10.37'!$S$1</c:f>
              <c:strCache>
                <c:ptCount val="1"/>
                <c:pt idx="0">
                  <c:v>Mount Remarkable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10.37'!$V$8:$Z$8</c:f>
              <c:numCache>
                <c:formatCode>#,##0</c:formatCode>
                <c:ptCount val="5"/>
                <c:pt idx="0">
                  <c:v>34171</c:v>
                </c:pt>
                <c:pt idx="1">
                  <c:v>34753.78</c:v>
                </c:pt>
                <c:pt idx="2">
                  <c:v>35931</c:v>
                </c:pt>
                <c:pt idx="3">
                  <c:v>34230.36</c:v>
                </c:pt>
                <c:pt idx="4">
                  <c:v>37140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0-4773-8CA9-A63FCE461C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0-4773-8CA9-A63FCE461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10.38'!$U$4:$Y$4</c:f>
              <c:numCache>
                <c:formatCode>#,##0</c:formatCode>
                <c:ptCount val="5"/>
                <c:pt idx="1">
                  <c:v>14838</c:v>
                </c:pt>
                <c:pt idx="2">
                  <c:v>14885</c:v>
                </c:pt>
                <c:pt idx="3">
                  <c:v>15858</c:v>
                </c:pt>
                <c:pt idx="4">
                  <c:v>16919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F-44D9-AC54-259E6D5D9BC2}"/>
            </c:ext>
          </c:extLst>
        </c:ser>
        <c:ser>
          <c:idx val="1"/>
          <c:order val="1"/>
          <c:tx>
            <c:strRef>
              <c:f>'Table 10.38'!$S$7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10.38'!$U$7:$Y$7</c:f>
              <c:numCache>
                <c:formatCode>#,##0</c:formatCode>
                <c:ptCount val="5"/>
                <c:pt idx="1">
                  <c:v>10366</c:v>
                </c:pt>
                <c:pt idx="2">
                  <c:v>10509</c:v>
                </c:pt>
                <c:pt idx="3">
                  <c:v>10812</c:v>
                </c:pt>
                <c:pt idx="4">
                  <c:v>11223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9F-44D9-AC54-259E6D5D9BC2}"/>
            </c:ext>
          </c:extLst>
        </c:ser>
        <c:ser>
          <c:idx val="2"/>
          <c:order val="2"/>
          <c:tx>
            <c:strRef>
              <c:f>'Table 10.38'!$S$11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10.38'!$U$11:$Y$11</c:f>
              <c:numCache>
                <c:formatCode>#,##0</c:formatCode>
                <c:ptCount val="5"/>
                <c:pt idx="1">
                  <c:v>12982</c:v>
                </c:pt>
                <c:pt idx="2">
                  <c:v>13014</c:v>
                </c:pt>
                <c:pt idx="3">
                  <c:v>13949</c:v>
                </c:pt>
                <c:pt idx="4">
                  <c:v>14985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9F-44D9-AC54-259E6D5D9BC2}"/>
            </c:ext>
          </c:extLst>
        </c:ser>
        <c:ser>
          <c:idx val="3"/>
          <c:order val="3"/>
          <c:tx>
            <c:strRef>
              <c:f>'Table 10.38'!$S$12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10.38'!$U$12:$Y$12</c:f>
              <c:numCache>
                <c:formatCode>#,##0</c:formatCode>
                <c:ptCount val="5"/>
                <c:pt idx="1">
                  <c:v>1857</c:v>
                </c:pt>
                <c:pt idx="2">
                  <c:v>1872</c:v>
                </c:pt>
                <c:pt idx="3">
                  <c:v>1909</c:v>
                </c:pt>
                <c:pt idx="4">
                  <c:v>1938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9F-44D9-AC54-259E6D5D9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10.38'!$AB$15:$AB$33</c:f>
              <c:numCache>
                <c:formatCode>0.0%</c:formatCode>
                <c:ptCount val="19"/>
                <c:pt idx="0">
                  <c:v>7.388875959972073E-2</c:v>
                </c:pt>
                <c:pt idx="1">
                  <c:v>1.1810565510821503E-2</c:v>
                </c:pt>
                <c:pt idx="2">
                  <c:v>8.7153828252269028E-2</c:v>
                </c:pt>
                <c:pt idx="3">
                  <c:v>7.7961368396555738E-3</c:v>
                </c:pt>
                <c:pt idx="4">
                  <c:v>5.5271119385617871E-2</c:v>
                </c:pt>
                <c:pt idx="5">
                  <c:v>2.623923667675122E-2</c:v>
                </c:pt>
                <c:pt idx="6">
                  <c:v>0.10751687223644403</c:v>
                </c:pt>
                <c:pt idx="7">
                  <c:v>7.0048871305562019E-2</c:v>
                </c:pt>
                <c:pt idx="8">
                  <c:v>3.9155224575285086E-2</c:v>
                </c:pt>
                <c:pt idx="9">
                  <c:v>4.8289504305329299E-3</c:v>
                </c:pt>
                <c:pt idx="10">
                  <c:v>2.4668373283686294E-2</c:v>
                </c:pt>
                <c:pt idx="11">
                  <c:v>2.0595764486851291E-2</c:v>
                </c:pt>
                <c:pt idx="12">
                  <c:v>3.2464510123341866E-2</c:v>
                </c:pt>
                <c:pt idx="13">
                  <c:v>0.11740749360018618</c:v>
                </c:pt>
                <c:pt idx="14">
                  <c:v>4.9744007447056086E-2</c:v>
                </c:pt>
                <c:pt idx="15">
                  <c:v>5.2245752850826159E-2</c:v>
                </c:pt>
                <c:pt idx="16">
                  <c:v>0.1250872701885036</c:v>
                </c:pt>
                <c:pt idx="17">
                  <c:v>2.5191994414707937E-2</c:v>
                </c:pt>
                <c:pt idx="18">
                  <c:v>3.1999069117989297E-2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AB-44E5-B58B-1C093ED487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AB-44E5-B58B-1C093ED48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10.38'!$Y$44:$Y$60</c:f>
              <c:numCache>
                <c:formatCode>#,##0</c:formatCode>
                <c:ptCount val="17"/>
                <c:pt idx="0">
                  <c:v>30</c:v>
                </c:pt>
                <c:pt idx="1">
                  <c:v>266</c:v>
                </c:pt>
                <c:pt idx="2">
                  <c:v>549</c:v>
                </c:pt>
                <c:pt idx="3">
                  <c:v>807</c:v>
                </c:pt>
                <c:pt idx="4">
                  <c:v>1107</c:v>
                </c:pt>
                <c:pt idx="5">
                  <c:v>959</c:v>
                </c:pt>
                <c:pt idx="6">
                  <c:v>834</c:v>
                </c:pt>
                <c:pt idx="7">
                  <c:v>724</c:v>
                </c:pt>
                <c:pt idx="8">
                  <c:v>716</c:v>
                </c:pt>
                <c:pt idx="9">
                  <c:v>782</c:v>
                </c:pt>
                <c:pt idx="10">
                  <c:v>754</c:v>
                </c:pt>
                <c:pt idx="11">
                  <c:v>604</c:v>
                </c:pt>
                <c:pt idx="12">
                  <c:v>334</c:v>
                </c:pt>
                <c:pt idx="13">
                  <c:v>169</c:v>
                </c:pt>
                <c:pt idx="14">
                  <c:v>59</c:v>
                </c:pt>
                <c:pt idx="15">
                  <c:v>20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E-41E7-A519-82205BC74400}"/>
            </c:ext>
          </c:extLst>
        </c:ser>
        <c:ser>
          <c:idx val="1"/>
          <c:order val="1"/>
          <c:tx>
            <c:strRef>
              <c:f>'Table 10.38'!$S$62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10.38'!$Y$63:$Y$79</c:f>
              <c:numCache>
                <c:formatCode>#,##0</c:formatCode>
                <c:ptCount val="17"/>
                <c:pt idx="0">
                  <c:v>12</c:v>
                </c:pt>
                <c:pt idx="1">
                  <c:v>312</c:v>
                </c:pt>
                <c:pt idx="2">
                  <c:v>573</c:v>
                </c:pt>
                <c:pt idx="3">
                  <c:v>772</c:v>
                </c:pt>
                <c:pt idx="4">
                  <c:v>878</c:v>
                </c:pt>
                <c:pt idx="5">
                  <c:v>836</c:v>
                </c:pt>
                <c:pt idx="6">
                  <c:v>785</c:v>
                </c:pt>
                <c:pt idx="7">
                  <c:v>641</c:v>
                </c:pt>
                <c:pt idx="8">
                  <c:v>701</c:v>
                </c:pt>
                <c:pt idx="9">
                  <c:v>852</c:v>
                </c:pt>
                <c:pt idx="10">
                  <c:v>777</c:v>
                </c:pt>
                <c:pt idx="11">
                  <c:v>584</c:v>
                </c:pt>
                <c:pt idx="12">
                  <c:v>276</c:v>
                </c:pt>
                <c:pt idx="13">
                  <c:v>93</c:v>
                </c:pt>
                <c:pt idx="14">
                  <c:v>50</c:v>
                </c:pt>
                <c:pt idx="15">
                  <c:v>28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E-41E7-A519-82205BC74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10.38'!$Y$83:$Y$90</c:f>
              <c:numCache>
                <c:formatCode>#,##0</c:formatCode>
                <c:ptCount val="8"/>
                <c:pt idx="0">
                  <c:v>493</c:v>
                </c:pt>
                <c:pt idx="1">
                  <c:v>290</c:v>
                </c:pt>
                <c:pt idx="2">
                  <c:v>958</c:v>
                </c:pt>
                <c:pt idx="3">
                  <c:v>349</c:v>
                </c:pt>
                <c:pt idx="4">
                  <c:v>161</c:v>
                </c:pt>
                <c:pt idx="5">
                  <c:v>300</c:v>
                </c:pt>
                <c:pt idx="6">
                  <c:v>681</c:v>
                </c:pt>
                <c:pt idx="7">
                  <c:v>1377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E3-4DAC-9D61-C2C8442E977B}"/>
            </c:ext>
          </c:extLst>
        </c:ser>
        <c:ser>
          <c:idx val="1"/>
          <c:order val="1"/>
          <c:tx>
            <c:strRef>
              <c:f>'Table 10.38'!$S$92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10.38'!$Y$93:$Y$100</c:f>
              <c:numCache>
                <c:formatCode>#,##0</c:formatCode>
                <c:ptCount val="8"/>
                <c:pt idx="0">
                  <c:v>377</c:v>
                </c:pt>
                <c:pt idx="1">
                  <c:v>624</c:v>
                </c:pt>
                <c:pt idx="2">
                  <c:v>171</c:v>
                </c:pt>
                <c:pt idx="3">
                  <c:v>1051</c:v>
                </c:pt>
                <c:pt idx="4">
                  <c:v>690</c:v>
                </c:pt>
                <c:pt idx="5">
                  <c:v>638</c:v>
                </c:pt>
                <c:pt idx="6">
                  <c:v>91</c:v>
                </c:pt>
                <c:pt idx="7">
                  <c:v>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E3-4DAC-9D61-C2C8442E9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10.38'!$U$8:$Y$8</c:f>
              <c:numCache>
                <c:formatCode>#,##0</c:formatCode>
                <c:ptCount val="5"/>
                <c:pt idx="1">
                  <c:v>40043</c:v>
                </c:pt>
                <c:pt idx="2">
                  <c:v>39897.57</c:v>
                </c:pt>
                <c:pt idx="3">
                  <c:v>40857.19</c:v>
                </c:pt>
                <c:pt idx="4">
                  <c:v>41803.64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9C-4C52-A330-C3249AE528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9C-4C52-A330-C3249AE52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10.38'!$V$4:$Z$4</c:f>
              <c:numCache>
                <c:formatCode>#,##0</c:formatCode>
                <c:ptCount val="5"/>
                <c:pt idx="0">
                  <c:v>14838</c:v>
                </c:pt>
                <c:pt idx="1">
                  <c:v>14885</c:v>
                </c:pt>
                <c:pt idx="2">
                  <c:v>15858</c:v>
                </c:pt>
                <c:pt idx="3">
                  <c:v>16919</c:v>
                </c:pt>
                <c:pt idx="4">
                  <c:v>17186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4-41DE-93B8-1700E0590808}"/>
            </c:ext>
          </c:extLst>
        </c:ser>
        <c:ser>
          <c:idx val="1"/>
          <c:order val="1"/>
          <c:tx>
            <c:strRef>
              <c:f>'Table 10.38'!$S$7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10.38'!$V$7:$Z$7</c:f>
              <c:numCache>
                <c:formatCode>#,##0</c:formatCode>
                <c:ptCount val="5"/>
                <c:pt idx="0">
                  <c:v>10366</c:v>
                </c:pt>
                <c:pt idx="1">
                  <c:v>10509</c:v>
                </c:pt>
                <c:pt idx="2">
                  <c:v>10812</c:v>
                </c:pt>
                <c:pt idx="3">
                  <c:v>11223</c:v>
                </c:pt>
                <c:pt idx="4">
                  <c:v>11555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4-41DE-93B8-1700E0590808}"/>
            </c:ext>
          </c:extLst>
        </c:ser>
        <c:ser>
          <c:idx val="2"/>
          <c:order val="2"/>
          <c:tx>
            <c:strRef>
              <c:f>'Table 10.38'!$S$11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10.38'!$V$11:$Z$11</c:f>
              <c:numCache>
                <c:formatCode>#,##0</c:formatCode>
                <c:ptCount val="5"/>
                <c:pt idx="0">
                  <c:v>12982</c:v>
                </c:pt>
                <c:pt idx="1">
                  <c:v>13014</c:v>
                </c:pt>
                <c:pt idx="2">
                  <c:v>13949</c:v>
                </c:pt>
                <c:pt idx="3">
                  <c:v>14985</c:v>
                </c:pt>
                <c:pt idx="4">
                  <c:v>15286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4-41DE-93B8-1700E0590808}"/>
            </c:ext>
          </c:extLst>
        </c:ser>
        <c:ser>
          <c:idx val="3"/>
          <c:order val="3"/>
          <c:tx>
            <c:strRef>
              <c:f>'Table 10.38'!$S$12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10.38'!$V$12:$Z$12</c:f>
              <c:numCache>
                <c:formatCode>#,##0</c:formatCode>
                <c:ptCount val="5"/>
                <c:pt idx="0">
                  <c:v>1857</c:v>
                </c:pt>
                <c:pt idx="1">
                  <c:v>1872</c:v>
                </c:pt>
                <c:pt idx="2">
                  <c:v>1909</c:v>
                </c:pt>
                <c:pt idx="3">
                  <c:v>1938</c:v>
                </c:pt>
                <c:pt idx="4">
                  <c:v>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B4-41DE-93B8-1700E0590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10.38'!$AB$15:$AB$33</c:f>
              <c:numCache>
                <c:formatCode>0.0%</c:formatCode>
                <c:ptCount val="19"/>
                <c:pt idx="0">
                  <c:v>7.388875959972073E-2</c:v>
                </c:pt>
                <c:pt idx="1">
                  <c:v>1.1810565510821503E-2</c:v>
                </c:pt>
                <c:pt idx="2">
                  <c:v>8.7153828252269028E-2</c:v>
                </c:pt>
                <c:pt idx="3">
                  <c:v>7.7961368396555738E-3</c:v>
                </c:pt>
                <c:pt idx="4">
                  <c:v>5.5271119385617871E-2</c:v>
                </c:pt>
                <c:pt idx="5">
                  <c:v>2.623923667675122E-2</c:v>
                </c:pt>
                <c:pt idx="6">
                  <c:v>0.10751687223644403</c:v>
                </c:pt>
                <c:pt idx="7">
                  <c:v>7.0048871305562019E-2</c:v>
                </c:pt>
                <c:pt idx="8">
                  <c:v>3.9155224575285086E-2</c:v>
                </c:pt>
                <c:pt idx="9">
                  <c:v>4.8289504305329299E-3</c:v>
                </c:pt>
                <c:pt idx="10">
                  <c:v>2.4668373283686294E-2</c:v>
                </c:pt>
                <c:pt idx="11">
                  <c:v>2.0595764486851291E-2</c:v>
                </c:pt>
                <c:pt idx="12">
                  <c:v>3.2464510123341866E-2</c:v>
                </c:pt>
                <c:pt idx="13">
                  <c:v>0.11740749360018618</c:v>
                </c:pt>
                <c:pt idx="14">
                  <c:v>4.9744007447056086E-2</c:v>
                </c:pt>
                <c:pt idx="15">
                  <c:v>5.2245752850826159E-2</c:v>
                </c:pt>
                <c:pt idx="16">
                  <c:v>0.1250872701885036</c:v>
                </c:pt>
                <c:pt idx="17">
                  <c:v>2.5191994414707937E-2</c:v>
                </c:pt>
                <c:pt idx="18">
                  <c:v>3.1999069117989297E-2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8C-4EC5-AC9A-7564E0DFB9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8C-4EC5-AC9A-7564E0DFB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10.38'!$Z$44:$Z$60</c:f>
              <c:numCache>
                <c:formatCode>#,##0</c:formatCode>
                <c:ptCount val="17"/>
                <c:pt idx="0">
                  <c:v>23</c:v>
                </c:pt>
                <c:pt idx="1">
                  <c:v>225</c:v>
                </c:pt>
                <c:pt idx="2">
                  <c:v>597</c:v>
                </c:pt>
                <c:pt idx="3">
                  <c:v>801</c:v>
                </c:pt>
                <c:pt idx="4">
                  <c:v>1158</c:v>
                </c:pt>
                <c:pt idx="5">
                  <c:v>974</c:v>
                </c:pt>
                <c:pt idx="6">
                  <c:v>869</c:v>
                </c:pt>
                <c:pt idx="7">
                  <c:v>758</c:v>
                </c:pt>
                <c:pt idx="8">
                  <c:v>696</c:v>
                </c:pt>
                <c:pt idx="9">
                  <c:v>772</c:v>
                </c:pt>
                <c:pt idx="10">
                  <c:v>734</c:v>
                </c:pt>
                <c:pt idx="11">
                  <c:v>608</c:v>
                </c:pt>
                <c:pt idx="12">
                  <c:v>332</c:v>
                </c:pt>
                <c:pt idx="13">
                  <c:v>149</c:v>
                </c:pt>
                <c:pt idx="14">
                  <c:v>86</c:v>
                </c:pt>
                <c:pt idx="15">
                  <c:v>23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C3-4B0E-920F-EE77C7D58E9F}"/>
            </c:ext>
          </c:extLst>
        </c:ser>
        <c:ser>
          <c:idx val="1"/>
          <c:order val="1"/>
          <c:tx>
            <c:strRef>
              <c:f>'Table 10.38'!$S$62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10.38'!$Z$63:$Z$79</c:f>
              <c:numCache>
                <c:formatCode>#,##0</c:formatCode>
                <c:ptCount val="17"/>
                <c:pt idx="0">
                  <c:v>22</c:v>
                </c:pt>
                <c:pt idx="1">
                  <c:v>344</c:v>
                </c:pt>
                <c:pt idx="2">
                  <c:v>546</c:v>
                </c:pt>
                <c:pt idx="3">
                  <c:v>803</c:v>
                </c:pt>
                <c:pt idx="4">
                  <c:v>835</c:v>
                </c:pt>
                <c:pt idx="5">
                  <c:v>897</c:v>
                </c:pt>
                <c:pt idx="6">
                  <c:v>829</c:v>
                </c:pt>
                <c:pt idx="7">
                  <c:v>712</c:v>
                </c:pt>
                <c:pt idx="8">
                  <c:v>691</c:v>
                </c:pt>
                <c:pt idx="9">
                  <c:v>838</c:v>
                </c:pt>
                <c:pt idx="10">
                  <c:v>721</c:v>
                </c:pt>
                <c:pt idx="11">
                  <c:v>631</c:v>
                </c:pt>
                <c:pt idx="12">
                  <c:v>284</c:v>
                </c:pt>
                <c:pt idx="13">
                  <c:v>107</c:v>
                </c:pt>
                <c:pt idx="14">
                  <c:v>57</c:v>
                </c:pt>
                <c:pt idx="15">
                  <c:v>25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C3-4B0E-920F-EE77C7D58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10.38'!$Z$83:$Z$90</c:f>
              <c:numCache>
                <c:formatCode>#,##0</c:formatCode>
                <c:ptCount val="8"/>
                <c:pt idx="0">
                  <c:v>503</c:v>
                </c:pt>
                <c:pt idx="1">
                  <c:v>307</c:v>
                </c:pt>
                <c:pt idx="2">
                  <c:v>1002</c:v>
                </c:pt>
                <c:pt idx="3">
                  <c:v>365</c:v>
                </c:pt>
                <c:pt idx="4">
                  <c:v>154</c:v>
                </c:pt>
                <c:pt idx="5">
                  <c:v>330</c:v>
                </c:pt>
                <c:pt idx="6">
                  <c:v>775</c:v>
                </c:pt>
                <c:pt idx="7">
                  <c:v>1397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A-4A8C-9C50-910743F6FC13}"/>
            </c:ext>
          </c:extLst>
        </c:ser>
        <c:ser>
          <c:idx val="1"/>
          <c:order val="1"/>
          <c:tx>
            <c:strRef>
              <c:f>'Table 10.38'!$S$92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10.38'!$Z$93:$Z$100</c:f>
              <c:numCache>
                <c:formatCode>#,##0</c:formatCode>
                <c:ptCount val="8"/>
                <c:pt idx="0">
                  <c:v>370</c:v>
                </c:pt>
                <c:pt idx="1">
                  <c:v>647</c:v>
                </c:pt>
                <c:pt idx="2">
                  <c:v>172</c:v>
                </c:pt>
                <c:pt idx="3">
                  <c:v>1122</c:v>
                </c:pt>
                <c:pt idx="4">
                  <c:v>731</c:v>
                </c:pt>
                <c:pt idx="5">
                  <c:v>648</c:v>
                </c:pt>
                <c:pt idx="6">
                  <c:v>112</c:v>
                </c:pt>
                <c:pt idx="7">
                  <c:v>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A-4A8C-9C50-910743F6F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10.4'!$Z$44:$Z$60</c:f>
              <c:numCache>
                <c:formatCode>#,##0</c:formatCode>
                <c:ptCount val="17"/>
                <c:pt idx="0">
                  <c:v>31</c:v>
                </c:pt>
                <c:pt idx="1">
                  <c:v>339</c:v>
                </c:pt>
                <c:pt idx="2">
                  <c:v>653</c:v>
                </c:pt>
                <c:pt idx="3">
                  <c:v>745</c:v>
                </c:pt>
                <c:pt idx="4">
                  <c:v>783</c:v>
                </c:pt>
                <c:pt idx="5">
                  <c:v>820</c:v>
                </c:pt>
                <c:pt idx="6">
                  <c:v>835</c:v>
                </c:pt>
                <c:pt idx="7">
                  <c:v>879</c:v>
                </c:pt>
                <c:pt idx="8">
                  <c:v>818</c:v>
                </c:pt>
                <c:pt idx="9">
                  <c:v>1030</c:v>
                </c:pt>
                <c:pt idx="10">
                  <c:v>942</c:v>
                </c:pt>
                <c:pt idx="11">
                  <c:v>1009</c:v>
                </c:pt>
                <c:pt idx="12">
                  <c:v>636</c:v>
                </c:pt>
                <c:pt idx="13">
                  <c:v>291</c:v>
                </c:pt>
                <c:pt idx="14">
                  <c:v>125</c:v>
                </c:pt>
                <c:pt idx="15">
                  <c:v>49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6-4C5C-99FF-D04B212EC074}"/>
            </c:ext>
          </c:extLst>
        </c:ser>
        <c:ser>
          <c:idx val="1"/>
          <c:order val="1"/>
          <c:tx>
            <c:strRef>
              <c:f>'Table 10.4'!$S$62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10.4'!$Z$63:$Z$79</c:f>
              <c:numCache>
                <c:formatCode>#,##0</c:formatCode>
                <c:ptCount val="17"/>
                <c:pt idx="0">
                  <c:v>56</c:v>
                </c:pt>
                <c:pt idx="1">
                  <c:v>393</c:v>
                </c:pt>
                <c:pt idx="2">
                  <c:v>704</c:v>
                </c:pt>
                <c:pt idx="3">
                  <c:v>909</c:v>
                </c:pt>
                <c:pt idx="4">
                  <c:v>858</c:v>
                </c:pt>
                <c:pt idx="5">
                  <c:v>891</c:v>
                </c:pt>
                <c:pt idx="6">
                  <c:v>883</c:v>
                </c:pt>
                <c:pt idx="7">
                  <c:v>931</c:v>
                </c:pt>
                <c:pt idx="8">
                  <c:v>969</c:v>
                </c:pt>
                <c:pt idx="9">
                  <c:v>1156</c:v>
                </c:pt>
                <c:pt idx="10">
                  <c:v>1107</c:v>
                </c:pt>
                <c:pt idx="11">
                  <c:v>1074</c:v>
                </c:pt>
                <c:pt idx="12">
                  <c:v>531</c:v>
                </c:pt>
                <c:pt idx="13">
                  <c:v>209</c:v>
                </c:pt>
                <c:pt idx="14">
                  <c:v>81</c:v>
                </c:pt>
                <c:pt idx="15">
                  <c:v>40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6-4C5C-99FF-D04B212EC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10.38'!$S$1</c:f>
              <c:strCache>
                <c:ptCount val="1"/>
                <c:pt idx="0">
                  <c:v>Murray Bridge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10.38'!$V$8:$Z$8</c:f>
              <c:numCache>
                <c:formatCode>#,##0</c:formatCode>
                <c:ptCount val="5"/>
                <c:pt idx="0">
                  <c:v>40043</c:v>
                </c:pt>
                <c:pt idx="1">
                  <c:v>39897.57</c:v>
                </c:pt>
                <c:pt idx="2">
                  <c:v>40857.19</c:v>
                </c:pt>
                <c:pt idx="3">
                  <c:v>41803.64</c:v>
                </c:pt>
                <c:pt idx="4">
                  <c:v>45427.29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B7-4CA7-82D9-39B2FECE1D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B7-4CA7-82D9-39B2FECE1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10.39'!$U$4:$Y$4</c:f>
              <c:numCache>
                <c:formatCode>#,##0</c:formatCode>
                <c:ptCount val="5"/>
                <c:pt idx="1">
                  <c:v>8082</c:v>
                </c:pt>
                <c:pt idx="2">
                  <c:v>8622</c:v>
                </c:pt>
                <c:pt idx="3">
                  <c:v>8812</c:v>
                </c:pt>
                <c:pt idx="4">
                  <c:v>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1C-4FBE-BC6E-3797B887FB59}"/>
            </c:ext>
          </c:extLst>
        </c:ser>
        <c:ser>
          <c:idx val="1"/>
          <c:order val="1"/>
          <c:tx>
            <c:strRef>
              <c:f>'Table 10.39'!$S$7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10.39'!$U$7:$Y$7</c:f>
              <c:numCache>
                <c:formatCode>#,##0</c:formatCode>
                <c:ptCount val="5"/>
                <c:pt idx="1">
                  <c:v>5045</c:v>
                </c:pt>
                <c:pt idx="2">
                  <c:v>5510</c:v>
                </c:pt>
                <c:pt idx="3">
                  <c:v>5454</c:v>
                </c:pt>
                <c:pt idx="4">
                  <c:v>5437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1C-4FBE-BC6E-3797B887FB59}"/>
            </c:ext>
          </c:extLst>
        </c:ser>
        <c:ser>
          <c:idx val="2"/>
          <c:order val="2"/>
          <c:tx>
            <c:strRef>
              <c:f>'Table 10.39'!$S$11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10.39'!$U$11:$Y$11</c:f>
              <c:numCache>
                <c:formatCode>#,##0</c:formatCode>
                <c:ptCount val="5"/>
                <c:pt idx="1">
                  <c:v>6813</c:v>
                </c:pt>
                <c:pt idx="2">
                  <c:v>7117</c:v>
                </c:pt>
                <c:pt idx="3">
                  <c:v>7217</c:v>
                </c:pt>
                <c:pt idx="4">
                  <c:v>7508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1C-4FBE-BC6E-3797B887FB59}"/>
            </c:ext>
          </c:extLst>
        </c:ser>
        <c:ser>
          <c:idx val="3"/>
          <c:order val="3"/>
          <c:tx>
            <c:strRef>
              <c:f>'Table 10.39'!$S$12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10.39'!$U$12:$Y$12</c:f>
              <c:numCache>
                <c:formatCode>#,##0</c:formatCode>
                <c:ptCount val="5"/>
                <c:pt idx="1">
                  <c:v>1275</c:v>
                </c:pt>
                <c:pt idx="2">
                  <c:v>1502</c:v>
                </c:pt>
                <c:pt idx="3">
                  <c:v>1595</c:v>
                </c:pt>
                <c:pt idx="4">
                  <c:v>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1C-4FBE-BC6E-3797B887F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10.39'!$AB$15:$AB$33</c:f>
              <c:numCache>
                <c:formatCode>0.0%</c:formatCode>
                <c:ptCount val="19"/>
                <c:pt idx="0">
                  <c:v>0.25051986428805956</c:v>
                </c:pt>
                <c:pt idx="1">
                  <c:v>4.2683594177519973E-3</c:v>
                </c:pt>
                <c:pt idx="2">
                  <c:v>8.4272737222283026E-2</c:v>
                </c:pt>
                <c:pt idx="3">
                  <c:v>5.0344752106818427E-3</c:v>
                </c:pt>
                <c:pt idx="4">
                  <c:v>4.049469191200613E-2</c:v>
                </c:pt>
                <c:pt idx="5">
                  <c:v>3.8196344533216589E-2</c:v>
                </c:pt>
                <c:pt idx="6">
                  <c:v>8.1755499616942104E-2</c:v>
                </c:pt>
                <c:pt idx="7">
                  <c:v>5.8115355149392582E-2</c:v>
                </c:pt>
                <c:pt idx="8">
                  <c:v>3.2286308416329214E-2</c:v>
                </c:pt>
                <c:pt idx="9">
                  <c:v>3.2833533982707672E-3</c:v>
                </c:pt>
                <c:pt idx="10">
                  <c:v>1.4446754952391375E-2</c:v>
                </c:pt>
                <c:pt idx="11">
                  <c:v>9.4122797417095332E-3</c:v>
                </c:pt>
                <c:pt idx="12">
                  <c:v>3.0863521943745212E-2</c:v>
                </c:pt>
                <c:pt idx="13">
                  <c:v>8.7337200394002404E-2</c:v>
                </c:pt>
                <c:pt idx="14">
                  <c:v>2.7361278318923061E-2</c:v>
                </c:pt>
                <c:pt idx="15">
                  <c:v>4.4763051329758129E-2</c:v>
                </c:pt>
                <c:pt idx="16">
                  <c:v>7.2999890554886718E-2</c:v>
                </c:pt>
                <c:pt idx="17">
                  <c:v>6.2383714567144574E-3</c:v>
                </c:pt>
                <c:pt idx="18">
                  <c:v>2.5391266279960599E-2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3F-42EA-92B3-BCD124DC1A4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3F-42EA-92B3-BCD124DC1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10.39'!$Y$44:$Y$60</c:f>
              <c:numCache>
                <c:formatCode>#,##0</c:formatCode>
                <c:ptCount val="17"/>
                <c:pt idx="0">
                  <c:v>17</c:v>
                </c:pt>
                <c:pt idx="1">
                  <c:v>183</c:v>
                </c:pt>
                <c:pt idx="2">
                  <c:v>268</c:v>
                </c:pt>
                <c:pt idx="3">
                  <c:v>407</c:v>
                </c:pt>
                <c:pt idx="4">
                  <c:v>583</c:v>
                </c:pt>
                <c:pt idx="5">
                  <c:v>556</c:v>
                </c:pt>
                <c:pt idx="6">
                  <c:v>464</c:v>
                </c:pt>
                <c:pt idx="7">
                  <c:v>437</c:v>
                </c:pt>
                <c:pt idx="8">
                  <c:v>351</c:v>
                </c:pt>
                <c:pt idx="9">
                  <c:v>406</c:v>
                </c:pt>
                <c:pt idx="10">
                  <c:v>339</c:v>
                </c:pt>
                <c:pt idx="11">
                  <c:v>403</c:v>
                </c:pt>
                <c:pt idx="12">
                  <c:v>217</c:v>
                </c:pt>
                <c:pt idx="13">
                  <c:v>99</c:v>
                </c:pt>
                <c:pt idx="14">
                  <c:v>69</c:v>
                </c:pt>
                <c:pt idx="15">
                  <c:v>33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A-4BA2-8BA3-E6EEFE1CFE22}"/>
            </c:ext>
          </c:extLst>
        </c:ser>
        <c:ser>
          <c:idx val="1"/>
          <c:order val="1"/>
          <c:tx>
            <c:strRef>
              <c:f>'Table 10.39'!$S$62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10.39'!$Y$63:$Y$79</c:f>
              <c:numCache>
                <c:formatCode>#,##0</c:formatCode>
                <c:ptCount val="17"/>
                <c:pt idx="0">
                  <c:v>15</c:v>
                </c:pt>
                <c:pt idx="1">
                  <c:v>136</c:v>
                </c:pt>
                <c:pt idx="2">
                  <c:v>317</c:v>
                </c:pt>
                <c:pt idx="3">
                  <c:v>369</c:v>
                </c:pt>
                <c:pt idx="4">
                  <c:v>431</c:v>
                </c:pt>
                <c:pt idx="5">
                  <c:v>367</c:v>
                </c:pt>
                <c:pt idx="6">
                  <c:v>343</c:v>
                </c:pt>
                <c:pt idx="7">
                  <c:v>435</c:v>
                </c:pt>
                <c:pt idx="8">
                  <c:v>386</c:v>
                </c:pt>
                <c:pt idx="9">
                  <c:v>408</c:v>
                </c:pt>
                <c:pt idx="10">
                  <c:v>302</c:v>
                </c:pt>
                <c:pt idx="11">
                  <c:v>324</c:v>
                </c:pt>
                <c:pt idx="12">
                  <c:v>157</c:v>
                </c:pt>
                <c:pt idx="13">
                  <c:v>73</c:v>
                </c:pt>
                <c:pt idx="14">
                  <c:v>36</c:v>
                </c:pt>
                <c:pt idx="15">
                  <c:v>22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DA-4BA2-8BA3-E6EEFE1CF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10.39'!$Y$83:$Y$90</c:f>
              <c:numCache>
                <c:formatCode>#,##0</c:formatCode>
                <c:ptCount val="8"/>
                <c:pt idx="0">
                  <c:v>318</c:v>
                </c:pt>
                <c:pt idx="1">
                  <c:v>130</c:v>
                </c:pt>
                <c:pt idx="2">
                  <c:v>490</c:v>
                </c:pt>
                <c:pt idx="3">
                  <c:v>56</c:v>
                </c:pt>
                <c:pt idx="4">
                  <c:v>39</c:v>
                </c:pt>
                <c:pt idx="5">
                  <c:v>118</c:v>
                </c:pt>
                <c:pt idx="6">
                  <c:v>227</c:v>
                </c:pt>
                <c:pt idx="7">
                  <c:v>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E-430E-A188-F9B89D315850}"/>
            </c:ext>
          </c:extLst>
        </c:ser>
        <c:ser>
          <c:idx val="1"/>
          <c:order val="1"/>
          <c:tx>
            <c:strRef>
              <c:f>'Table 10.39'!$S$92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10.39'!$Y$93:$Y$100</c:f>
              <c:numCache>
                <c:formatCode>#,##0</c:formatCode>
                <c:ptCount val="8"/>
                <c:pt idx="0">
                  <c:v>148</c:v>
                </c:pt>
                <c:pt idx="1">
                  <c:v>345</c:v>
                </c:pt>
                <c:pt idx="2">
                  <c:v>76</c:v>
                </c:pt>
                <c:pt idx="3">
                  <c:v>338</c:v>
                </c:pt>
                <c:pt idx="4">
                  <c:v>312</c:v>
                </c:pt>
                <c:pt idx="5">
                  <c:v>271</c:v>
                </c:pt>
                <c:pt idx="6">
                  <c:v>16</c:v>
                </c:pt>
                <c:pt idx="7">
                  <c:v>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4E-430E-A188-F9B89D315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10.39'!$U$8:$Y$8</c:f>
              <c:numCache>
                <c:formatCode>#,##0</c:formatCode>
                <c:ptCount val="5"/>
                <c:pt idx="1">
                  <c:v>31363.93</c:v>
                </c:pt>
                <c:pt idx="2">
                  <c:v>30461.8</c:v>
                </c:pt>
                <c:pt idx="3">
                  <c:v>31850</c:v>
                </c:pt>
                <c:pt idx="4">
                  <c:v>33207.300000000003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8-441D-A3A0-3854F998B7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8-441D-A3A0-3854F998B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10.39'!$V$4:$Z$4</c:f>
              <c:numCache>
                <c:formatCode>#,##0</c:formatCode>
                <c:ptCount val="5"/>
                <c:pt idx="0">
                  <c:v>8082</c:v>
                </c:pt>
                <c:pt idx="1">
                  <c:v>8622</c:v>
                </c:pt>
                <c:pt idx="2">
                  <c:v>8812</c:v>
                </c:pt>
                <c:pt idx="3">
                  <c:v>8994</c:v>
                </c:pt>
                <c:pt idx="4">
                  <c:v>9141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8C-4661-8067-87936805207E}"/>
            </c:ext>
          </c:extLst>
        </c:ser>
        <c:ser>
          <c:idx val="1"/>
          <c:order val="1"/>
          <c:tx>
            <c:strRef>
              <c:f>'Table 10.39'!$S$7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10.39'!$V$7:$Z$7</c:f>
              <c:numCache>
                <c:formatCode>#,##0</c:formatCode>
                <c:ptCount val="5"/>
                <c:pt idx="0">
                  <c:v>5045</c:v>
                </c:pt>
                <c:pt idx="1">
                  <c:v>5510</c:v>
                </c:pt>
                <c:pt idx="2">
                  <c:v>5454</c:v>
                </c:pt>
                <c:pt idx="3">
                  <c:v>5437</c:v>
                </c:pt>
                <c:pt idx="4">
                  <c:v>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8C-4661-8067-87936805207E}"/>
            </c:ext>
          </c:extLst>
        </c:ser>
        <c:ser>
          <c:idx val="2"/>
          <c:order val="2"/>
          <c:tx>
            <c:strRef>
              <c:f>'Table 10.39'!$S$11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10.39'!$V$11:$Z$11</c:f>
              <c:numCache>
                <c:formatCode>#,##0</c:formatCode>
                <c:ptCount val="5"/>
                <c:pt idx="0">
                  <c:v>6813</c:v>
                </c:pt>
                <c:pt idx="1">
                  <c:v>7117</c:v>
                </c:pt>
                <c:pt idx="2">
                  <c:v>7217</c:v>
                </c:pt>
                <c:pt idx="3">
                  <c:v>7508</c:v>
                </c:pt>
                <c:pt idx="4">
                  <c:v>7729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8C-4661-8067-87936805207E}"/>
            </c:ext>
          </c:extLst>
        </c:ser>
        <c:ser>
          <c:idx val="3"/>
          <c:order val="3"/>
          <c:tx>
            <c:strRef>
              <c:f>'Table 10.39'!$S$12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10.39'!$V$12:$Z$12</c:f>
              <c:numCache>
                <c:formatCode>#,##0</c:formatCode>
                <c:ptCount val="5"/>
                <c:pt idx="0">
                  <c:v>1275</c:v>
                </c:pt>
                <c:pt idx="1">
                  <c:v>1502</c:v>
                </c:pt>
                <c:pt idx="2">
                  <c:v>1595</c:v>
                </c:pt>
                <c:pt idx="3">
                  <c:v>1479</c:v>
                </c:pt>
                <c:pt idx="4">
                  <c:v>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8C-4661-8067-879368052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10.39'!$AB$15:$AB$33</c:f>
              <c:numCache>
                <c:formatCode>0.0%</c:formatCode>
                <c:ptCount val="19"/>
                <c:pt idx="0">
                  <c:v>0.25051986428805956</c:v>
                </c:pt>
                <c:pt idx="1">
                  <c:v>4.2683594177519973E-3</c:v>
                </c:pt>
                <c:pt idx="2">
                  <c:v>8.4272737222283026E-2</c:v>
                </c:pt>
                <c:pt idx="3">
                  <c:v>5.0344752106818427E-3</c:v>
                </c:pt>
                <c:pt idx="4">
                  <c:v>4.049469191200613E-2</c:v>
                </c:pt>
                <c:pt idx="5">
                  <c:v>3.8196344533216589E-2</c:v>
                </c:pt>
                <c:pt idx="6">
                  <c:v>8.1755499616942104E-2</c:v>
                </c:pt>
                <c:pt idx="7">
                  <c:v>5.8115355149392582E-2</c:v>
                </c:pt>
                <c:pt idx="8">
                  <c:v>3.2286308416329214E-2</c:v>
                </c:pt>
                <c:pt idx="9">
                  <c:v>3.2833533982707672E-3</c:v>
                </c:pt>
                <c:pt idx="10">
                  <c:v>1.4446754952391375E-2</c:v>
                </c:pt>
                <c:pt idx="11">
                  <c:v>9.4122797417095332E-3</c:v>
                </c:pt>
                <c:pt idx="12">
                  <c:v>3.0863521943745212E-2</c:v>
                </c:pt>
                <c:pt idx="13">
                  <c:v>8.7337200394002404E-2</c:v>
                </c:pt>
                <c:pt idx="14">
                  <c:v>2.7361278318923061E-2</c:v>
                </c:pt>
                <c:pt idx="15">
                  <c:v>4.4763051329758129E-2</c:v>
                </c:pt>
                <c:pt idx="16">
                  <c:v>7.2999890554886718E-2</c:v>
                </c:pt>
                <c:pt idx="17">
                  <c:v>6.2383714567144574E-3</c:v>
                </c:pt>
                <c:pt idx="18">
                  <c:v>2.5391266279960599E-2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DA-49E1-84EF-B0A38194DF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DA-49E1-84EF-B0A38194D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10.39'!$Z$44:$Z$60</c:f>
              <c:numCache>
                <c:formatCode>#,##0</c:formatCode>
                <c:ptCount val="17"/>
                <c:pt idx="0">
                  <c:v>19</c:v>
                </c:pt>
                <c:pt idx="1">
                  <c:v>180</c:v>
                </c:pt>
                <c:pt idx="2">
                  <c:v>329</c:v>
                </c:pt>
                <c:pt idx="3">
                  <c:v>433</c:v>
                </c:pt>
                <c:pt idx="4">
                  <c:v>647</c:v>
                </c:pt>
                <c:pt idx="5">
                  <c:v>552</c:v>
                </c:pt>
                <c:pt idx="6">
                  <c:v>466</c:v>
                </c:pt>
                <c:pt idx="7">
                  <c:v>403</c:v>
                </c:pt>
                <c:pt idx="8">
                  <c:v>358</c:v>
                </c:pt>
                <c:pt idx="9">
                  <c:v>355</c:v>
                </c:pt>
                <c:pt idx="10">
                  <c:v>379</c:v>
                </c:pt>
                <c:pt idx="11">
                  <c:v>386</c:v>
                </c:pt>
                <c:pt idx="12">
                  <c:v>237</c:v>
                </c:pt>
                <c:pt idx="13">
                  <c:v>105</c:v>
                </c:pt>
                <c:pt idx="14">
                  <c:v>71</c:v>
                </c:pt>
                <c:pt idx="15">
                  <c:v>36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3-4B43-AF21-D7676C813C5C}"/>
            </c:ext>
          </c:extLst>
        </c:ser>
        <c:ser>
          <c:idx val="1"/>
          <c:order val="1"/>
          <c:tx>
            <c:strRef>
              <c:f>'Table 10.39'!$S$62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10.39'!$Z$63:$Z$79</c:f>
              <c:numCache>
                <c:formatCode>#,##0</c:formatCode>
                <c:ptCount val="17"/>
                <c:pt idx="0">
                  <c:v>15</c:v>
                </c:pt>
                <c:pt idx="1">
                  <c:v>156</c:v>
                </c:pt>
                <c:pt idx="2">
                  <c:v>307</c:v>
                </c:pt>
                <c:pt idx="3">
                  <c:v>386</c:v>
                </c:pt>
                <c:pt idx="4">
                  <c:v>418</c:v>
                </c:pt>
                <c:pt idx="5">
                  <c:v>351</c:v>
                </c:pt>
                <c:pt idx="6">
                  <c:v>390</c:v>
                </c:pt>
                <c:pt idx="7">
                  <c:v>411</c:v>
                </c:pt>
                <c:pt idx="8">
                  <c:v>352</c:v>
                </c:pt>
                <c:pt idx="9">
                  <c:v>395</c:v>
                </c:pt>
                <c:pt idx="10">
                  <c:v>312</c:v>
                </c:pt>
                <c:pt idx="11">
                  <c:v>336</c:v>
                </c:pt>
                <c:pt idx="12">
                  <c:v>156</c:v>
                </c:pt>
                <c:pt idx="13">
                  <c:v>87</c:v>
                </c:pt>
                <c:pt idx="14">
                  <c:v>32</c:v>
                </c:pt>
                <c:pt idx="15">
                  <c:v>22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B3-4B43-AF21-D7676C813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10.39'!$Z$83:$Z$90</c:f>
              <c:numCache>
                <c:formatCode>#,##0</c:formatCode>
                <c:ptCount val="8"/>
                <c:pt idx="0">
                  <c:v>316</c:v>
                </c:pt>
                <c:pt idx="1">
                  <c:v>135</c:v>
                </c:pt>
                <c:pt idx="2">
                  <c:v>560</c:v>
                </c:pt>
                <c:pt idx="3">
                  <c:v>67</c:v>
                </c:pt>
                <c:pt idx="4">
                  <c:v>43</c:v>
                </c:pt>
                <c:pt idx="5">
                  <c:v>117</c:v>
                </c:pt>
                <c:pt idx="6">
                  <c:v>331</c:v>
                </c:pt>
                <c:pt idx="7">
                  <c:v>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86-4EE8-838F-0D903042023B}"/>
            </c:ext>
          </c:extLst>
        </c:ser>
        <c:ser>
          <c:idx val="1"/>
          <c:order val="1"/>
          <c:tx>
            <c:strRef>
              <c:f>'Table 10.39'!$S$92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10.39'!$Z$93:$Z$100</c:f>
              <c:numCache>
                <c:formatCode>#,##0</c:formatCode>
                <c:ptCount val="8"/>
                <c:pt idx="0">
                  <c:v>151</c:v>
                </c:pt>
                <c:pt idx="1">
                  <c:v>343</c:v>
                </c:pt>
                <c:pt idx="2">
                  <c:v>86</c:v>
                </c:pt>
                <c:pt idx="3">
                  <c:v>353</c:v>
                </c:pt>
                <c:pt idx="4">
                  <c:v>313</c:v>
                </c:pt>
                <c:pt idx="5">
                  <c:v>273</c:v>
                </c:pt>
                <c:pt idx="6">
                  <c:v>47</c:v>
                </c:pt>
                <c:pt idx="7">
                  <c:v>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86-4EE8-838F-0D9030420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10.4'!$Z$83:$Z$90</c:f>
              <c:numCache>
                <c:formatCode>#,##0</c:formatCode>
                <c:ptCount val="8"/>
                <c:pt idx="0">
                  <c:v>690</c:v>
                </c:pt>
                <c:pt idx="1">
                  <c:v>670</c:v>
                </c:pt>
                <c:pt idx="2">
                  <c:v>1202</c:v>
                </c:pt>
                <c:pt idx="3">
                  <c:v>439</c:v>
                </c:pt>
                <c:pt idx="4">
                  <c:v>229</c:v>
                </c:pt>
                <c:pt idx="5">
                  <c:v>391</c:v>
                </c:pt>
                <c:pt idx="6">
                  <c:v>731</c:v>
                </c:pt>
                <c:pt idx="7">
                  <c:v>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1-4803-A7F2-B12BCDFEC59D}"/>
            </c:ext>
          </c:extLst>
        </c:ser>
        <c:ser>
          <c:idx val="1"/>
          <c:order val="1"/>
          <c:tx>
            <c:strRef>
              <c:f>'Table 10.4'!$S$92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10.4'!$Z$93:$Z$100</c:f>
              <c:numCache>
                <c:formatCode>#,##0</c:formatCode>
                <c:ptCount val="8"/>
                <c:pt idx="0">
                  <c:v>509</c:v>
                </c:pt>
                <c:pt idx="1">
                  <c:v>1181</c:v>
                </c:pt>
                <c:pt idx="2">
                  <c:v>298</c:v>
                </c:pt>
                <c:pt idx="3">
                  <c:v>1388</c:v>
                </c:pt>
                <c:pt idx="4">
                  <c:v>1038</c:v>
                </c:pt>
                <c:pt idx="5">
                  <c:v>671</c:v>
                </c:pt>
                <c:pt idx="6">
                  <c:v>81</c:v>
                </c:pt>
                <c:pt idx="7">
                  <c:v>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91-4803-A7F2-B12BCDFEC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10.39'!$S$1</c:f>
              <c:strCache>
                <c:ptCount val="1"/>
                <c:pt idx="0">
                  <c:v>Naracoorte and Lucindale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10.39'!$V$8:$Z$8</c:f>
              <c:numCache>
                <c:formatCode>#,##0</c:formatCode>
                <c:ptCount val="5"/>
                <c:pt idx="0">
                  <c:v>31363.93</c:v>
                </c:pt>
                <c:pt idx="1">
                  <c:v>30461.8</c:v>
                </c:pt>
                <c:pt idx="2">
                  <c:v>31850</c:v>
                </c:pt>
                <c:pt idx="3">
                  <c:v>33207.300000000003</c:v>
                </c:pt>
                <c:pt idx="4">
                  <c:v>35770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63-42D3-8F78-8AEF683E4F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10.39'!$V$2:$Z$2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63-42D3-8F78-8AEF683E4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10.40'!$U$4:$Y$4</c:f>
              <c:numCache>
                <c:formatCode>#,##0</c:formatCode>
                <c:ptCount val="5"/>
                <c:pt idx="1">
                  <c:v>3381</c:v>
                </c:pt>
                <c:pt idx="2">
                  <c:v>3597</c:v>
                </c:pt>
                <c:pt idx="3">
                  <c:v>3852</c:v>
                </c:pt>
                <c:pt idx="4">
                  <c:v>3971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6-4689-AC1B-1513F86E72A4}"/>
            </c:ext>
          </c:extLst>
        </c:ser>
        <c:ser>
          <c:idx val="1"/>
          <c:order val="1"/>
          <c:tx>
            <c:strRef>
              <c:f>'Table 10.40'!$S$7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10.40'!$U$7:$Y$7</c:f>
              <c:numCache>
                <c:formatCode>#,##0</c:formatCode>
                <c:ptCount val="5"/>
                <c:pt idx="1">
                  <c:v>2273</c:v>
                </c:pt>
                <c:pt idx="2">
                  <c:v>2409</c:v>
                </c:pt>
                <c:pt idx="3">
                  <c:v>2475</c:v>
                </c:pt>
                <c:pt idx="4">
                  <c:v>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D6-4689-AC1B-1513F86E72A4}"/>
            </c:ext>
          </c:extLst>
        </c:ser>
        <c:ser>
          <c:idx val="2"/>
          <c:order val="2"/>
          <c:tx>
            <c:strRef>
              <c:f>'Table 10.40'!$S$11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10.40'!$U$11:$Y$11</c:f>
              <c:numCache>
                <c:formatCode>#,##0</c:formatCode>
                <c:ptCount val="5"/>
                <c:pt idx="1">
                  <c:v>2673</c:v>
                </c:pt>
                <c:pt idx="2">
                  <c:v>2811</c:v>
                </c:pt>
                <c:pt idx="3">
                  <c:v>3054</c:v>
                </c:pt>
                <c:pt idx="4">
                  <c:v>3142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D6-4689-AC1B-1513F86E72A4}"/>
            </c:ext>
          </c:extLst>
        </c:ser>
        <c:ser>
          <c:idx val="3"/>
          <c:order val="3"/>
          <c:tx>
            <c:strRef>
              <c:f>'Table 10.40'!$S$12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10.40'!$U$12:$Y$12</c:f>
              <c:numCache>
                <c:formatCode>#,##0</c:formatCode>
                <c:ptCount val="5"/>
                <c:pt idx="1">
                  <c:v>709</c:v>
                </c:pt>
                <c:pt idx="2">
                  <c:v>788</c:v>
                </c:pt>
                <c:pt idx="3">
                  <c:v>798</c:v>
                </c:pt>
                <c:pt idx="4">
                  <c:v>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D6-4689-AC1B-1513F86E7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10.40'!$AB$15:$AB$33</c:f>
              <c:numCache>
                <c:formatCode>0.0%</c:formatCode>
                <c:ptCount val="19"/>
                <c:pt idx="0">
                  <c:v>0.17753984063745021</c:v>
                </c:pt>
                <c:pt idx="1">
                  <c:v>1.2201195219123506E-2</c:v>
                </c:pt>
                <c:pt idx="2">
                  <c:v>5.1543824701195222E-2</c:v>
                </c:pt>
                <c:pt idx="3">
                  <c:v>1.045816733067729E-2</c:v>
                </c:pt>
                <c:pt idx="4">
                  <c:v>6.1752988047808766E-2</c:v>
                </c:pt>
                <c:pt idx="5">
                  <c:v>3.5856573705179286E-2</c:v>
                </c:pt>
                <c:pt idx="6">
                  <c:v>7.1713147410358571E-2</c:v>
                </c:pt>
                <c:pt idx="7">
                  <c:v>3.5607569721115541E-2</c:v>
                </c:pt>
                <c:pt idx="8">
                  <c:v>4.1085657370517926E-2</c:v>
                </c:pt>
                <c:pt idx="9">
                  <c:v>5.7270916334661356E-3</c:v>
                </c:pt>
                <c:pt idx="10">
                  <c:v>2.4153386454183266E-2</c:v>
                </c:pt>
                <c:pt idx="11">
                  <c:v>1.444223107569721E-2</c:v>
                </c:pt>
                <c:pt idx="12">
                  <c:v>3.436254980079681E-2</c:v>
                </c:pt>
                <c:pt idx="13">
                  <c:v>4.6065737051792829E-2</c:v>
                </c:pt>
                <c:pt idx="14">
                  <c:v>4.1832669322709161E-2</c:v>
                </c:pt>
                <c:pt idx="15">
                  <c:v>7.1464143426294827E-2</c:v>
                </c:pt>
                <c:pt idx="16">
                  <c:v>0.10408366533864542</c:v>
                </c:pt>
                <c:pt idx="17">
                  <c:v>4.7310756972111555E-3</c:v>
                </c:pt>
                <c:pt idx="18">
                  <c:v>4.233067729083665E-2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B-44FB-8E7D-58A6CEB73B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B-44FB-8E7D-58A6CEB73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10.40'!$Y$44:$Y$60</c:f>
              <c:numCache>
                <c:formatCode>#,##0</c:formatCode>
                <c:ptCount val="17"/>
                <c:pt idx="0">
                  <c:v>11</c:v>
                </c:pt>
                <c:pt idx="1">
                  <c:v>58</c:v>
                </c:pt>
                <c:pt idx="2">
                  <c:v>146</c:v>
                </c:pt>
                <c:pt idx="3">
                  <c:v>181</c:v>
                </c:pt>
                <c:pt idx="4">
                  <c:v>186</c:v>
                </c:pt>
                <c:pt idx="5">
                  <c:v>172</c:v>
                </c:pt>
                <c:pt idx="6">
                  <c:v>172</c:v>
                </c:pt>
                <c:pt idx="7">
                  <c:v>176</c:v>
                </c:pt>
                <c:pt idx="8">
                  <c:v>147</c:v>
                </c:pt>
                <c:pt idx="9">
                  <c:v>176</c:v>
                </c:pt>
                <c:pt idx="10">
                  <c:v>184</c:v>
                </c:pt>
                <c:pt idx="11">
                  <c:v>217</c:v>
                </c:pt>
                <c:pt idx="12">
                  <c:v>118</c:v>
                </c:pt>
                <c:pt idx="13">
                  <c:v>72</c:v>
                </c:pt>
                <c:pt idx="14">
                  <c:v>49</c:v>
                </c:pt>
                <c:pt idx="15">
                  <c:v>9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A-4433-ABB0-37AD0B9FC50C}"/>
            </c:ext>
          </c:extLst>
        </c:ser>
        <c:ser>
          <c:idx val="1"/>
          <c:order val="1"/>
          <c:tx>
            <c:strRef>
              <c:f>'Table 10.40'!$S$62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10.40'!$Y$63:$Y$79</c:f>
              <c:numCache>
                <c:formatCode>#,##0</c:formatCode>
                <c:ptCount val="17"/>
                <c:pt idx="0">
                  <c:v>10</c:v>
                </c:pt>
                <c:pt idx="1">
                  <c:v>55</c:v>
                </c:pt>
                <c:pt idx="2">
                  <c:v>126</c:v>
                </c:pt>
                <c:pt idx="3">
                  <c:v>115</c:v>
                </c:pt>
                <c:pt idx="4">
                  <c:v>157</c:v>
                </c:pt>
                <c:pt idx="5">
                  <c:v>164</c:v>
                </c:pt>
                <c:pt idx="6">
                  <c:v>167</c:v>
                </c:pt>
                <c:pt idx="7">
                  <c:v>134</c:v>
                </c:pt>
                <c:pt idx="8">
                  <c:v>164</c:v>
                </c:pt>
                <c:pt idx="9">
                  <c:v>204</c:v>
                </c:pt>
                <c:pt idx="10">
                  <c:v>194</c:v>
                </c:pt>
                <c:pt idx="11">
                  <c:v>185</c:v>
                </c:pt>
                <c:pt idx="12">
                  <c:v>106</c:v>
                </c:pt>
                <c:pt idx="13">
                  <c:v>50</c:v>
                </c:pt>
                <c:pt idx="14">
                  <c:v>26</c:v>
                </c:pt>
                <c:pt idx="15">
                  <c:v>3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6A-4433-ABB0-37AD0B9FC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10.40'!$Y$83:$Y$90</c:f>
              <c:numCache>
                <c:formatCode>#,##0</c:formatCode>
                <c:ptCount val="8"/>
                <c:pt idx="0">
                  <c:v>123</c:v>
                </c:pt>
                <c:pt idx="1">
                  <c:v>59</c:v>
                </c:pt>
                <c:pt idx="2">
                  <c:v>246</c:v>
                </c:pt>
                <c:pt idx="3">
                  <c:v>27</c:v>
                </c:pt>
                <c:pt idx="4">
                  <c:v>24</c:v>
                </c:pt>
                <c:pt idx="5">
                  <c:v>45</c:v>
                </c:pt>
                <c:pt idx="6">
                  <c:v>166</c:v>
                </c:pt>
                <c:pt idx="7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87-48E8-B18D-DE796CAC1AB5}"/>
            </c:ext>
          </c:extLst>
        </c:ser>
        <c:ser>
          <c:idx val="1"/>
          <c:order val="1"/>
          <c:tx>
            <c:strRef>
              <c:f>'Table 10.40'!$S$92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10.40'!$Y$93:$Y$100</c:f>
              <c:numCache>
                <c:formatCode>#,##0</c:formatCode>
                <c:ptCount val="8"/>
                <c:pt idx="0">
                  <c:v>67</c:v>
                </c:pt>
                <c:pt idx="1">
                  <c:v>237</c:v>
                </c:pt>
                <c:pt idx="2">
                  <c:v>35</c:v>
                </c:pt>
                <c:pt idx="3">
                  <c:v>190</c:v>
                </c:pt>
                <c:pt idx="4">
                  <c:v>168</c:v>
                </c:pt>
                <c:pt idx="5">
                  <c:v>97</c:v>
                </c:pt>
                <c:pt idx="6">
                  <c:v>14</c:v>
                </c:pt>
                <c:pt idx="7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87-48E8-B18D-DE796CAC1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10.40'!$U$8:$Y$8</c:f>
              <c:numCache>
                <c:formatCode>#,##0</c:formatCode>
                <c:ptCount val="5"/>
                <c:pt idx="1">
                  <c:v>32253.23</c:v>
                </c:pt>
                <c:pt idx="2">
                  <c:v>29918.03</c:v>
                </c:pt>
                <c:pt idx="3">
                  <c:v>31695</c:v>
                </c:pt>
                <c:pt idx="4">
                  <c:v>34457.279999999999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0F-49BB-A506-EED49772F4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0F-49BB-A506-EED49772F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10.40'!$V$4:$Z$4</c:f>
              <c:numCache>
                <c:formatCode>#,##0</c:formatCode>
                <c:ptCount val="5"/>
                <c:pt idx="0">
                  <c:v>3381</c:v>
                </c:pt>
                <c:pt idx="1">
                  <c:v>3597</c:v>
                </c:pt>
                <c:pt idx="2">
                  <c:v>3852</c:v>
                </c:pt>
                <c:pt idx="3">
                  <c:v>3971</c:v>
                </c:pt>
                <c:pt idx="4">
                  <c:v>4016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9-400F-80BF-F6F3C4203995}"/>
            </c:ext>
          </c:extLst>
        </c:ser>
        <c:ser>
          <c:idx val="1"/>
          <c:order val="1"/>
          <c:tx>
            <c:strRef>
              <c:f>'Table 10.40'!$S$7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10.40'!$V$7:$Z$7</c:f>
              <c:numCache>
                <c:formatCode>#,##0</c:formatCode>
                <c:ptCount val="5"/>
                <c:pt idx="0">
                  <c:v>2273</c:v>
                </c:pt>
                <c:pt idx="1">
                  <c:v>2409</c:v>
                </c:pt>
                <c:pt idx="2">
                  <c:v>2475</c:v>
                </c:pt>
                <c:pt idx="3">
                  <c:v>2525</c:v>
                </c:pt>
                <c:pt idx="4">
                  <c:v>2572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9-400F-80BF-F6F3C4203995}"/>
            </c:ext>
          </c:extLst>
        </c:ser>
        <c:ser>
          <c:idx val="2"/>
          <c:order val="2"/>
          <c:tx>
            <c:strRef>
              <c:f>'Table 10.40'!$S$11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10.40'!$V$11:$Z$11</c:f>
              <c:numCache>
                <c:formatCode>#,##0</c:formatCode>
                <c:ptCount val="5"/>
                <c:pt idx="0">
                  <c:v>2673</c:v>
                </c:pt>
                <c:pt idx="1">
                  <c:v>2811</c:v>
                </c:pt>
                <c:pt idx="2">
                  <c:v>3054</c:v>
                </c:pt>
                <c:pt idx="3">
                  <c:v>3142</c:v>
                </c:pt>
                <c:pt idx="4">
                  <c:v>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D9-400F-80BF-F6F3C4203995}"/>
            </c:ext>
          </c:extLst>
        </c:ser>
        <c:ser>
          <c:idx val="3"/>
          <c:order val="3"/>
          <c:tx>
            <c:strRef>
              <c:f>'Table 10.40'!$S$12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10.40'!$V$12:$Z$12</c:f>
              <c:numCache>
                <c:formatCode>#,##0</c:formatCode>
                <c:ptCount val="5"/>
                <c:pt idx="0">
                  <c:v>709</c:v>
                </c:pt>
                <c:pt idx="1">
                  <c:v>788</c:v>
                </c:pt>
                <c:pt idx="2">
                  <c:v>798</c:v>
                </c:pt>
                <c:pt idx="3">
                  <c:v>829</c:v>
                </c:pt>
                <c:pt idx="4">
                  <c:v>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D9-400F-80BF-F6F3C4203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10.40'!$AB$15:$AB$33</c:f>
              <c:numCache>
                <c:formatCode>0.0%</c:formatCode>
                <c:ptCount val="19"/>
                <c:pt idx="0">
                  <c:v>0.17753984063745021</c:v>
                </c:pt>
                <c:pt idx="1">
                  <c:v>1.2201195219123506E-2</c:v>
                </c:pt>
                <c:pt idx="2">
                  <c:v>5.1543824701195222E-2</c:v>
                </c:pt>
                <c:pt idx="3">
                  <c:v>1.045816733067729E-2</c:v>
                </c:pt>
                <c:pt idx="4">
                  <c:v>6.1752988047808766E-2</c:v>
                </c:pt>
                <c:pt idx="5">
                  <c:v>3.5856573705179286E-2</c:v>
                </c:pt>
                <c:pt idx="6">
                  <c:v>7.1713147410358571E-2</c:v>
                </c:pt>
                <c:pt idx="7">
                  <c:v>3.5607569721115541E-2</c:v>
                </c:pt>
                <c:pt idx="8">
                  <c:v>4.1085657370517926E-2</c:v>
                </c:pt>
                <c:pt idx="9">
                  <c:v>5.7270916334661356E-3</c:v>
                </c:pt>
                <c:pt idx="10">
                  <c:v>2.4153386454183266E-2</c:v>
                </c:pt>
                <c:pt idx="11">
                  <c:v>1.444223107569721E-2</c:v>
                </c:pt>
                <c:pt idx="12">
                  <c:v>3.436254980079681E-2</c:v>
                </c:pt>
                <c:pt idx="13">
                  <c:v>4.6065737051792829E-2</c:v>
                </c:pt>
                <c:pt idx="14">
                  <c:v>4.1832669322709161E-2</c:v>
                </c:pt>
                <c:pt idx="15">
                  <c:v>7.1464143426294827E-2</c:v>
                </c:pt>
                <c:pt idx="16">
                  <c:v>0.10408366533864542</c:v>
                </c:pt>
                <c:pt idx="17">
                  <c:v>4.7310756972111555E-3</c:v>
                </c:pt>
                <c:pt idx="18">
                  <c:v>4.233067729083665E-2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5-4437-AFF1-5F79346544B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45-4437-AFF1-5F7934654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10.40'!$Z$44:$Z$60</c:f>
              <c:numCache>
                <c:formatCode>#,##0</c:formatCode>
                <c:ptCount val="17"/>
                <c:pt idx="0">
                  <c:v>11</c:v>
                </c:pt>
                <c:pt idx="1">
                  <c:v>84</c:v>
                </c:pt>
                <c:pt idx="2">
                  <c:v>155</c:v>
                </c:pt>
                <c:pt idx="3">
                  <c:v>175</c:v>
                </c:pt>
                <c:pt idx="4">
                  <c:v>211</c:v>
                </c:pt>
                <c:pt idx="5">
                  <c:v>212</c:v>
                </c:pt>
                <c:pt idx="6">
                  <c:v>155</c:v>
                </c:pt>
                <c:pt idx="7">
                  <c:v>157</c:v>
                </c:pt>
                <c:pt idx="8">
                  <c:v>143</c:v>
                </c:pt>
                <c:pt idx="9">
                  <c:v>177</c:v>
                </c:pt>
                <c:pt idx="10">
                  <c:v>181</c:v>
                </c:pt>
                <c:pt idx="11">
                  <c:v>212</c:v>
                </c:pt>
                <c:pt idx="12">
                  <c:v>121</c:v>
                </c:pt>
                <c:pt idx="13">
                  <c:v>63</c:v>
                </c:pt>
                <c:pt idx="14">
                  <c:v>42</c:v>
                </c:pt>
                <c:pt idx="15">
                  <c:v>17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17-4776-9B0D-412729B00794}"/>
            </c:ext>
          </c:extLst>
        </c:ser>
        <c:ser>
          <c:idx val="1"/>
          <c:order val="1"/>
          <c:tx>
            <c:strRef>
              <c:f>'Table 10.40'!$S$62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10.40'!$Z$63:$Z$79</c:f>
              <c:numCache>
                <c:formatCode>#,##0</c:formatCode>
                <c:ptCount val="17"/>
                <c:pt idx="0">
                  <c:v>9</c:v>
                </c:pt>
                <c:pt idx="1">
                  <c:v>61</c:v>
                </c:pt>
                <c:pt idx="2">
                  <c:v>138</c:v>
                </c:pt>
                <c:pt idx="3">
                  <c:v>120</c:v>
                </c:pt>
                <c:pt idx="4">
                  <c:v>147</c:v>
                </c:pt>
                <c:pt idx="5">
                  <c:v>165</c:v>
                </c:pt>
                <c:pt idx="6">
                  <c:v>156</c:v>
                </c:pt>
                <c:pt idx="7">
                  <c:v>150</c:v>
                </c:pt>
                <c:pt idx="8">
                  <c:v>172</c:v>
                </c:pt>
                <c:pt idx="9">
                  <c:v>205</c:v>
                </c:pt>
                <c:pt idx="10">
                  <c:v>176</c:v>
                </c:pt>
                <c:pt idx="11">
                  <c:v>193</c:v>
                </c:pt>
                <c:pt idx="12">
                  <c:v>109</c:v>
                </c:pt>
                <c:pt idx="13">
                  <c:v>45</c:v>
                </c:pt>
                <c:pt idx="14">
                  <c:v>32</c:v>
                </c:pt>
                <c:pt idx="15">
                  <c:v>6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17-4776-9B0D-412729B00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10.40'!$Z$83:$Z$90</c:f>
              <c:numCache>
                <c:formatCode>#,##0</c:formatCode>
                <c:ptCount val="8"/>
                <c:pt idx="0">
                  <c:v>134</c:v>
                </c:pt>
                <c:pt idx="1">
                  <c:v>72</c:v>
                </c:pt>
                <c:pt idx="2">
                  <c:v>257</c:v>
                </c:pt>
                <c:pt idx="3">
                  <c:v>33</c:v>
                </c:pt>
                <c:pt idx="4">
                  <c:v>22</c:v>
                </c:pt>
                <c:pt idx="5">
                  <c:v>48</c:v>
                </c:pt>
                <c:pt idx="6">
                  <c:v>218</c:v>
                </c:pt>
                <c:pt idx="7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A-46F7-917C-39E488F4B66D}"/>
            </c:ext>
          </c:extLst>
        </c:ser>
        <c:ser>
          <c:idx val="1"/>
          <c:order val="1"/>
          <c:tx>
            <c:strRef>
              <c:f>'Table 10.40'!$S$92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10.40'!$Z$93:$Z$100</c:f>
              <c:numCache>
                <c:formatCode>#,##0</c:formatCode>
                <c:ptCount val="8"/>
                <c:pt idx="0">
                  <c:v>63</c:v>
                </c:pt>
                <c:pt idx="1">
                  <c:v>240</c:v>
                </c:pt>
                <c:pt idx="2">
                  <c:v>36</c:v>
                </c:pt>
                <c:pt idx="3">
                  <c:v>190</c:v>
                </c:pt>
                <c:pt idx="4">
                  <c:v>161</c:v>
                </c:pt>
                <c:pt idx="5">
                  <c:v>106</c:v>
                </c:pt>
                <c:pt idx="6">
                  <c:v>27</c:v>
                </c:pt>
                <c:pt idx="7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A-46F7-917C-39E488F4B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10.1'!$Y$83:$Y$90</c:f>
              <c:numCache>
                <c:formatCode>#,##0</c:formatCode>
                <c:ptCount val="8"/>
                <c:pt idx="0">
                  <c:v>908</c:v>
                </c:pt>
                <c:pt idx="1">
                  <c:v>2475</c:v>
                </c:pt>
                <c:pt idx="2">
                  <c:v>784</c:v>
                </c:pt>
                <c:pt idx="3">
                  <c:v>726</c:v>
                </c:pt>
                <c:pt idx="4">
                  <c:v>578</c:v>
                </c:pt>
                <c:pt idx="5">
                  <c:v>430</c:v>
                </c:pt>
                <c:pt idx="6">
                  <c:v>214</c:v>
                </c:pt>
                <c:pt idx="7">
                  <c:v>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98-4FC8-86C4-95454B062E15}"/>
            </c:ext>
          </c:extLst>
        </c:ser>
        <c:ser>
          <c:idx val="1"/>
          <c:order val="1"/>
          <c:tx>
            <c:strRef>
              <c:f>'Table 10.1'!$S$92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10.1'!$Y$93:$Y$100</c:f>
              <c:numCache>
                <c:formatCode>#,##0</c:formatCode>
                <c:ptCount val="8"/>
                <c:pt idx="0">
                  <c:v>687</c:v>
                </c:pt>
                <c:pt idx="1">
                  <c:v>2356</c:v>
                </c:pt>
                <c:pt idx="2">
                  <c:v>306</c:v>
                </c:pt>
                <c:pt idx="3">
                  <c:v>1195</c:v>
                </c:pt>
                <c:pt idx="4">
                  <c:v>1009</c:v>
                </c:pt>
                <c:pt idx="5">
                  <c:v>556</c:v>
                </c:pt>
                <c:pt idx="6">
                  <c:v>34</c:v>
                </c:pt>
                <c:pt idx="7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98-4FC8-86C4-95454B062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10.4'!$S$1</c:f>
              <c:strCache>
                <c:ptCount val="1"/>
                <c:pt idx="0">
                  <c:v>Alexandrina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10.4'!$V$8:$Z$8</c:f>
              <c:numCache>
                <c:formatCode>#,##0</c:formatCode>
                <c:ptCount val="5"/>
                <c:pt idx="0">
                  <c:v>38325</c:v>
                </c:pt>
                <c:pt idx="1">
                  <c:v>37980.33</c:v>
                </c:pt>
                <c:pt idx="2">
                  <c:v>40755.019999999997</c:v>
                </c:pt>
                <c:pt idx="3">
                  <c:v>39172</c:v>
                </c:pt>
                <c:pt idx="4">
                  <c:v>41511.47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D1-4F37-8D50-72961F96F21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D1-4F37-8D50-72961F96F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10.40'!$S$1</c:f>
              <c:strCache>
                <c:ptCount val="1"/>
                <c:pt idx="0">
                  <c:v>Northern Areas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10.40'!$V$8:$Z$8</c:f>
              <c:numCache>
                <c:formatCode>#,##0</c:formatCode>
                <c:ptCount val="5"/>
                <c:pt idx="0">
                  <c:v>32253.23</c:v>
                </c:pt>
                <c:pt idx="1">
                  <c:v>29918.03</c:v>
                </c:pt>
                <c:pt idx="2">
                  <c:v>31695</c:v>
                </c:pt>
                <c:pt idx="3">
                  <c:v>34457.279999999999</c:v>
                </c:pt>
                <c:pt idx="4">
                  <c:v>35813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41-4D6F-AB80-0E9DBADCAA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41-4D6F-AB80-0E9DBADCA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10.41'!$U$4:$Y$4</c:f>
              <c:numCache>
                <c:formatCode>#,##0</c:formatCode>
                <c:ptCount val="5"/>
                <c:pt idx="1">
                  <c:v>29699</c:v>
                </c:pt>
                <c:pt idx="2">
                  <c:v>30155</c:v>
                </c:pt>
                <c:pt idx="3">
                  <c:v>31211</c:v>
                </c:pt>
                <c:pt idx="4">
                  <c:v>34503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4A-4922-899F-1621BC7F8830}"/>
            </c:ext>
          </c:extLst>
        </c:ser>
        <c:ser>
          <c:idx val="1"/>
          <c:order val="1"/>
          <c:tx>
            <c:strRef>
              <c:f>'Table 10.41'!$S$7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10.41'!$U$7:$Y$7</c:f>
              <c:numCache>
                <c:formatCode>#,##0</c:formatCode>
                <c:ptCount val="5"/>
                <c:pt idx="1">
                  <c:v>20699</c:v>
                </c:pt>
                <c:pt idx="2">
                  <c:v>21116</c:v>
                </c:pt>
                <c:pt idx="3">
                  <c:v>21171</c:v>
                </c:pt>
                <c:pt idx="4">
                  <c:v>22003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4A-4922-899F-1621BC7F8830}"/>
            </c:ext>
          </c:extLst>
        </c:ser>
        <c:ser>
          <c:idx val="2"/>
          <c:order val="2"/>
          <c:tx>
            <c:strRef>
              <c:f>'Table 10.41'!$S$11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10.41'!$U$11:$Y$11</c:f>
              <c:numCache>
                <c:formatCode>#,##0</c:formatCode>
                <c:ptCount val="5"/>
                <c:pt idx="1">
                  <c:v>26151</c:v>
                </c:pt>
                <c:pt idx="2">
                  <c:v>26458</c:v>
                </c:pt>
                <c:pt idx="3">
                  <c:v>27448</c:v>
                </c:pt>
                <c:pt idx="4">
                  <c:v>30622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4A-4922-899F-1621BC7F8830}"/>
            </c:ext>
          </c:extLst>
        </c:ser>
        <c:ser>
          <c:idx val="3"/>
          <c:order val="3"/>
          <c:tx>
            <c:strRef>
              <c:f>'Table 10.41'!$S$12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10.41'!$U$12:$Y$12</c:f>
              <c:numCache>
                <c:formatCode>#,##0</c:formatCode>
                <c:ptCount val="5"/>
                <c:pt idx="1">
                  <c:v>3543</c:v>
                </c:pt>
                <c:pt idx="2">
                  <c:v>3701</c:v>
                </c:pt>
                <c:pt idx="3">
                  <c:v>3763</c:v>
                </c:pt>
                <c:pt idx="4">
                  <c:v>3875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4A-4922-899F-1621BC7F8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10.41'!$AB$15:$AB$33</c:f>
              <c:numCache>
                <c:formatCode>0.0%</c:formatCode>
                <c:ptCount val="19"/>
                <c:pt idx="0">
                  <c:v>6.3508264579966549E-3</c:v>
                </c:pt>
                <c:pt idx="1">
                  <c:v>7.569958322701369E-3</c:v>
                </c:pt>
                <c:pt idx="2">
                  <c:v>4.0288055342916275E-2</c:v>
                </c:pt>
                <c:pt idx="3">
                  <c:v>6.2941226503359701E-3</c:v>
                </c:pt>
                <c:pt idx="4">
                  <c:v>4.3265005245102212E-2</c:v>
                </c:pt>
                <c:pt idx="5">
                  <c:v>2.7416291003940916E-2</c:v>
                </c:pt>
                <c:pt idx="6">
                  <c:v>8.0122480224547085E-2</c:v>
                </c:pt>
                <c:pt idx="7">
                  <c:v>9.2568966006067302E-2</c:v>
                </c:pt>
                <c:pt idx="8">
                  <c:v>2.7274531484789203E-2</c:v>
                </c:pt>
                <c:pt idx="9">
                  <c:v>1.6302344702446771E-2</c:v>
                </c:pt>
                <c:pt idx="10">
                  <c:v>3.5439879787927758E-2</c:v>
                </c:pt>
                <c:pt idx="11">
                  <c:v>2.052677837316776E-2</c:v>
                </c:pt>
                <c:pt idx="12">
                  <c:v>0.10861614357404099</c:v>
                </c:pt>
                <c:pt idx="13">
                  <c:v>8.5424286240821073E-2</c:v>
                </c:pt>
                <c:pt idx="14">
                  <c:v>5.8603385217317346E-2</c:v>
                </c:pt>
                <c:pt idx="15">
                  <c:v>9.8778032944912247E-2</c:v>
                </c:pt>
                <c:pt idx="16">
                  <c:v>0.16566017408068953</c:v>
                </c:pt>
                <c:pt idx="17">
                  <c:v>2.9003997618440077E-2</c:v>
                </c:pt>
                <c:pt idx="18">
                  <c:v>3.200929942445635E-2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99-40D1-BE23-18F7121E36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99-40D1-BE23-18F7121E3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10.41'!$Y$44:$Y$60</c:f>
              <c:numCache>
                <c:formatCode>#,##0</c:formatCode>
                <c:ptCount val="17"/>
                <c:pt idx="0">
                  <c:v>15</c:v>
                </c:pt>
                <c:pt idx="1">
                  <c:v>265</c:v>
                </c:pt>
                <c:pt idx="2">
                  <c:v>789</c:v>
                </c:pt>
                <c:pt idx="3">
                  <c:v>1581</c:v>
                </c:pt>
                <c:pt idx="4">
                  <c:v>2552</c:v>
                </c:pt>
                <c:pt idx="5">
                  <c:v>2323</c:v>
                </c:pt>
                <c:pt idx="6">
                  <c:v>1979</c:v>
                </c:pt>
                <c:pt idx="7">
                  <c:v>1491</c:v>
                </c:pt>
                <c:pt idx="8">
                  <c:v>1284</c:v>
                </c:pt>
                <c:pt idx="9">
                  <c:v>1220</c:v>
                </c:pt>
                <c:pt idx="10">
                  <c:v>1146</c:v>
                </c:pt>
                <c:pt idx="11">
                  <c:v>918</c:v>
                </c:pt>
                <c:pt idx="12">
                  <c:v>547</c:v>
                </c:pt>
                <c:pt idx="13">
                  <c:v>311</c:v>
                </c:pt>
                <c:pt idx="14">
                  <c:v>142</c:v>
                </c:pt>
                <c:pt idx="15">
                  <c:v>38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0-4BBC-9A1A-6F80C48CFC4D}"/>
            </c:ext>
          </c:extLst>
        </c:ser>
        <c:ser>
          <c:idx val="1"/>
          <c:order val="1"/>
          <c:tx>
            <c:strRef>
              <c:f>'Table 10.41'!$S$62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10.41'!$Y$63:$Y$79</c:f>
              <c:numCache>
                <c:formatCode>#,##0</c:formatCode>
                <c:ptCount val="17"/>
                <c:pt idx="0">
                  <c:v>26</c:v>
                </c:pt>
                <c:pt idx="1">
                  <c:v>334</c:v>
                </c:pt>
                <c:pt idx="2">
                  <c:v>909</c:v>
                </c:pt>
                <c:pt idx="3">
                  <c:v>1836</c:v>
                </c:pt>
                <c:pt idx="4">
                  <c:v>2705</c:v>
                </c:pt>
                <c:pt idx="5">
                  <c:v>2444</c:v>
                </c:pt>
                <c:pt idx="6">
                  <c:v>1865</c:v>
                </c:pt>
                <c:pt idx="7">
                  <c:v>1555</c:v>
                </c:pt>
                <c:pt idx="8">
                  <c:v>1395</c:v>
                </c:pt>
                <c:pt idx="9">
                  <c:v>1433</c:v>
                </c:pt>
                <c:pt idx="10">
                  <c:v>1300</c:v>
                </c:pt>
                <c:pt idx="11">
                  <c:v>1006</c:v>
                </c:pt>
                <c:pt idx="12">
                  <c:v>599</c:v>
                </c:pt>
                <c:pt idx="13">
                  <c:v>240</c:v>
                </c:pt>
                <c:pt idx="14">
                  <c:v>106</c:v>
                </c:pt>
                <c:pt idx="15">
                  <c:v>50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A0-4BBC-9A1A-6F80C48CF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10.41'!$Y$83:$Y$90</c:f>
              <c:numCache>
                <c:formatCode>#,##0</c:formatCode>
                <c:ptCount val="8"/>
                <c:pt idx="0">
                  <c:v>1494</c:v>
                </c:pt>
                <c:pt idx="1">
                  <c:v>3024</c:v>
                </c:pt>
                <c:pt idx="2">
                  <c:v>1080</c:v>
                </c:pt>
                <c:pt idx="3">
                  <c:v>727</c:v>
                </c:pt>
                <c:pt idx="4">
                  <c:v>715</c:v>
                </c:pt>
                <c:pt idx="5">
                  <c:v>646</c:v>
                </c:pt>
                <c:pt idx="6">
                  <c:v>363</c:v>
                </c:pt>
                <c:pt idx="7">
                  <c:v>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3B-41C5-82D0-FAA1FA8E46C0}"/>
            </c:ext>
          </c:extLst>
        </c:ser>
        <c:ser>
          <c:idx val="1"/>
          <c:order val="1"/>
          <c:tx>
            <c:strRef>
              <c:f>'Table 10.41'!$S$92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10.41'!$Y$93:$Y$100</c:f>
              <c:numCache>
                <c:formatCode>#,##0</c:formatCode>
                <c:ptCount val="8"/>
                <c:pt idx="0">
                  <c:v>1061</c:v>
                </c:pt>
                <c:pt idx="1">
                  <c:v>3494</c:v>
                </c:pt>
                <c:pt idx="2">
                  <c:v>338</c:v>
                </c:pt>
                <c:pt idx="3">
                  <c:v>1345</c:v>
                </c:pt>
                <c:pt idx="4">
                  <c:v>1792</c:v>
                </c:pt>
                <c:pt idx="5">
                  <c:v>904</c:v>
                </c:pt>
                <c:pt idx="6">
                  <c:v>45</c:v>
                </c:pt>
                <c:pt idx="7">
                  <c:v>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3B-41C5-82D0-FAA1FA8E4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10.41'!$U$8:$Y$8</c:f>
              <c:numCache>
                <c:formatCode>#,##0</c:formatCode>
                <c:ptCount val="5"/>
                <c:pt idx="1">
                  <c:v>45864.47</c:v>
                </c:pt>
                <c:pt idx="2">
                  <c:v>45073.26</c:v>
                </c:pt>
                <c:pt idx="3">
                  <c:v>46846</c:v>
                </c:pt>
                <c:pt idx="4">
                  <c:v>47010.86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AB-415B-B4A3-153BC15561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AB-415B-B4A3-153BC1556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10.41'!$V$4:$Z$4</c:f>
              <c:numCache>
                <c:formatCode>#,##0</c:formatCode>
                <c:ptCount val="5"/>
                <c:pt idx="0">
                  <c:v>29699</c:v>
                </c:pt>
                <c:pt idx="1">
                  <c:v>30155</c:v>
                </c:pt>
                <c:pt idx="2">
                  <c:v>31211</c:v>
                </c:pt>
                <c:pt idx="3">
                  <c:v>34503</c:v>
                </c:pt>
                <c:pt idx="4">
                  <c:v>35270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DC-4E6C-8E6F-888F67895BE6}"/>
            </c:ext>
          </c:extLst>
        </c:ser>
        <c:ser>
          <c:idx val="1"/>
          <c:order val="1"/>
          <c:tx>
            <c:strRef>
              <c:f>'Table 10.41'!$S$7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10.41'!$V$7:$Z$7</c:f>
              <c:numCache>
                <c:formatCode>#,##0</c:formatCode>
                <c:ptCount val="5"/>
                <c:pt idx="0">
                  <c:v>20699</c:v>
                </c:pt>
                <c:pt idx="1">
                  <c:v>21116</c:v>
                </c:pt>
                <c:pt idx="2">
                  <c:v>21171</c:v>
                </c:pt>
                <c:pt idx="3">
                  <c:v>22003</c:v>
                </c:pt>
                <c:pt idx="4">
                  <c:v>22666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DC-4E6C-8E6F-888F67895BE6}"/>
            </c:ext>
          </c:extLst>
        </c:ser>
        <c:ser>
          <c:idx val="2"/>
          <c:order val="2"/>
          <c:tx>
            <c:strRef>
              <c:f>'Table 10.41'!$S$11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10.41'!$V$11:$Z$11</c:f>
              <c:numCache>
                <c:formatCode>#,##0</c:formatCode>
                <c:ptCount val="5"/>
                <c:pt idx="0">
                  <c:v>26151</c:v>
                </c:pt>
                <c:pt idx="1">
                  <c:v>26458</c:v>
                </c:pt>
                <c:pt idx="2">
                  <c:v>27448</c:v>
                </c:pt>
                <c:pt idx="3">
                  <c:v>30622</c:v>
                </c:pt>
                <c:pt idx="4">
                  <c:v>31386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DC-4E6C-8E6F-888F67895BE6}"/>
            </c:ext>
          </c:extLst>
        </c:ser>
        <c:ser>
          <c:idx val="3"/>
          <c:order val="3"/>
          <c:tx>
            <c:strRef>
              <c:f>'Table 10.41'!$S$12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10.41'!$V$12:$Z$12</c:f>
              <c:numCache>
                <c:formatCode>#,##0</c:formatCode>
                <c:ptCount val="5"/>
                <c:pt idx="0">
                  <c:v>3543</c:v>
                </c:pt>
                <c:pt idx="1">
                  <c:v>3701</c:v>
                </c:pt>
                <c:pt idx="2">
                  <c:v>3763</c:v>
                </c:pt>
                <c:pt idx="3">
                  <c:v>3875</c:v>
                </c:pt>
                <c:pt idx="4">
                  <c:v>3891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DC-4E6C-8E6F-888F67895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10.41'!$AB$15:$AB$33</c:f>
              <c:numCache>
                <c:formatCode>0.0%</c:formatCode>
                <c:ptCount val="19"/>
                <c:pt idx="0">
                  <c:v>6.3508264579966549E-3</c:v>
                </c:pt>
                <c:pt idx="1">
                  <c:v>7.569958322701369E-3</c:v>
                </c:pt>
                <c:pt idx="2">
                  <c:v>4.0288055342916275E-2</c:v>
                </c:pt>
                <c:pt idx="3">
                  <c:v>6.2941226503359701E-3</c:v>
                </c:pt>
                <c:pt idx="4">
                  <c:v>4.3265005245102212E-2</c:v>
                </c:pt>
                <c:pt idx="5">
                  <c:v>2.7416291003940916E-2</c:v>
                </c:pt>
                <c:pt idx="6">
                  <c:v>8.0122480224547085E-2</c:v>
                </c:pt>
                <c:pt idx="7">
                  <c:v>9.2568966006067302E-2</c:v>
                </c:pt>
                <c:pt idx="8">
                  <c:v>2.7274531484789203E-2</c:v>
                </c:pt>
                <c:pt idx="9">
                  <c:v>1.6302344702446771E-2</c:v>
                </c:pt>
                <c:pt idx="10">
                  <c:v>3.5439879787927758E-2</c:v>
                </c:pt>
                <c:pt idx="11">
                  <c:v>2.052677837316776E-2</c:v>
                </c:pt>
                <c:pt idx="12">
                  <c:v>0.10861614357404099</c:v>
                </c:pt>
                <c:pt idx="13">
                  <c:v>8.5424286240821073E-2</c:v>
                </c:pt>
                <c:pt idx="14">
                  <c:v>5.8603385217317346E-2</c:v>
                </c:pt>
                <c:pt idx="15">
                  <c:v>9.8778032944912247E-2</c:v>
                </c:pt>
                <c:pt idx="16">
                  <c:v>0.16566017408068953</c:v>
                </c:pt>
                <c:pt idx="17">
                  <c:v>2.9003997618440077E-2</c:v>
                </c:pt>
                <c:pt idx="18">
                  <c:v>3.200929942445635E-2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9-4761-B796-DBBDE849B2D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9-4761-B796-DBBDE849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10.41'!$Z$44:$Z$60</c:f>
              <c:numCache>
                <c:formatCode>#,##0</c:formatCode>
                <c:ptCount val="17"/>
                <c:pt idx="0">
                  <c:v>17</c:v>
                </c:pt>
                <c:pt idx="1">
                  <c:v>291</c:v>
                </c:pt>
                <c:pt idx="2">
                  <c:v>855</c:v>
                </c:pt>
                <c:pt idx="3">
                  <c:v>1621</c:v>
                </c:pt>
                <c:pt idx="4">
                  <c:v>2659</c:v>
                </c:pt>
                <c:pt idx="5">
                  <c:v>2373</c:v>
                </c:pt>
                <c:pt idx="6">
                  <c:v>2110</c:v>
                </c:pt>
                <c:pt idx="7">
                  <c:v>1659</c:v>
                </c:pt>
                <c:pt idx="8">
                  <c:v>1250</c:v>
                </c:pt>
                <c:pt idx="9">
                  <c:v>1224</c:v>
                </c:pt>
                <c:pt idx="10">
                  <c:v>1098</c:v>
                </c:pt>
                <c:pt idx="11">
                  <c:v>974</c:v>
                </c:pt>
                <c:pt idx="12">
                  <c:v>582</c:v>
                </c:pt>
                <c:pt idx="13">
                  <c:v>320</c:v>
                </c:pt>
                <c:pt idx="14">
                  <c:v>167</c:v>
                </c:pt>
                <c:pt idx="15">
                  <c:v>47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B-45DC-AA81-16138C50E254}"/>
            </c:ext>
          </c:extLst>
        </c:ser>
        <c:ser>
          <c:idx val="1"/>
          <c:order val="1"/>
          <c:tx>
            <c:strRef>
              <c:f>'Table 10.41'!$S$62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10.41'!$Z$63:$Z$79</c:f>
              <c:numCache>
                <c:formatCode>#,##0</c:formatCode>
                <c:ptCount val="17"/>
                <c:pt idx="0">
                  <c:v>23</c:v>
                </c:pt>
                <c:pt idx="1">
                  <c:v>380</c:v>
                </c:pt>
                <c:pt idx="2">
                  <c:v>937</c:v>
                </c:pt>
                <c:pt idx="3">
                  <c:v>1874</c:v>
                </c:pt>
                <c:pt idx="4">
                  <c:v>2692</c:v>
                </c:pt>
                <c:pt idx="5">
                  <c:v>2395</c:v>
                </c:pt>
                <c:pt idx="6">
                  <c:v>1909</c:v>
                </c:pt>
                <c:pt idx="7">
                  <c:v>1660</c:v>
                </c:pt>
                <c:pt idx="8">
                  <c:v>1363</c:v>
                </c:pt>
                <c:pt idx="9">
                  <c:v>1473</c:v>
                </c:pt>
                <c:pt idx="10">
                  <c:v>1169</c:v>
                </c:pt>
                <c:pt idx="11">
                  <c:v>1082</c:v>
                </c:pt>
                <c:pt idx="12">
                  <c:v>589</c:v>
                </c:pt>
                <c:pt idx="13">
                  <c:v>237</c:v>
                </c:pt>
                <c:pt idx="14">
                  <c:v>104</c:v>
                </c:pt>
                <c:pt idx="15">
                  <c:v>46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B-45DC-AA81-16138C50E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10.41'!$Z$83:$Z$90</c:f>
              <c:numCache>
                <c:formatCode>#,##0</c:formatCode>
                <c:ptCount val="8"/>
                <c:pt idx="0">
                  <c:v>1537</c:v>
                </c:pt>
                <c:pt idx="1">
                  <c:v>3126</c:v>
                </c:pt>
                <c:pt idx="2">
                  <c:v>1125</c:v>
                </c:pt>
                <c:pt idx="3">
                  <c:v>789</c:v>
                </c:pt>
                <c:pt idx="4">
                  <c:v>737</c:v>
                </c:pt>
                <c:pt idx="5">
                  <c:v>697</c:v>
                </c:pt>
                <c:pt idx="6">
                  <c:v>384</c:v>
                </c:pt>
                <c:pt idx="7">
                  <c:v>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4C-4E19-80A1-6294F48231EC}"/>
            </c:ext>
          </c:extLst>
        </c:ser>
        <c:ser>
          <c:idx val="1"/>
          <c:order val="1"/>
          <c:tx>
            <c:strRef>
              <c:f>'Table 10.41'!$S$92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10.41'!$Z$93:$Z$100</c:f>
              <c:numCache>
                <c:formatCode>#,##0</c:formatCode>
                <c:ptCount val="8"/>
                <c:pt idx="0">
                  <c:v>1152</c:v>
                </c:pt>
                <c:pt idx="1">
                  <c:v>3545</c:v>
                </c:pt>
                <c:pt idx="2">
                  <c:v>345</c:v>
                </c:pt>
                <c:pt idx="3">
                  <c:v>1447</c:v>
                </c:pt>
                <c:pt idx="4">
                  <c:v>1778</c:v>
                </c:pt>
                <c:pt idx="5">
                  <c:v>914</c:v>
                </c:pt>
                <c:pt idx="6">
                  <c:v>47</c:v>
                </c:pt>
                <c:pt idx="7">
                  <c:v>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4C-4E19-80A1-6294F4823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10.5'!$U$4:$Y$4</c:f>
              <c:numCache>
                <c:formatCode>#,##0</c:formatCode>
                <c:ptCount val="5"/>
                <c:pt idx="1">
                  <c:v>527</c:v>
                </c:pt>
                <c:pt idx="2">
                  <c:v>564</c:v>
                </c:pt>
                <c:pt idx="3">
                  <c:v>522</c:v>
                </c:pt>
                <c:pt idx="4">
                  <c:v>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A6-487F-9730-D4D11970640B}"/>
            </c:ext>
          </c:extLst>
        </c:ser>
        <c:ser>
          <c:idx val="1"/>
          <c:order val="1"/>
          <c:tx>
            <c:strRef>
              <c:f>'Table 10.5'!$S$7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10.5'!$U$7:$Y$7</c:f>
              <c:numCache>
                <c:formatCode>#,##0</c:formatCode>
                <c:ptCount val="5"/>
                <c:pt idx="1">
                  <c:v>368</c:v>
                </c:pt>
                <c:pt idx="2">
                  <c:v>412</c:v>
                </c:pt>
                <c:pt idx="3">
                  <c:v>358</c:v>
                </c:pt>
                <c:pt idx="4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A6-487F-9730-D4D11970640B}"/>
            </c:ext>
          </c:extLst>
        </c:ser>
        <c:ser>
          <c:idx val="2"/>
          <c:order val="2"/>
          <c:tx>
            <c:strRef>
              <c:f>'Table 10.5'!$S$11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10.5'!$U$11:$Y$11</c:f>
              <c:numCache>
                <c:formatCode>#,##0</c:formatCode>
                <c:ptCount val="5"/>
                <c:pt idx="1">
                  <c:v>522</c:v>
                </c:pt>
                <c:pt idx="2">
                  <c:v>546</c:v>
                </c:pt>
                <c:pt idx="3">
                  <c:v>509</c:v>
                </c:pt>
                <c:pt idx="4">
                  <c:v>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A6-487F-9730-D4D11970640B}"/>
            </c:ext>
          </c:extLst>
        </c:ser>
        <c:ser>
          <c:idx val="3"/>
          <c:order val="3"/>
          <c:tx>
            <c:strRef>
              <c:f>'Table 10.5'!$S$12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10.5'!$U$12:$Y$12</c:f>
              <c:numCache>
                <c:formatCode>#,##0</c:formatCode>
                <c:ptCount val="5"/>
                <c:pt idx="1">
                  <c:v>7</c:v>
                </c:pt>
                <c:pt idx="2">
                  <c:v>9</c:v>
                </c:pt>
                <c:pt idx="3">
                  <c:v>13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A6-487F-9730-D4D119706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10.41'!$S$1</c:f>
              <c:strCache>
                <c:ptCount val="1"/>
                <c:pt idx="0">
                  <c:v>Norwood Payneham St Peters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10.41'!$V$8:$Z$8</c:f>
              <c:numCache>
                <c:formatCode>#,##0</c:formatCode>
                <c:ptCount val="5"/>
                <c:pt idx="0">
                  <c:v>45864.47</c:v>
                </c:pt>
                <c:pt idx="1">
                  <c:v>45073.26</c:v>
                </c:pt>
                <c:pt idx="2">
                  <c:v>46846</c:v>
                </c:pt>
                <c:pt idx="3">
                  <c:v>47010.86</c:v>
                </c:pt>
                <c:pt idx="4">
                  <c:v>49096.38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2-42F4-9AE6-1EF7C3217A8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2-42F4-9AE6-1EF7C3217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10.42'!$U$4:$Y$4</c:f>
              <c:numCache>
                <c:formatCode>#,##0</c:formatCode>
                <c:ptCount val="5"/>
                <c:pt idx="1">
                  <c:v>123765</c:v>
                </c:pt>
                <c:pt idx="2">
                  <c:v>123222</c:v>
                </c:pt>
                <c:pt idx="3">
                  <c:v>128981</c:v>
                </c:pt>
                <c:pt idx="4">
                  <c:v>140507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0-4C72-8282-8858307A66E6}"/>
            </c:ext>
          </c:extLst>
        </c:ser>
        <c:ser>
          <c:idx val="1"/>
          <c:order val="1"/>
          <c:tx>
            <c:strRef>
              <c:f>'Table 10.42'!$S$7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10.42'!$U$7:$Y$7</c:f>
              <c:numCache>
                <c:formatCode>#,##0</c:formatCode>
                <c:ptCount val="5"/>
                <c:pt idx="1">
                  <c:v>91125</c:v>
                </c:pt>
                <c:pt idx="2">
                  <c:v>91905</c:v>
                </c:pt>
                <c:pt idx="3">
                  <c:v>93420</c:v>
                </c:pt>
                <c:pt idx="4">
                  <c:v>96970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A0-4C72-8282-8858307A66E6}"/>
            </c:ext>
          </c:extLst>
        </c:ser>
        <c:ser>
          <c:idx val="2"/>
          <c:order val="2"/>
          <c:tx>
            <c:strRef>
              <c:f>'Table 10.42'!$S$11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10.42'!$U$11:$Y$11</c:f>
              <c:numCache>
                <c:formatCode>#,##0</c:formatCode>
                <c:ptCount val="5"/>
                <c:pt idx="1">
                  <c:v>111434</c:v>
                </c:pt>
                <c:pt idx="2">
                  <c:v>110514</c:v>
                </c:pt>
                <c:pt idx="3">
                  <c:v>115960</c:v>
                </c:pt>
                <c:pt idx="4">
                  <c:v>127087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A0-4C72-8282-8858307A66E6}"/>
            </c:ext>
          </c:extLst>
        </c:ser>
        <c:ser>
          <c:idx val="3"/>
          <c:order val="3"/>
          <c:tx>
            <c:strRef>
              <c:f>'Table 10.42'!$S$12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10.42'!$U$12:$Y$12</c:f>
              <c:numCache>
                <c:formatCode>#,##0</c:formatCode>
                <c:ptCount val="5"/>
                <c:pt idx="1">
                  <c:v>12336</c:v>
                </c:pt>
                <c:pt idx="2">
                  <c:v>12705</c:v>
                </c:pt>
                <c:pt idx="3">
                  <c:v>13021</c:v>
                </c:pt>
                <c:pt idx="4">
                  <c:v>13420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A0-4C72-8282-8858307A6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10.42'!$AB$15:$AB$33</c:f>
              <c:numCache>
                <c:formatCode>0.0%</c:formatCode>
                <c:ptCount val="19"/>
                <c:pt idx="0">
                  <c:v>1.2571308578028208E-2</c:v>
                </c:pt>
                <c:pt idx="1">
                  <c:v>8.4205368704721242E-3</c:v>
                </c:pt>
                <c:pt idx="2">
                  <c:v>6.5166415847128414E-2</c:v>
                </c:pt>
                <c:pt idx="3">
                  <c:v>8.1335526546039965E-3</c:v>
                </c:pt>
                <c:pt idx="4">
                  <c:v>8.4814335211563369E-2</c:v>
                </c:pt>
                <c:pt idx="5">
                  <c:v>2.8866412347320899E-2</c:v>
                </c:pt>
                <c:pt idx="6">
                  <c:v>0.10612816295103769</c:v>
                </c:pt>
                <c:pt idx="7">
                  <c:v>6.8897210653414059E-2</c:v>
                </c:pt>
                <c:pt idx="8">
                  <c:v>3.1176285304308264E-2</c:v>
                </c:pt>
                <c:pt idx="9">
                  <c:v>8.9735064571448576E-3</c:v>
                </c:pt>
                <c:pt idx="10">
                  <c:v>3.7790921499317537E-2</c:v>
                </c:pt>
                <c:pt idx="11">
                  <c:v>1.4461204633745143E-2</c:v>
                </c:pt>
                <c:pt idx="12">
                  <c:v>5.8621775802330869E-2</c:v>
                </c:pt>
                <c:pt idx="13">
                  <c:v>8.426836523991181E-2</c:v>
                </c:pt>
                <c:pt idx="14">
                  <c:v>5.8243796591187481E-2</c:v>
                </c:pt>
                <c:pt idx="15">
                  <c:v>7.7737724425156612E-2</c:v>
                </c:pt>
                <c:pt idx="16">
                  <c:v>0.16783676897770622</c:v>
                </c:pt>
                <c:pt idx="17">
                  <c:v>1.8303993280369579E-2</c:v>
                </c:pt>
                <c:pt idx="18">
                  <c:v>4.1843698596577189E-2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0-43FB-A9D7-738C4D6093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0-43FB-A9D7-738C4D609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10.42'!$Y$44:$Y$60</c:f>
              <c:numCache>
                <c:formatCode>#,##0</c:formatCode>
                <c:ptCount val="17"/>
                <c:pt idx="0">
                  <c:v>113</c:v>
                </c:pt>
                <c:pt idx="1">
                  <c:v>1798</c:v>
                </c:pt>
                <c:pt idx="2">
                  <c:v>4118</c:v>
                </c:pt>
                <c:pt idx="3">
                  <c:v>6027</c:v>
                </c:pt>
                <c:pt idx="4">
                  <c:v>7884</c:v>
                </c:pt>
                <c:pt idx="5">
                  <c:v>7921</c:v>
                </c:pt>
                <c:pt idx="6">
                  <c:v>7606</c:v>
                </c:pt>
                <c:pt idx="7">
                  <c:v>6691</c:v>
                </c:pt>
                <c:pt idx="8">
                  <c:v>6647</c:v>
                </c:pt>
                <c:pt idx="9">
                  <c:v>6463</c:v>
                </c:pt>
                <c:pt idx="10">
                  <c:v>5547</c:v>
                </c:pt>
                <c:pt idx="11">
                  <c:v>4617</c:v>
                </c:pt>
                <c:pt idx="12">
                  <c:v>2375</c:v>
                </c:pt>
                <c:pt idx="13">
                  <c:v>895</c:v>
                </c:pt>
                <c:pt idx="14">
                  <c:v>345</c:v>
                </c:pt>
                <c:pt idx="15">
                  <c:v>94</c:v>
                </c:pt>
                <c:pt idx="16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F-4E99-8957-A0A618400B8E}"/>
            </c:ext>
          </c:extLst>
        </c:ser>
        <c:ser>
          <c:idx val="1"/>
          <c:order val="1"/>
          <c:tx>
            <c:strRef>
              <c:f>'Table 10.42'!$S$62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10.42'!$Y$63:$Y$79</c:f>
              <c:numCache>
                <c:formatCode>#,##0</c:formatCode>
                <c:ptCount val="17"/>
                <c:pt idx="0">
                  <c:v>154</c:v>
                </c:pt>
                <c:pt idx="1">
                  <c:v>2143</c:v>
                </c:pt>
                <c:pt idx="2">
                  <c:v>4680</c:v>
                </c:pt>
                <c:pt idx="3">
                  <c:v>6843</c:v>
                </c:pt>
                <c:pt idx="4">
                  <c:v>7649</c:v>
                </c:pt>
                <c:pt idx="5">
                  <c:v>7506</c:v>
                </c:pt>
                <c:pt idx="6">
                  <c:v>7720</c:v>
                </c:pt>
                <c:pt idx="7">
                  <c:v>6949</c:v>
                </c:pt>
                <c:pt idx="8">
                  <c:v>6694</c:v>
                </c:pt>
                <c:pt idx="9">
                  <c:v>6851</c:v>
                </c:pt>
                <c:pt idx="10">
                  <c:v>6037</c:v>
                </c:pt>
                <c:pt idx="11">
                  <c:v>4652</c:v>
                </c:pt>
                <c:pt idx="12">
                  <c:v>2157</c:v>
                </c:pt>
                <c:pt idx="13">
                  <c:v>695</c:v>
                </c:pt>
                <c:pt idx="14">
                  <c:v>280</c:v>
                </c:pt>
                <c:pt idx="15">
                  <c:v>104</c:v>
                </c:pt>
                <c:pt idx="1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F-4E99-8957-A0A618400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10.42'!$Y$83:$Y$90</c:f>
              <c:numCache>
                <c:formatCode>#,##0</c:formatCode>
                <c:ptCount val="8"/>
                <c:pt idx="0">
                  <c:v>5122</c:v>
                </c:pt>
                <c:pt idx="1">
                  <c:v>5777</c:v>
                </c:pt>
                <c:pt idx="2">
                  <c:v>10287</c:v>
                </c:pt>
                <c:pt idx="3">
                  <c:v>3637</c:v>
                </c:pt>
                <c:pt idx="4">
                  <c:v>2660</c:v>
                </c:pt>
                <c:pt idx="5">
                  <c:v>3087</c:v>
                </c:pt>
                <c:pt idx="6">
                  <c:v>3986</c:v>
                </c:pt>
                <c:pt idx="7">
                  <c:v>5973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5-4CC9-B081-31DE8A92B741}"/>
            </c:ext>
          </c:extLst>
        </c:ser>
        <c:ser>
          <c:idx val="1"/>
          <c:order val="1"/>
          <c:tx>
            <c:strRef>
              <c:f>'Table 10.42'!$S$92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10.42'!$Y$93:$Y$100</c:f>
              <c:numCache>
                <c:formatCode>#,##0</c:formatCode>
                <c:ptCount val="8"/>
                <c:pt idx="0">
                  <c:v>4084</c:v>
                </c:pt>
                <c:pt idx="1">
                  <c:v>9197</c:v>
                </c:pt>
                <c:pt idx="2">
                  <c:v>1931</c:v>
                </c:pt>
                <c:pt idx="3">
                  <c:v>9482</c:v>
                </c:pt>
                <c:pt idx="4">
                  <c:v>8811</c:v>
                </c:pt>
                <c:pt idx="5">
                  <c:v>5307</c:v>
                </c:pt>
                <c:pt idx="6">
                  <c:v>389</c:v>
                </c:pt>
                <c:pt idx="7">
                  <c:v>2770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5-4CC9-B081-31DE8A92B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10.42'!$U$8:$Y$8</c:f>
              <c:numCache>
                <c:formatCode>#,##0</c:formatCode>
                <c:ptCount val="5"/>
                <c:pt idx="1">
                  <c:v>45657.5</c:v>
                </c:pt>
                <c:pt idx="2">
                  <c:v>46011.03</c:v>
                </c:pt>
                <c:pt idx="3">
                  <c:v>47691</c:v>
                </c:pt>
                <c:pt idx="4">
                  <c:v>47491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73-4849-8968-122B1C938F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73-4849-8968-122B1C938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10.42'!$V$4:$Z$4</c:f>
              <c:numCache>
                <c:formatCode>#,##0</c:formatCode>
                <c:ptCount val="5"/>
                <c:pt idx="0">
                  <c:v>123765</c:v>
                </c:pt>
                <c:pt idx="1">
                  <c:v>123222</c:v>
                </c:pt>
                <c:pt idx="2">
                  <c:v>128981</c:v>
                </c:pt>
                <c:pt idx="3">
                  <c:v>140507</c:v>
                </c:pt>
                <c:pt idx="4">
                  <c:v>142867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1-4CBF-9808-4631F0F53FEF}"/>
            </c:ext>
          </c:extLst>
        </c:ser>
        <c:ser>
          <c:idx val="1"/>
          <c:order val="1"/>
          <c:tx>
            <c:strRef>
              <c:f>'Table 10.42'!$S$7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10.42'!$V$7:$Z$7</c:f>
              <c:numCache>
                <c:formatCode>#,##0</c:formatCode>
                <c:ptCount val="5"/>
                <c:pt idx="0">
                  <c:v>91125</c:v>
                </c:pt>
                <c:pt idx="1">
                  <c:v>91905</c:v>
                </c:pt>
                <c:pt idx="2">
                  <c:v>93420</c:v>
                </c:pt>
                <c:pt idx="3">
                  <c:v>96970</c:v>
                </c:pt>
                <c:pt idx="4">
                  <c:v>98670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1-4CBF-9808-4631F0F53FEF}"/>
            </c:ext>
          </c:extLst>
        </c:ser>
        <c:ser>
          <c:idx val="2"/>
          <c:order val="2"/>
          <c:tx>
            <c:strRef>
              <c:f>'Table 10.42'!$S$11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10.42'!$V$11:$Z$11</c:f>
              <c:numCache>
                <c:formatCode>#,##0</c:formatCode>
                <c:ptCount val="5"/>
                <c:pt idx="0">
                  <c:v>111434</c:v>
                </c:pt>
                <c:pt idx="1">
                  <c:v>110514</c:v>
                </c:pt>
                <c:pt idx="2">
                  <c:v>115960</c:v>
                </c:pt>
                <c:pt idx="3">
                  <c:v>127087</c:v>
                </c:pt>
                <c:pt idx="4">
                  <c:v>129387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E1-4CBF-9808-4631F0F53FEF}"/>
            </c:ext>
          </c:extLst>
        </c:ser>
        <c:ser>
          <c:idx val="3"/>
          <c:order val="3"/>
          <c:tx>
            <c:strRef>
              <c:f>'Table 10.42'!$S$12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10.42'!$V$12:$Z$12</c:f>
              <c:numCache>
                <c:formatCode>#,##0</c:formatCode>
                <c:ptCount val="5"/>
                <c:pt idx="0">
                  <c:v>12336</c:v>
                </c:pt>
                <c:pt idx="1">
                  <c:v>12705</c:v>
                </c:pt>
                <c:pt idx="2">
                  <c:v>13021</c:v>
                </c:pt>
                <c:pt idx="3">
                  <c:v>13420</c:v>
                </c:pt>
                <c:pt idx="4">
                  <c:v>13474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E1-4CBF-9808-4631F0F53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10.42'!$AB$15:$AB$33</c:f>
              <c:numCache>
                <c:formatCode>0.0%</c:formatCode>
                <c:ptCount val="19"/>
                <c:pt idx="0">
                  <c:v>1.2571308578028208E-2</c:v>
                </c:pt>
                <c:pt idx="1">
                  <c:v>8.4205368704721242E-3</c:v>
                </c:pt>
                <c:pt idx="2">
                  <c:v>6.5166415847128414E-2</c:v>
                </c:pt>
                <c:pt idx="3">
                  <c:v>8.1335526546039965E-3</c:v>
                </c:pt>
                <c:pt idx="4">
                  <c:v>8.4814335211563369E-2</c:v>
                </c:pt>
                <c:pt idx="5">
                  <c:v>2.8866412347320899E-2</c:v>
                </c:pt>
                <c:pt idx="6">
                  <c:v>0.10612816295103769</c:v>
                </c:pt>
                <c:pt idx="7">
                  <c:v>6.8897210653414059E-2</c:v>
                </c:pt>
                <c:pt idx="8">
                  <c:v>3.1176285304308264E-2</c:v>
                </c:pt>
                <c:pt idx="9">
                  <c:v>8.9735064571448576E-3</c:v>
                </c:pt>
                <c:pt idx="10">
                  <c:v>3.7790921499317537E-2</c:v>
                </c:pt>
                <c:pt idx="11">
                  <c:v>1.4461204633745143E-2</c:v>
                </c:pt>
                <c:pt idx="12">
                  <c:v>5.8621775802330869E-2</c:v>
                </c:pt>
                <c:pt idx="13">
                  <c:v>8.426836523991181E-2</c:v>
                </c:pt>
                <c:pt idx="14">
                  <c:v>5.8243796591187481E-2</c:v>
                </c:pt>
                <c:pt idx="15">
                  <c:v>7.7737724425156612E-2</c:v>
                </c:pt>
                <c:pt idx="16">
                  <c:v>0.16783676897770622</c:v>
                </c:pt>
                <c:pt idx="17">
                  <c:v>1.8303993280369579E-2</c:v>
                </c:pt>
                <c:pt idx="18">
                  <c:v>4.1843698596577189E-2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3E-41ED-9C5B-D469B5643F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3E-41ED-9C5B-D469B5643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10.42'!$Z$44:$Z$60</c:f>
              <c:numCache>
                <c:formatCode>#,##0</c:formatCode>
                <c:ptCount val="17"/>
                <c:pt idx="0">
                  <c:v>111</c:v>
                </c:pt>
                <c:pt idx="1">
                  <c:v>1950</c:v>
                </c:pt>
                <c:pt idx="2">
                  <c:v>4147</c:v>
                </c:pt>
                <c:pt idx="3">
                  <c:v>6104</c:v>
                </c:pt>
                <c:pt idx="4">
                  <c:v>7980</c:v>
                </c:pt>
                <c:pt idx="5">
                  <c:v>8025</c:v>
                </c:pt>
                <c:pt idx="6">
                  <c:v>7944</c:v>
                </c:pt>
                <c:pt idx="7">
                  <c:v>6922</c:v>
                </c:pt>
                <c:pt idx="8">
                  <c:v>6452</c:v>
                </c:pt>
                <c:pt idx="9">
                  <c:v>6639</c:v>
                </c:pt>
                <c:pt idx="10">
                  <c:v>5519</c:v>
                </c:pt>
                <c:pt idx="11">
                  <c:v>4682</c:v>
                </c:pt>
                <c:pt idx="12">
                  <c:v>2423</c:v>
                </c:pt>
                <c:pt idx="13">
                  <c:v>849</c:v>
                </c:pt>
                <c:pt idx="14">
                  <c:v>335</c:v>
                </c:pt>
                <c:pt idx="15">
                  <c:v>111</c:v>
                </c:pt>
                <c:pt idx="1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F-499A-A3DF-536DAA6AD969}"/>
            </c:ext>
          </c:extLst>
        </c:ser>
        <c:ser>
          <c:idx val="1"/>
          <c:order val="1"/>
          <c:tx>
            <c:strRef>
              <c:f>'Table 10.42'!$S$62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10.42'!$Z$63:$Z$79</c:f>
              <c:numCache>
                <c:formatCode>#,##0</c:formatCode>
                <c:ptCount val="17"/>
                <c:pt idx="0">
                  <c:v>154</c:v>
                </c:pt>
                <c:pt idx="1">
                  <c:v>2185</c:v>
                </c:pt>
                <c:pt idx="2">
                  <c:v>4740</c:v>
                </c:pt>
                <c:pt idx="3">
                  <c:v>6840</c:v>
                </c:pt>
                <c:pt idx="4">
                  <c:v>7925</c:v>
                </c:pt>
                <c:pt idx="5">
                  <c:v>7878</c:v>
                </c:pt>
                <c:pt idx="6">
                  <c:v>8040</c:v>
                </c:pt>
                <c:pt idx="7">
                  <c:v>7191</c:v>
                </c:pt>
                <c:pt idx="8">
                  <c:v>6734</c:v>
                </c:pt>
                <c:pt idx="9">
                  <c:v>6787</c:v>
                </c:pt>
                <c:pt idx="10">
                  <c:v>5944</c:v>
                </c:pt>
                <c:pt idx="11">
                  <c:v>4728</c:v>
                </c:pt>
                <c:pt idx="12">
                  <c:v>2192</c:v>
                </c:pt>
                <c:pt idx="13">
                  <c:v>660</c:v>
                </c:pt>
                <c:pt idx="14">
                  <c:v>269</c:v>
                </c:pt>
                <c:pt idx="15">
                  <c:v>115</c:v>
                </c:pt>
                <c:pt idx="16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F-499A-A3DF-536DAA6AD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10.42'!$Z$83:$Z$90</c:f>
              <c:numCache>
                <c:formatCode>#,##0</c:formatCode>
                <c:ptCount val="8"/>
                <c:pt idx="0">
                  <c:v>5162</c:v>
                </c:pt>
                <c:pt idx="1">
                  <c:v>6027</c:v>
                </c:pt>
                <c:pt idx="2">
                  <c:v>10242</c:v>
                </c:pt>
                <c:pt idx="3">
                  <c:v>3785</c:v>
                </c:pt>
                <c:pt idx="4">
                  <c:v>2668</c:v>
                </c:pt>
                <c:pt idx="5">
                  <c:v>3140</c:v>
                </c:pt>
                <c:pt idx="6">
                  <c:v>4095</c:v>
                </c:pt>
                <c:pt idx="7">
                  <c:v>5975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0-4118-B80C-EA8CAF9BDAE3}"/>
            </c:ext>
          </c:extLst>
        </c:ser>
        <c:ser>
          <c:idx val="1"/>
          <c:order val="1"/>
          <c:tx>
            <c:strRef>
              <c:f>'Table 10.42'!$S$92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10.42'!$Z$93:$Z$100</c:f>
              <c:numCache>
                <c:formatCode>#,##0</c:formatCode>
                <c:ptCount val="8"/>
                <c:pt idx="0">
                  <c:v>4255</c:v>
                </c:pt>
                <c:pt idx="1">
                  <c:v>9394</c:v>
                </c:pt>
                <c:pt idx="2">
                  <c:v>1972</c:v>
                </c:pt>
                <c:pt idx="3">
                  <c:v>9617</c:v>
                </c:pt>
                <c:pt idx="4">
                  <c:v>8685</c:v>
                </c:pt>
                <c:pt idx="5">
                  <c:v>5313</c:v>
                </c:pt>
                <c:pt idx="6">
                  <c:v>458</c:v>
                </c:pt>
                <c:pt idx="7">
                  <c:v>2793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A0-4118-B80C-EA8CAF9BD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10.5'!$AB$15:$AB$33</c:f>
              <c:numCache>
                <c:formatCode>0.0%</c:formatCode>
                <c:ptCount val="19"/>
                <c:pt idx="0">
                  <c:v>9.9715099715099714E-3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1.9943019943019943E-2</c:v>
                </c:pt>
                <c:pt idx="5">
                  <c:v>1.1396011396011397E-2</c:v>
                </c:pt>
                <c:pt idx="6">
                  <c:v>7.2649572649572655E-2</c:v>
                </c:pt>
                <c:pt idx="7">
                  <c:v>1.282051282051282E-2</c:v>
                </c:pt>
                <c:pt idx="8">
                  <c:v>0</c:v>
                </c:pt>
                <c:pt idx="9">
                  <c:v>0</c:v>
                </c:pt>
                <c:pt idx="10">
                  <c:v>0.15669515669515668</c:v>
                </c:pt>
                <c:pt idx="11">
                  <c:v>2.1367521367521368E-2</c:v>
                </c:pt>
                <c:pt idx="12">
                  <c:v>1.282051282051282E-2</c:v>
                </c:pt>
                <c:pt idx="13">
                  <c:v>3.9886039886039885E-2</c:v>
                </c:pt>
                <c:pt idx="14">
                  <c:v>1.9943019943019943E-2</c:v>
                </c:pt>
                <c:pt idx="15">
                  <c:v>0.20655270655270655</c:v>
                </c:pt>
                <c:pt idx="16">
                  <c:v>0.26495726495726496</c:v>
                </c:pt>
                <c:pt idx="17">
                  <c:v>4.2735042735042739E-3</c:v>
                </c:pt>
                <c:pt idx="18">
                  <c:v>0.14672364672364671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7-455D-B740-6DE9676C78B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37-455D-B740-6DE9676C7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10.42'!$S$1</c:f>
              <c:strCache>
                <c:ptCount val="1"/>
                <c:pt idx="0">
                  <c:v>Onkaparinga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10.42'!$V$8:$Z$8</c:f>
              <c:numCache>
                <c:formatCode>#,##0</c:formatCode>
                <c:ptCount val="5"/>
                <c:pt idx="0">
                  <c:v>45657.5</c:v>
                </c:pt>
                <c:pt idx="1">
                  <c:v>46011.03</c:v>
                </c:pt>
                <c:pt idx="2">
                  <c:v>47691</c:v>
                </c:pt>
                <c:pt idx="3">
                  <c:v>47491</c:v>
                </c:pt>
                <c:pt idx="4">
                  <c:v>49959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2-428E-9659-7CD6F78FC33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2-428E-9659-7CD6F78FC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10.43'!$U$4:$Y$4</c:f>
              <c:numCache>
                <c:formatCode>#,##0</c:formatCode>
                <c:ptCount val="5"/>
                <c:pt idx="1">
                  <c:v>831</c:v>
                </c:pt>
                <c:pt idx="2">
                  <c:v>893</c:v>
                </c:pt>
                <c:pt idx="3">
                  <c:v>822</c:v>
                </c:pt>
                <c:pt idx="4">
                  <c:v>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B-46CD-B41A-C427A33836F8}"/>
            </c:ext>
          </c:extLst>
        </c:ser>
        <c:ser>
          <c:idx val="1"/>
          <c:order val="1"/>
          <c:tx>
            <c:strRef>
              <c:f>'Table 10.43'!$S$7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10.43'!$U$7:$Y$7</c:f>
              <c:numCache>
                <c:formatCode>#,##0</c:formatCode>
                <c:ptCount val="5"/>
                <c:pt idx="1">
                  <c:v>456</c:v>
                </c:pt>
                <c:pt idx="2">
                  <c:v>499</c:v>
                </c:pt>
                <c:pt idx="3">
                  <c:v>483</c:v>
                </c:pt>
                <c:pt idx="4">
                  <c:v>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B-46CD-B41A-C427A33836F8}"/>
            </c:ext>
          </c:extLst>
        </c:ser>
        <c:ser>
          <c:idx val="2"/>
          <c:order val="2"/>
          <c:tx>
            <c:strRef>
              <c:f>'Table 10.43'!$S$11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10.43'!$U$11:$Y$11</c:f>
              <c:numCache>
                <c:formatCode>#,##0</c:formatCode>
                <c:ptCount val="5"/>
                <c:pt idx="1">
                  <c:v>633</c:v>
                </c:pt>
                <c:pt idx="2">
                  <c:v>669</c:v>
                </c:pt>
                <c:pt idx="3">
                  <c:v>590</c:v>
                </c:pt>
                <c:pt idx="4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6B-46CD-B41A-C427A33836F8}"/>
            </c:ext>
          </c:extLst>
        </c:ser>
        <c:ser>
          <c:idx val="3"/>
          <c:order val="3"/>
          <c:tx>
            <c:strRef>
              <c:f>'Table 10.43'!$S$12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10.43'!$U$12:$Y$12</c:f>
              <c:numCache>
                <c:formatCode>#,##0</c:formatCode>
                <c:ptCount val="5"/>
                <c:pt idx="1">
                  <c:v>198</c:v>
                </c:pt>
                <c:pt idx="2">
                  <c:v>222</c:v>
                </c:pt>
                <c:pt idx="3">
                  <c:v>232</c:v>
                </c:pt>
                <c:pt idx="4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6B-46CD-B41A-C427A3383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10.43'!$AB$15:$AB$33</c:f>
              <c:numCache>
                <c:formatCode>0.0%</c:formatCode>
                <c:ptCount val="19"/>
                <c:pt idx="0">
                  <c:v>0.25487804878048781</c:v>
                </c:pt>
                <c:pt idx="1">
                  <c:v>2.9268292682926831E-2</c:v>
                </c:pt>
                <c:pt idx="2">
                  <c:v>4.1463414634146344E-2</c:v>
                </c:pt>
                <c:pt idx="3">
                  <c:v>4.8780487804878049E-3</c:v>
                </c:pt>
                <c:pt idx="4">
                  <c:v>5.24390243902439E-2</c:v>
                </c:pt>
                <c:pt idx="5">
                  <c:v>1.5853658536585366E-2</c:v>
                </c:pt>
                <c:pt idx="6">
                  <c:v>7.1951219512195116E-2</c:v>
                </c:pt>
                <c:pt idx="7">
                  <c:v>3.048780487804878E-2</c:v>
                </c:pt>
                <c:pt idx="8">
                  <c:v>1.9512195121951219E-2</c:v>
                </c:pt>
                <c:pt idx="9">
                  <c:v>4.8780487804878049E-3</c:v>
                </c:pt>
                <c:pt idx="10">
                  <c:v>4.8780487804878049E-3</c:v>
                </c:pt>
                <c:pt idx="11">
                  <c:v>1.5853658536585366E-2</c:v>
                </c:pt>
                <c:pt idx="12">
                  <c:v>7.3170731707317077E-3</c:v>
                </c:pt>
                <c:pt idx="13">
                  <c:v>3.7804878048780487E-2</c:v>
                </c:pt>
                <c:pt idx="14">
                  <c:v>3.9024390243902439E-2</c:v>
                </c:pt>
                <c:pt idx="15">
                  <c:v>7.6829268292682926E-2</c:v>
                </c:pt>
                <c:pt idx="16">
                  <c:v>0.11707317073170732</c:v>
                </c:pt>
                <c:pt idx="17">
                  <c:v>4.8780487804878049E-3</c:v>
                </c:pt>
                <c:pt idx="18">
                  <c:v>2.8048780487804879E-2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3-4DEC-A2B3-4F23ADD853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73-4DEC-A2B3-4F23ADD85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10.43'!$Y$44:$Y$60</c:f>
              <c:numCache>
                <c:formatCode>#,##0</c:formatCode>
                <c:ptCount val="17"/>
                <c:pt idx="0">
                  <c:v>3</c:v>
                </c:pt>
                <c:pt idx="1">
                  <c:v>7</c:v>
                </c:pt>
                <c:pt idx="2">
                  <c:v>35</c:v>
                </c:pt>
                <c:pt idx="3">
                  <c:v>28</c:v>
                </c:pt>
                <c:pt idx="4">
                  <c:v>29</c:v>
                </c:pt>
                <c:pt idx="5">
                  <c:v>36</c:v>
                </c:pt>
                <c:pt idx="6">
                  <c:v>42</c:v>
                </c:pt>
                <c:pt idx="7">
                  <c:v>53</c:v>
                </c:pt>
                <c:pt idx="8">
                  <c:v>34</c:v>
                </c:pt>
                <c:pt idx="9">
                  <c:v>34</c:v>
                </c:pt>
                <c:pt idx="10">
                  <c:v>51</c:v>
                </c:pt>
                <c:pt idx="11">
                  <c:v>57</c:v>
                </c:pt>
                <c:pt idx="12">
                  <c:v>58</c:v>
                </c:pt>
                <c:pt idx="13">
                  <c:v>11</c:v>
                </c:pt>
                <c:pt idx="14">
                  <c:v>10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6-4D20-A045-A0E8CCB97D25}"/>
            </c:ext>
          </c:extLst>
        </c:ser>
        <c:ser>
          <c:idx val="1"/>
          <c:order val="1"/>
          <c:tx>
            <c:strRef>
              <c:f>'Table 10.43'!$S$62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10.43'!$Y$63:$Y$79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30</c:v>
                </c:pt>
                <c:pt idx="3">
                  <c:v>16</c:v>
                </c:pt>
                <c:pt idx="4">
                  <c:v>31</c:v>
                </c:pt>
                <c:pt idx="5">
                  <c:v>29</c:v>
                </c:pt>
                <c:pt idx="6">
                  <c:v>26</c:v>
                </c:pt>
                <c:pt idx="7">
                  <c:v>25</c:v>
                </c:pt>
                <c:pt idx="8">
                  <c:v>36</c:v>
                </c:pt>
                <c:pt idx="9">
                  <c:v>41</c:v>
                </c:pt>
                <c:pt idx="10">
                  <c:v>45</c:v>
                </c:pt>
                <c:pt idx="11">
                  <c:v>47</c:v>
                </c:pt>
                <c:pt idx="12">
                  <c:v>25</c:v>
                </c:pt>
                <c:pt idx="13">
                  <c:v>13</c:v>
                </c:pt>
                <c:pt idx="14">
                  <c:v>10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46-4D20-A045-A0E8CCB97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10.43'!$Y$83:$Y$90</c:f>
              <c:numCache>
                <c:formatCode>#,##0</c:formatCode>
                <c:ptCount val="8"/>
                <c:pt idx="0">
                  <c:v>17</c:v>
                </c:pt>
                <c:pt idx="1">
                  <c:v>12</c:v>
                </c:pt>
                <c:pt idx="2">
                  <c:v>47</c:v>
                </c:pt>
                <c:pt idx="3">
                  <c:v>5</c:v>
                </c:pt>
                <c:pt idx="4">
                  <c:v>0</c:v>
                </c:pt>
                <c:pt idx="5">
                  <c:v>8</c:v>
                </c:pt>
                <c:pt idx="6">
                  <c:v>19</c:v>
                </c:pt>
                <c:pt idx="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EC-4062-85BA-378045959FF2}"/>
            </c:ext>
          </c:extLst>
        </c:ser>
        <c:ser>
          <c:idx val="1"/>
          <c:order val="1"/>
          <c:tx>
            <c:strRef>
              <c:f>'Table 10.43'!$S$92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10.43'!$Y$93:$Y$100</c:f>
              <c:numCache>
                <c:formatCode>#,##0</c:formatCode>
                <c:ptCount val="8"/>
                <c:pt idx="0">
                  <c:v>11</c:v>
                </c:pt>
                <c:pt idx="1">
                  <c:v>58</c:v>
                </c:pt>
                <c:pt idx="2">
                  <c:v>3</c:v>
                </c:pt>
                <c:pt idx="3">
                  <c:v>37</c:v>
                </c:pt>
                <c:pt idx="4">
                  <c:v>22</c:v>
                </c:pt>
                <c:pt idx="5">
                  <c:v>16</c:v>
                </c:pt>
                <c:pt idx="6">
                  <c:v>3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EC-4062-85BA-378045959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10.43'!$U$8:$Y$8</c:f>
              <c:numCache>
                <c:formatCode>#,##0</c:formatCode>
                <c:ptCount val="5"/>
                <c:pt idx="1">
                  <c:v>21757.63</c:v>
                </c:pt>
                <c:pt idx="2">
                  <c:v>18396.29</c:v>
                </c:pt>
                <c:pt idx="3">
                  <c:v>18511</c:v>
                </c:pt>
                <c:pt idx="4">
                  <c:v>20576.88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F-41F6-893E-26A20F24EE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FF-41F6-893E-26A20F24E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10.43'!$V$4:$Z$4</c:f>
              <c:numCache>
                <c:formatCode>#,##0</c:formatCode>
                <c:ptCount val="5"/>
                <c:pt idx="0">
                  <c:v>831</c:v>
                </c:pt>
                <c:pt idx="1">
                  <c:v>893</c:v>
                </c:pt>
                <c:pt idx="2">
                  <c:v>822</c:v>
                </c:pt>
                <c:pt idx="3">
                  <c:v>860</c:v>
                </c:pt>
                <c:pt idx="4">
                  <c:v>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4-41DB-BBC1-8B9E1D590B11}"/>
            </c:ext>
          </c:extLst>
        </c:ser>
        <c:ser>
          <c:idx val="1"/>
          <c:order val="1"/>
          <c:tx>
            <c:strRef>
              <c:f>'Table 10.43'!$S$7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10.43'!$V$7:$Z$7</c:f>
              <c:numCache>
                <c:formatCode>#,##0</c:formatCode>
                <c:ptCount val="5"/>
                <c:pt idx="0">
                  <c:v>456</c:v>
                </c:pt>
                <c:pt idx="1">
                  <c:v>499</c:v>
                </c:pt>
                <c:pt idx="2">
                  <c:v>483</c:v>
                </c:pt>
                <c:pt idx="3">
                  <c:v>495</c:v>
                </c:pt>
                <c:pt idx="4">
                  <c:v>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A4-41DB-BBC1-8B9E1D590B11}"/>
            </c:ext>
          </c:extLst>
        </c:ser>
        <c:ser>
          <c:idx val="2"/>
          <c:order val="2"/>
          <c:tx>
            <c:strRef>
              <c:f>'Table 10.43'!$S$11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10.43'!$V$11:$Z$11</c:f>
              <c:numCache>
                <c:formatCode>#,##0</c:formatCode>
                <c:ptCount val="5"/>
                <c:pt idx="0">
                  <c:v>633</c:v>
                </c:pt>
                <c:pt idx="1">
                  <c:v>669</c:v>
                </c:pt>
                <c:pt idx="2">
                  <c:v>590</c:v>
                </c:pt>
                <c:pt idx="3">
                  <c:v>616</c:v>
                </c:pt>
                <c:pt idx="4">
                  <c:v>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A4-41DB-BBC1-8B9E1D590B11}"/>
            </c:ext>
          </c:extLst>
        </c:ser>
        <c:ser>
          <c:idx val="3"/>
          <c:order val="3"/>
          <c:tx>
            <c:strRef>
              <c:f>'Table 10.43'!$S$12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10.43'!$V$12:$Z$12</c:f>
              <c:numCache>
                <c:formatCode>#,##0</c:formatCode>
                <c:ptCount val="5"/>
                <c:pt idx="0">
                  <c:v>198</c:v>
                </c:pt>
                <c:pt idx="1">
                  <c:v>222</c:v>
                </c:pt>
                <c:pt idx="2">
                  <c:v>232</c:v>
                </c:pt>
                <c:pt idx="3">
                  <c:v>247</c:v>
                </c:pt>
                <c:pt idx="4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A4-41DB-BBC1-8B9E1D590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10.43'!$AB$15:$AB$33</c:f>
              <c:numCache>
                <c:formatCode>0.0%</c:formatCode>
                <c:ptCount val="19"/>
                <c:pt idx="0">
                  <c:v>0.25487804878048781</c:v>
                </c:pt>
                <c:pt idx="1">
                  <c:v>2.9268292682926831E-2</c:v>
                </c:pt>
                <c:pt idx="2">
                  <c:v>4.1463414634146344E-2</c:v>
                </c:pt>
                <c:pt idx="3">
                  <c:v>4.8780487804878049E-3</c:v>
                </c:pt>
                <c:pt idx="4">
                  <c:v>5.24390243902439E-2</c:v>
                </c:pt>
                <c:pt idx="5">
                  <c:v>1.5853658536585366E-2</c:v>
                </c:pt>
                <c:pt idx="6">
                  <c:v>7.1951219512195116E-2</c:v>
                </c:pt>
                <c:pt idx="7">
                  <c:v>3.048780487804878E-2</c:v>
                </c:pt>
                <c:pt idx="8">
                  <c:v>1.9512195121951219E-2</c:v>
                </c:pt>
                <c:pt idx="9">
                  <c:v>4.8780487804878049E-3</c:v>
                </c:pt>
                <c:pt idx="10">
                  <c:v>4.8780487804878049E-3</c:v>
                </c:pt>
                <c:pt idx="11">
                  <c:v>1.5853658536585366E-2</c:v>
                </c:pt>
                <c:pt idx="12">
                  <c:v>7.3170731707317077E-3</c:v>
                </c:pt>
                <c:pt idx="13">
                  <c:v>3.7804878048780487E-2</c:v>
                </c:pt>
                <c:pt idx="14">
                  <c:v>3.9024390243902439E-2</c:v>
                </c:pt>
                <c:pt idx="15">
                  <c:v>7.6829268292682926E-2</c:v>
                </c:pt>
                <c:pt idx="16">
                  <c:v>0.11707317073170732</c:v>
                </c:pt>
                <c:pt idx="17">
                  <c:v>4.8780487804878049E-3</c:v>
                </c:pt>
                <c:pt idx="18">
                  <c:v>2.8048780487804879E-2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4-488D-A962-93E748E7C5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4-488D-A962-93E748E7C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10.43'!$Z$44:$Z$60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29</c:v>
                </c:pt>
                <c:pt idx="3">
                  <c:v>18</c:v>
                </c:pt>
                <c:pt idx="4">
                  <c:v>44</c:v>
                </c:pt>
                <c:pt idx="5">
                  <c:v>24</c:v>
                </c:pt>
                <c:pt idx="6">
                  <c:v>39</c:v>
                </c:pt>
                <c:pt idx="7">
                  <c:v>50</c:v>
                </c:pt>
                <c:pt idx="8">
                  <c:v>29</c:v>
                </c:pt>
                <c:pt idx="9">
                  <c:v>24</c:v>
                </c:pt>
                <c:pt idx="10">
                  <c:v>45</c:v>
                </c:pt>
                <c:pt idx="11">
                  <c:v>57</c:v>
                </c:pt>
                <c:pt idx="12">
                  <c:v>41</c:v>
                </c:pt>
                <c:pt idx="13">
                  <c:v>14</c:v>
                </c:pt>
                <c:pt idx="14">
                  <c:v>9</c:v>
                </c:pt>
                <c:pt idx="15">
                  <c:v>10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4-4F8C-9F5D-10D12D61B562}"/>
            </c:ext>
          </c:extLst>
        </c:ser>
        <c:ser>
          <c:idx val="1"/>
          <c:order val="1"/>
          <c:tx>
            <c:strRef>
              <c:f>'Table 10.43'!$S$62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10.43'!$Z$63:$Z$79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14</c:v>
                </c:pt>
                <c:pt idx="3">
                  <c:v>22</c:v>
                </c:pt>
                <c:pt idx="4">
                  <c:v>42</c:v>
                </c:pt>
                <c:pt idx="5">
                  <c:v>32</c:v>
                </c:pt>
                <c:pt idx="6">
                  <c:v>38</c:v>
                </c:pt>
                <c:pt idx="7">
                  <c:v>20</c:v>
                </c:pt>
                <c:pt idx="8">
                  <c:v>32</c:v>
                </c:pt>
                <c:pt idx="9">
                  <c:v>34</c:v>
                </c:pt>
                <c:pt idx="10">
                  <c:v>41</c:v>
                </c:pt>
                <c:pt idx="11">
                  <c:v>40</c:v>
                </c:pt>
                <c:pt idx="12">
                  <c:v>27</c:v>
                </c:pt>
                <c:pt idx="13">
                  <c:v>9</c:v>
                </c:pt>
                <c:pt idx="14">
                  <c:v>9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04-4F8C-9F5D-10D12D61B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10.43'!$Z$83:$Z$90</c:f>
              <c:numCache>
                <c:formatCode>#,##0</c:formatCode>
                <c:ptCount val="8"/>
                <c:pt idx="0">
                  <c:v>13</c:v>
                </c:pt>
                <c:pt idx="1">
                  <c:v>14</c:v>
                </c:pt>
                <c:pt idx="2">
                  <c:v>44</c:v>
                </c:pt>
                <c:pt idx="3">
                  <c:v>5</c:v>
                </c:pt>
                <c:pt idx="4">
                  <c:v>0</c:v>
                </c:pt>
                <c:pt idx="5">
                  <c:v>10</c:v>
                </c:pt>
                <c:pt idx="6">
                  <c:v>27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5-4AB7-8BD9-CA5913E5682D}"/>
            </c:ext>
          </c:extLst>
        </c:ser>
        <c:ser>
          <c:idx val="1"/>
          <c:order val="1"/>
          <c:tx>
            <c:strRef>
              <c:f>'Table 10.43'!$S$92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10.43'!$Z$93:$Z$100</c:f>
              <c:numCache>
                <c:formatCode>#,##0</c:formatCode>
                <c:ptCount val="8"/>
                <c:pt idx="0">
                  <c:v>13</c:v>
                </c:pt>
                <c:pt idx="1">
                  <c:v>52</c:v>
                </c:pt>
                <c:pt idx="2">
                  <c:v>6</c:v>
                </c:pt>
                <c:pt idx="3">
                  <c:v>45</c:v>
                </c:pt>
                <c:pt idx="4">
                  <c:v>16</c:v>
                </c:pt>
                <c:pt idx="5">
                  <c:v>12</c:v>
                </c:pt>
                <c:pt idx="6">
                  <c:v>9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35-4AB7-8BD9-CA5913E56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26</c:v>
                </c:pt>
                <c:pt idx="4">
                  <c:v>61</c:v>
                </c:pt>
                <c:pt idx="5">
                  <c:v>50</c:v>
                </c:pt>
                <c:pt idx="6">
                  <c:v>21</c:v>
                </c:pt>
                <c:pt idx="7">
                  <c:v>11</c:v>
                </c:pt>
                <c:pt idx="8">
                  <c:v>21</c:v>
                </c:pt>
                <c:pt idx="9">
                  <c:v>16</c:v>
                </c:pt>
                <c:pt idx="10">
                  <c:v>21</c:v>
                </c:pt>
                <c:pt idx="11">
                  <c:v>15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0-4AC3-99A6-C049E80D9441}"/>
            </c:ext>
          </c:extLst>
        </c:ser>
        <c:ser>
          <c:idx val="1"/>
          <c:order val="1"/>
          <c:tx>
            <c:strRef>
              <c:f>'Table 10.5'!$S$62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10.5'!$Y$63:$Y$79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9</c:v>
                </c:pt>
                <c:pt idx="3">
                  <c:v>43</c:v>
                </c:pt>
                <c:pt idx="4">
                  <c:v>69</c:v>
                </c:pt>
                <c:pt idx="5">
                  <c:v>42</c:v>
                </c:pt>
                <c:pt idx="6">
                  <c:v>28</c:v>
                </c:pt>
                <c:pt idx="7">
                  <c:v>32</c:v>
                </c:pt>
                <c:pt idx="8">
                  <c:v>14</c:v>
                </c:pt>
                <c:pt idx="9">
                  <c:v>29</c:v>
                </c:pt>
                <c:pt idx="10">
                  <c:v>21</c:v>
                </c:pt>
                <c:pt idx="11">
                  <c:v>16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0-4AC3-99A6-C049E80D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10.43'!$S$1</c:f>
              <c:strCache>
                <c:ptCount val="1"/>
                <c:pt idx="0">
                  <c:v>Orroroo/Carrieton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10.43'!$V$8:$Z$8</c:f>
              <c:numCache>
                <c:formatCode>#,##0</c:formatCode>
                <c:ptCount val="5"/>
                <c:pt idx="0">
                  <c:v>21757.63</c:v>
                </c:pt>
                <c:pt idx="1">
                  <c:v>18396.29</c:v>
                </c:pt>
                <c:pt idx="2">
                  <c:v>18511</c:v>
                </c:pt>
                <c:pt idx="3">
                  <c:v>20576.88</c:v>
                </c:pt>
                <c:pt idx="4">
                  <c:v>23266.5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1-45AD-AC89-4704C50A10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71-45AD-AC89-4704C50A1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10.44'!$U$4:$Y$4</c:f>
              <c:numCache>
                <c:formatCode>#,##0</c:formatCode>
                <c:ptCount val="5"/>
                <c:pt idx="1">
                  <c:v>939</c:v>
                </c:pt>
                <c:pt idx="2">
                  <c:v>875</c:v>
                </c:pt>
                <c:pt idx="3">
                  <c:v>936</c:v>
                </c:pt>
                <c:pt idx="4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20-4D50-A679-5DA8ED8E198F}"/>
            </c:ext>
          </c:extLst>
        </c:ser>
        <c:ser>
          <c:idx val="1"/>
          <c:order val="1"/>
          <c:tx>
            <c:strRef>
              <c:f>'Table 10.44'!$S$7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10.44'!$U$7:$Y$7</c:f>
              <c:numCache>
                <c:formatCode>#,##0</c:formatCode>
                <c:ptCount val="5"/>
                <c:pt idx="1">
                  <c:v>618</c:v>
                </c:pt>
                <c:pt idx="2">
                  <c:v>608</c:v>
                </c:pt>
                <c:pt idx="3">
                  <c:v>624</c:v>
                </c:pt>
                <c:pt idx="4">
                  <c:v>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20-4D50-A679-5DA8ED8E198F}"/>
            </c:ext>
          </c:extLst>
        </c:ser>
        <c:ser>
          <c:idx val="2"/>
          <c:order val="2"/>
          <c:tx>
            <c:strRef>
              <c:f>'Table 10.44'!$S$11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10.44'!$U$11:$Y$11</c:f>
              <c:numCache>
                <c:formatCode>#,##0</c:formatCode>
                <c:ptCount val="5"/>
                <c:pt idx="1">
                  <c:v>803</c:v>
                </c:pt>
                <c:pt idx="2">
                  <c:v>734</c:v>
                </c:pt>
                <c:pt idx="3">
                  <c:v>799</c:v>
                </c:pt>
                <c:pt idx="4">
                  <c:v>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20-4D50-A679-5DA8ED8E198F}"/>
            </c:ext>
          </c:extLst>
        </c:ser>
        <c:ser>
          <c:idx val="3"/>
          <c:order val="3"/>
          <c:tx>
            <c:strRef>
              <c:f>'Table 10.44'!$S$12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10.44'!$U$12:$Y$12</c:f>
              <c:numCache>
                <c:formatCode>#,##0</c:formatCode>
                <c:ptCount val="5"/>
                <c:pt idx="1">
                  <c:v>132</c:v>
                </c:pt>
                <c:pt idx="2">
                  <c:v>141</c:v>
                </c:pt>
                <c:pt idx="3">
                  <c:v>137</c:v>
                </c:pt>
                <c:pt idx="4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20-4D50-A679-5DA8ED8E1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10.44'!$AB$15:$AB$33</c:f>
              <c:numCache>
                <c:formatCode>0.0%</c:formatCode>
                <c:ptCount val="19"/>
                <c:pt idx="0">
                  <c:v>0.16218809980806143</c:v>
                </c:pt>
                <c:pt idx="1">
                  <c:v>1.9193857965451054E-2</c:v>
                </c:pt>
                <c:pt idx="2">
                  <c:v>8.829174664107485E-2</c:v>
                </c:pt>
                <c:pt idx="3">
                  <c:v>0</c:v>
                </c:pt>
                <c:pt idx="4">
                  <c:v>3.5508637236084453E-2</c:v>
                </c:pt>
                <c:pt idx="5">
                  <c:v>1.3435700575815739E-2</c:v>
                </c:pt>
                <c:pt idx="6">
                  <c:v>0.1036468330134357</c:v>
                </c:pt>
                <c:pt idx="7">
                  <c:v>7.1976967370441458E-2</c:v>
                </c:pt>
                <c:pt idx="8">
                  <c:v>5.9500959692898273E-2</c:v>
                </c:pt>
                <c:pt idx="9">
                  <c:v>1.055662188099808E-2</c:v>
                </c:pt>
                <c:pt idx="10">
                  <c:v>2.0153550863723609E-2</c:v>
                </c:pt>
                <c:pt idx="11">
                  <c:v>1.3435700575815739E-2</c:v>
                </c:pt>
                <c:pt idx="12">
                  <c:v>1.4395393474088292E-2</c:v>
                </c:pt>
                <c:pt idx="13">
                  <c:v>8.1573896353166989E-2</c:v>
                </c:pt>
                <c:pt idx="14">
                  <c:v>7.6775431861804216E-2</c:v>
                </c:pt>
                <c:pt idx="15">
                  <c:v>4.6065259117082535E-2</c:v>
                </c:pt>
                <c:pt idx="16">
                  <c:v>9.0211132437619967E-2</c:v>
                </c:pt>
                <c:pt idx="17">
                  <c:v>0</c:v>
                </c:pt>
                <c:pt idx="18">
                  <c:v>2.1113243761996161E-2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97-47DC-BBC4-7CFF5357C77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97-47DC-BBC4-7CFF5357C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10.44'!$Y$44:$Y$60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32</c:v>
                </c:pt>
                <c:pt idx="3">
                  <c:v>56</c:v>
                </c:pt>
                <c:pt idx="4">
                  <c:v>87</c:v>
                </c:pt>
                <c:pt idx="5">
                  <c:v>40</c:v>
                </c:pt>
                <c:pt idx="6">
                  <c:v>34</c:v>
                </c:pt>
                <c:pt idx="7">
                  <c:v>36</c:v>
                </c:pt>
                <c:pt idx="8">
                  <c:v>40</c:v>
                </c:pt>
                <c:pt idx="9">
                  <c:v>57</c:v>
                </c:pt>
                <c:pt idx="10">
                  <c:v>63</c:v>
                </c:pt>
                <c:pt idx="11">
                  <c:v>62</c:v>
                </c:pt>
                <c:pt idx="12">
                  <c:v>34</c:v>
                </c:pt>
                <c:pt idx="13">
                  <c:v>21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AA-46C5-9CDE-59C2AE650E3E}"/>
            </c:ext>
          </c:extLst>
        </c:ser>
        <c:ser>
          <c:idx val="1"/>
          <c:order val="1"/>
          <c:tx>
            <c:strRef>
              <c:f>'Table 10.44'!$S$62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10.44'!$Y$63:$Y$79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19</c:v>
                </c:pt>
                <c:pt idx="3">
                  <c:v>27</c:v>
                </c:pt>
                <c:pt idx="4">
                  <c:v>49</c:v>
                </c:pt>
                <c:pt idx="5">
                  <c:v>15</c:v>
                </c:pt>
                <c:pt idx="6">
                  <c:v>49</c:v>
                </c:pt>
                <c:pt idx="7">
                  <c:v>58</c:v>
                </c:pt>
                <c:pt idx="8">
                  <c:v>32</c:v>
                </c:pt>
                <c:pt idx="9">
                  <c:v>50</c:v>
                </c:pt>
                <c:pt idx="10">
                  <c:v>54</c:v>
                </c:pt>
                <c:pt idx="11">
                  <c:v>72</c:v>
                </c:pt>
                <c:pt idx="12">
                  <c:v>31</c:v>
                </c:pt>
                <c:pt idx="13">
                  <c:v>22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AA-46C5-9CDE-59C2AE650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10.44'!$Y$83:$Y$90</c:f>
              <c:numCache>
                <c:formatCode>#,##0</c:formatCode>
                <c:ptCount val="8"/>
                <c:pt idx="0">
                  <c:v>23</c:v>
                </c:pt>
                <c:pt idx="1">
                  <c:v>9</c:v>
                </c:pt>
                <c:pt idx="2">
                  <c:v>38</c:v>
                </c:pt>
                <c:pt idx="3">
                  <c:v>9</c:v>
                </c:pt>
                <c:pt idx="4">
                  <c:v>5</c:v>
                </c:pt>
                <c:pt idx="5">
                  <c:v>14</c:v>
                </c:pt>
                <c:pt idx="6">
                  <c:v>42</c:v>
                </c:pt>
                <c:pt idx="7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11-4B33-8F82-D8011C184612}"/>
            </c:ext>
          </c:extLst>
        </c:ser>
        <c:ser>
          <c:idx val="1"/>
          <c:order val="1"/>
          <c:tx>
            <c:strRef>
              <c:f>'Table 10.44'!$S$92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10.44'!$Y$93:$Y$100</c:f>
              <c:numCache>
                <c:formatCode>#,##0</c:formatCode>
                <c:ptCount val="8"/>
                <c:pt idx="0">
                  <c:v>19</c:v>
                </c:pt>
                <c:pt idx="1">
                  <c:v>37</c:v>
                </c:pt>
                <c:pt idx="2">
                  <c:v>12</c:v>
                </c:pt>
                <c:pt idx="3">
                  <c:v>55</c:v>
                </c:pt>
                <c:pt idx="4">
                  <c:v>28</c:v>
                </c:pt>
                <c:pt idx="5">
                  <c:v>39</c:v>
                </c:pt>
                <c:pt idx="6">
                  <c:v>5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11-4B33-8F82-D8011C184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10.44'!$U$8:$Y$8</c:f>
              <c:numCache>
                <c:formatCode>#,##0</c:formatCode>
                <c:ptCount val="5"/>
                <c:pt idx="1">
                  <c:v>25624</c:v>
                </c:pt>
                <c:pt idx="2">
                  <c:v>28522.36</c:v>
                </c:pt>
                <c:pt idx="3">
                  <c:v>26967.5</c:v>
                </c:pt>
                <c:pt idx="4">
                  <c:v>27340.07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24-4AE7-9129-598BFA55C34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24-4AE7-9129-598BFA55C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10.44'!$V$4:$Z$4</c:f>
              <c:numCache>
                <c:formatCode>#,##0</c:formatCode>
                <c:ptCount val="5"/>
                <c:pt idx="0">
                  <c:v>939</c:v>
                </c:pt>
                <c:pt idx="1">
                  <c:v>875</c:v>
                </c:pt>
                <c:pt idx="2">
                  <c:v>936</c:v>
                </c:pt>
                <c:pt idx="3">
                  <c:v>1059</c:v>
                </c:pt>
                <c:pt idx="4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5-434A-B24D-911482C17756}"/>
            </c:ext>
          </c:extLst>
        </c:ser>
        <c:ser>
          <c:idx val="1"/>
          <c:order val="1"/>
          <c:tx>
            <c:strRef>
              <c:f>'Table 10.44'!$S$7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10.44'!$V$7:$Z$7</c:f>
              <c:numCache>
                <c:formatCode>#,##0</c:formatCode>
                <c:ptCount val="5"/>
                <c:pt idx="0">
                  <c:v>618</c:v>
                </c:pt>
                <c:pt idx="1">
                  <c:v>608</c:v>
                </c:pt>
                <c:pt idx="2">
                  <c:v>624</c:v>
                </c:pt>
                <c:pt idx="3">
                  <c:v>649</c:v>
                </c:pt>
                <c:pt idx="4">
                  <c:v>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5-434A-B24D-911482C17756}"/>
            </c:ext>
          </c:extLst>
        </c:ser>
        <c:ser>
          <c:idx val="2"/>
          <c:order val="2"/>
          <c:tx>
            <c:strRef>
              <c:f>'Table 10.44'!$S$11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10.44'!$V$11:$Z$11</c:f>
              <c:numCache>
                <c:formatCode>#,##0</c:formatCode>
                <c:ptCount val="5"/>
                <c:pt idx="0">
                  <c:v>803</c:v>
                </c:pt>
                <c:pt idx="1">
                  <c:v>734</c:v>
                </c:pt>
                <c:pt idx="2">
                  <c:v>799</c:v>
                </c:pt>
                <c:pt idx="3">
                  <c:v>914</c:v>
                </c:pt>
                <c:pt idx="4">
                  <c:v>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D5-434A-B24D-911482C17756}"/>
            </c:ext>
          </c:extLst>
        </c:ser>
        <c:ser>
          <c:idx val="3"/>
          <c:order val="3"/>
          <c:tx>
            <c:strRef>
              <c:f>'Table 10.44'!$S$12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10.44'!$V$12:$Z$12</c:f>
              <c:numCache>
                <c:formatCode>#,##0</c:formatCode>
                <c:ptCount val="5"/>
                <c:pt idx="0">
                  <c:v>132</c:v>
                </c:pt>
                <c:pt idx="1">
                  <c:v>141</c:v>
                </c:pt>
                <c:pt idx="2">
                  <c:v>137</c:v>
                </c:pt>
                <c:pt idx="3">
                  <c:v>145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D5-434A-B24D-911482C17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10.44'!$AB$15:$AB$33</c:f>
              <c:numCache>
                <c:formatCode>0.0%</c:formatCode>
                <c:ptCount val="19"/>
                <c:pt idx="0">
                  <c:v>0.16218809980806143</c:v>
                </c:pt>
                <c:pt idx="1">
                  <c:v>1.9193857965451054E-2</c:v>
                </c:pt>
                <c:pt idx="2">
                  <c:v>8.829174664107485E-2</c:v>
                </c:pt>
                <c:pt idx="3">
                  <c:v>0</c:v>
                </c:pt>
                <c:pt idx="4">
                  <c:v>3.5508637236084453E-2</c:v>
                </c:pt>
                <c:pt idx="5">
                  <c:v>1.3435700575815739E-2</c:v>
                </c:pt>
                <c:pt idx="6">
                  <c:v>0.1036468330134357</c:v>
                </c:pt>
                <c:pt idx="7">
                  <c:v>7.1976967370441458E-2</c:v>
                </c:pt>
                <c:pt idx="8">
                  <c:v>5.9500959692898273E-2</c:v>
                </c:pt>
                <c:pt idx="9">
                  <c:v>1.055662188099808E-2</c:v>
                </c:pt>
                <c:pt idx="10">
                  <c:v>2.0153550863723609E-2</c:v>
                </c:pt>
                <c:pt idx="11">
                  <c:v>1.3435700575815739E-2</c:v>
                </c:pt>
                <c:pt idx="12">
                  <c:v>1.4395393474088292E-2</c:v>
                </c:pt>
                <c:pt idx="13">
                  <c:v>8.1573896353166989E-2</c:v>
                </c:pt>
                <c:pt idx="14">
                  <c:v>7.6775431861804216E-2</c:v>
                </c:pt>
                <c:pt idx="15">
                  <c:v>4.6065259117082535E-2</c:v>
                </c:pt>
                <c:pt idx="16">
                  <c:v>9.0211132437619967E-2</c:v>
                </c:pt>
                <c:pt idx="17">
                  <c:v>0</c:v>
                </c:pt>
                <c:pt idx="18">
                  <c:v>2.1113243761996161E-2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14-431D-863C-C142E49604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14-431D-863C-C142E4960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10.44'!$Z$44:$Z$60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27</c:v>
                </c:pt>
                <c:pt idx="3">
                  <c:v>45</c:v>
                </c:pt>
                <c:pt idx="4">
                  <c:v>89</c:v>
                </c:pt>
                <c:pt idx="5">
                  <c:v>50</c:v>
                </c:pt>
                <c:pt idx="6">
                  <c:v>46</c:v>
                </c:pt>
                <c:pt idx="7">
                  <c:v>46</c:v>
                </c:pt>
                <c:pt idx="8">
                  <c:v>30</c:v>
                </c:pt>
                <c:pt idx="9">
                  <c:v>52</c:v>
                </c:pt>
                <c:pt idx="10">
                  <c:v>53</c:v>
                </c:pt>
                <c:pt idx="11">
                  <c:v>64</c:v>
                </c:pt>
                <c:pt idx="12">
                  <c:v>46</c:v>
                </c:pt>
                <c:pt idx="13">
                  <c:v>21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6-47ED-B029-30C069763412}"/>
            </c:ext>
          </c:extLst>
        </c:ser>
        <c:ser>
          <c:idx val="1"/>
          <c:order val="1"/>
          <c:tx>
            <c:strRef>
              <c:f>'Table 10.44'!$S$62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10.44'!$Z$63:$Z$79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33</c:v>
                </c:pt>
                <c:pt idx="3">
                  <c:v>35</c:v>
                </c:pt>
                <c:pt idx="4">
                  <c:v>27</c:v>
                </c:pt>
                <c:pt idx="5">
                  <c:v>17</c:v>
                </c:pt>
                <c:pt idx="6">
                  <c:v>44</c:v>
                </c:pt>
                <c:pt idx="7">
                  <c:v>49</c:v>
                </c:pt>
                <c:pt idx="8">
                  <c:v>33</c:v>
                </c:pt>
                <c:pt idx="9">
                  <c:v>44</c:v>
                </c:pt>
                <c:pt idx="10">
                  <c:v>58</c:v>
                </c:pt>
                <c:pt idx="11">
                  <c:v>70</c:v>
                </c:pt>
                <c:pt idx="12">
                  <c:v>31</c:v>
                </c:pt>
                <c:pt idx="13">
                  <c:v>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C6-47ED-B029-30C069763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10.44'!$Z$83:$Z$90</c:f>
              <c:numCache>
                <c:formatCode>#,##0</c:formatCode>
                <c:ptCount val="8"/>
                <c:pt idx="0">
                  <c:v>17</c:v>
                </c:pt>
                <c:pt idx="1">
                  <c:v>11</c:v>
                </c:pt>
                <c:pt idx="2">
                  <c:v>45</c:v>
                </c:pt>
                <c:pt idx="3">
                  <c:v>24</c:v>
                </c:pt>
                <c:pt idx="4">
                  <c:v>8</c:v>
                </c:pt>
                <c:pt idx="5">
                  <c:v>16</c:v>
                </c:pt>
                <c:pt idx="6">
                  <c:v>57</c:v>
                </c:pt>
                <c:pt idx="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8-4D6C-B1EC-0057D2F1CCE3}"/>
            </c:ext>
          </c:extLst>
        </c:ser>
        <c:ser>
          <c:idx val="1"/>
          <c:order val="1"/>
          <c:tx>
            <c:strRef>
              <c:f>'Table 10.44'!$S$92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10.44'!$Z$93:$Z$100</c:f>
              <c:numCache>
                <c:formatCode>#,##0</c:formatCode>
                <c:ptCount val="8"/>
                <c:pt idx="0">
                  <c:v>20</c:v>
                </c:pt>
                <c:pt idx="1">
                  <c:v>35</c:v>
                </c:pt>
                <c:pt idx="2">
                  <c:v>7</c:v>
                </c:pt>
                <c:pt idx="3">
                  <c:v>59</c:v>
                </c:pt>
                <c:pt idx="4">
                  <c:v>22</c:v>
                </c:pt>
                <c:pt idx="5">
                  <c:v>44</c:v>
                </c:pt>
                <c:pt idx="6">
                  <c:v>6</c:v>
                </c:pt>
                <c:pt idx="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A8-4D6C-B1EC-0057D2F1C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10.5'!$Y$83:$Y$90</c:f>
              <c:numCache>
                <c:formatCode>#,##0</c:formatCode>
                <c:ptCount val="8"/>
                <c:pt idx="0">
                  <c:v>17</c:v>
                </c:pt>
                <c:pt idx="1">
                  <c:v>26</c:v>
                </c:pt>
                <c:pt idx="2">
                  <c:v>6</c:v>
                </c:pt>
                <c:pt idx="3">
                  <c:v>39</c:v>
                </c:pt>
                <c:pt idx="4">
                  <c:v>9</c:v>
                </c:pt>
                <c:pt idx="5">
                  <c:v>7</c:v>
                </c:pt>
                <c:pt idx="6">
                  <c:v>4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9-4B34-9E90-FE2ABD197B38}"/>
            </c:ext>
          </c:extLst>
        </c:ser>
        <c:ser>
          <c:idx val="1"/>
          <c:order val="1"/>
          <c:tx>
            <c:strRef>
              <c:f>'Table 10.5'!$S$92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10.5'!$Y$93:$Y$100</c:f>
              <c:numCache>
                <c:formatCode>#,##0</c:formatCode>
                <c:ptCount val="8"/>
                <c:pt idx="0">
                  <c:v>13</c:v>
                </c:pt>
                <c:pt idx="1">
                  <c:v>50</c:v>
                </c:pt>
                <c:pt idx="2">
                  <c:v>0</c:v>
                </c:pt>
                <c:pt idx="3">
                  <c:v>74</c:v>
                </c:pt>
                <c:pt idx="4">
                  <c:v>15</c:v>
                </c:pt>
                <c:pt idx="5">
                  <c:v>3</c:v>
                </c:pt>
                <c:pt idx="6">
                  <c:v>6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9-4B34-9E90-FE2ABD197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10.44'!$S$1</c:f>
              <c:strCache>
                <c:ptCount val="1"/>
                <c:pt idx="0">
                  <c:v>Peterborough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10.44'!$V$8:$Z$8</c:f>
              <c:numCache>
                <c:formatCode>#,##0</c:formatCode>
                <c:ptCount val="5"/>
                <c:pt idx="0">
                  <c:v>25624</c:v>
                </c:pt>
                <c:pt idx="1">
                  <c:v>28522.36</c:v>
                </c:pt>
                <c:pt idx="2">
                  <c:v>26967.5</c:v>
                </c:pt>
                <c:pt idx="3">
                  <c:v>27340.07</c:v>
                </c:pt>
                <c:pt idx="4">
                  <c:v>29189.14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6B-4631-BBE6-1F221B33BD8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6B-4631-BBE6-1F221B33B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10.45'!$U$4:$Y$4</c:f>
              <c:numCache>
                <c:formatCode>#,##0</c:formatCode>
                <c:ptCount val="5"/>
                <c:pt idx="1">
                  <c:v>59145</c:v>
                </c:pt>
                <c:pt idx="2">
                  <c:v>60142</c:v>
                </c:pt>
                <c:pt idx="3">
                  <c:v>65537</c:v>
                </c:pt>
                <c:pt idx="4">
                  <c:v>75184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E9-4E5B-AAD2-87AC28B11447}"/>
            </c:ext>
          </c:extLst>
        </c:ser>
        <c:ser>
          <c:idx val="1"/>
          <c:order val="1"/>
          <c:tx>
            <c:strRef>
              <c:f>'Table 10.45'!$S$7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10.45'!$U$7:$Y$7</c:f>
              <c:numCache>
                <c:formatCode>#,##0</c:formatCode>
                <c:ptCount val="5"/>
                <c:pt idx="1">
                  <c:v>43397</c:v>
                </c:pt>
                <c:pt idx="2">
                  <c:v>44568</c:v>
                </c:pt>
                <c:pt idx="3">
                  <c:v>46692</c:v>
                </c:pt>
                <c:pt idx="4">
                  <c:v>50551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E9-4E5B-AAD2-87AC28B11447}"/>
            </c:ext>
          </c:extLst>
        </c:ser>
        <c:ser>
          <c:idx val="2"/>
          <c:order val="2"/>
          <c:tx>
            <c:strRef>
              <c:f>'Table 10.45'!$S$11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10.45'!$U$11:$Y$11</c:f>
              <c:numCache>
                <c:formatCode>#,##0</c:formatCode>
                <c:ptCount val="5"/>
                <c:pt idx="1">
                  <c:v>54831</c:v>
                </c:pt>
                <c:pt idx="2">
                  <c:v>55475</c:v>
                </c:pt>
                <c:pt idx="3">
                  <c:v>60593</c:v>
                </c:pt>
                <c:pt idx="4">
                  <c:v>69798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9-4E5B-AAD2-87AC28B11447}"/>
            </c:ext>
          </c:extLst>
        </c:ser>
        <c:ser>
          <c:idx val="3"/>
          <c:order val="3"/>
          <c:tx>
            <c:strRef>
              <c:f>'Table 10.45'!$S$12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10.45'!$U$12:$Y$12</c:f>
              <c:numCache>
                <c:formatCode>#,##0</c:formatCode>
                <c:ptCount val="5"/>
                <c:pt idx="1">
                  <c:v>4311</c:v>
                </c:pt>
                <c:pt idx="2">
                  <c:v>4668</c:v>
                </c:pt>
                <c:pt idx="3">
                  <c:v>4944</c:v>
                </c:pt>
                <c:pt idx="4">
                  <c:v>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E9-4E5B-AAD2-87AC28B11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10.45'!$AB$15:$AB$33</c:f>
              <c:numCache>
                <c:formatCode>0.0%</c:formatCode>
                <c:ptCount val="19"/>
                <c:pt idx="0">
                  <c:v>1.6124362766693941E-2</c:v>
                </c:pt>
                <c:pt idx="1">
                  <c:v>7.2125369752659074E-3</c:v>
                </c:pt>
                <c:pt idx="2">
                  <c:v>8.6009188746931836E-2</c:v>
                </c:pt>
                <c:pt idx="3">
                  <c:v>8.5845553527597717E-3</c:v>
                </c:pt>
                <c:pt idx="4">
                  <c:v>7.1206495059475114E-2</c:v>
                </c:pt>
                <c:pt idx="5">
                  <c:v>4.2394109132103973E-2</c:v>
                </c:pt>
                <c:pt idx="6">
                  <c:v>0.11333627037573164</c:v>
                </c:pt>
                <c:pt idx="7">
                  <c:v>6.2093272075020453E-2</c:v>
                </c:pt>
                <c:pt idx="8">
                  <c:v>5.7247152117817356E-2</c:v>
                </c:pt>
                <c:pt idx="9">
                  <c:v>5.7272326766945689E-3</c:v>
                </c:pt>
                <c:pt idx="10">
                  <c:v>3.0033356410095035E-2</c:v>
                </c:pt>
                <c:pt idx="11">
                  <c:v>1.5532758512178236E-2</c:v>
                </c:pt>
                <c:pt idx="12">
                  <c:v>3.9347976587576314E-2</c:v>
                </c:pt>
                <c:pt idx="13">
                  <c:v>0.12465227515891497</c:v>
                </c:pt>
                <c:pt idx="14">
                  <c:v>5.5384228082321102E-2</c:v>
                </c:pt>
                <c:pt idx="15">
                  <c:v>4.7857007992951096E-2</c:v>
                </c:pt>
                <c:pt idx="16">
                  <c:v>0.15269683428787212</c:v>
                </c:pt>
                <c:pt idx="17">
                  <c:v>1.243627666939392E-2</c:v>
                </c:pt>
                <c:pt idx="18">
                  <c:v>3.7308830008181762E-2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4-4C17-85FF-1FC78CBA02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C4-4C17-85FF-1FC78CBA0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10.45'!$Y$44:$Y$60</c:f>
              <c:numCache>
                <c:formatCode>#,##0</c:formatCode>
                <c:ptCount val="17"/>
                <c:pt idx="0">
                  <c:v>47</c:v>
                </c:pt>
                <c:pt idx="1">
                  <c:v>915</c:v>
                </c:pt>
                <c:pt idx="2">
                  <c:v>2433</c:v>
                </c:pt>
                <c:pt idx="3">
                  <c:v>4198</c:v>
                </c:pt>
                <c:pt idx="4">
                  <c:v>6228</c:v>
                </c:pt>
                <c:pt idx="5">
                  <c:v>5489</c:v>
                </c:pt>
                <c:pt idx="6">
                  <c:v>5010</c:v>
                </c:pt>
                <c:pt idx="7">
                  <c:v>3738</c:v>
                </c:pt>
                <c:pt idx="8">
                  <c:v>3244</c:v>
                </c:pt>
                <c:pt idx="9">
                  <c:v>2999</c:v>
                </c:pt>
                <c:pt idx="10">
                  <c:v>2748</c:v>
                </c:pt>
                <c:pt idx="11">
                  <c:v>1915</c:v>
                </c:pt>
                <c:pt idx="12">
                  <c:v>867</c:v>
                </c:pt>
                <c:pt idx="13">
                  <c:v>217</c:v>
                </c:pt>
                <c:pt idx="14">
                  <c:v>67</c:v>
                </c:pt>
                <c:pt idx="15">
                  <c:v>30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64-4E27-9124-21CA4134081F}"/>
            </c:ext>
          </c:extLst>
        </c:ser>
        <c:ser>
          <c:idx val="1"/>
          <c:order val="1"/>
          <c:tx>
            <c:strRef>
              <c:f>'Table 10.45'!$S$62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10.45'!$Y$63:$Y$79</c:f>
              <c:numCache>
                <c:formatCode>#,##0</c:formatCode>
                <c:ptCount val="17"/>
                <c:pt idx="0">
                  <c:v>81</c:v>
                </c:pt>
                <c:pt idx="1">
                  <c:v>1072</c:v>
                </c:pt>
                <c:pt idx="2">
                  <c:v>2365</c:v>
                </c:pt>
                <c:pt idx="3">
                  <c:v>4131</c:v>
                </c:pt>
                <c:pt idx="4">
                  <c:v>5162</c:v>
                </c:pt>
                <c:pt idx="5">
                  <c:v>4594</c:v>
                </c:pt>
                <c:pt idx="6">
                  <c:v>3963</c:v>
                </c:pt>
                <c:pt idx="7">
                  <c:v>3111</c:v>
                </c:pt>
                <c:pt idx="8">
                  <c:v>2746</c:v>
                </c:pt>
                <c:pt idx="9">
                  <c:v>2753</c:v>
                </c:pt>
                <c:pt idx="10">
                  <c:v>2434</c:v>
                </c:pt>
                <c:pt idx="11">
                  <c:v>1669</c:v>
                </c:pt>
                <c:pt idx="12">
                  <c:v>655</c:v>
                </c:pt>
                <c:pt idx="13">
                  <c:v>147</c:v>
                </c:pt>
                <c:pt idx="14">
                  <c:v>50</c:v>
                </c:pt>
                <c:pt idx="15">
                  <c:v>31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64-4E27-9124-21CA41340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10.45'!$Y$83:$Y$90</c:f>
              <c:numCache>
                <c:formatCode>#,##0</c:formatCode>
                <c:ptCount val="8"/>
                <c:pt idx="0">
                  <c:v>2074</c:v>
                </c:pt>
                <c:pt idx="1">
                  <c:v>1702</c:v>
                </c:pt>
                <c:pt idx="2">
                  <c:v>4853</c:v>
                </c:pt>
                <c:pt idx="3">
                  <c:v>2006</c:v>
                </c:pt>
                <c:pt idx="4">
                  <c:v>1187</c:v>
                </c:pt>
                <c:pt idx="5">
                  <c:v>1557</c:v>
                </c:pt>
                <c:pt idx="6">
                  <c:v>4112</c:v>
                </c:pt>
                <c:pt idx="7">
                  <c:v>5456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B-4528-8178-C5E976D25235}"/>
            </c:ext>
          </c:extLst>
        </c:ser>
        <c:ser>
          <c:idx val="1"/>
          <c:order val="1"/>
          <c:tx>
            <c:strRef>
              <c:f>'Table 10.45'!$S$92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10.45'!$Y$93:$Y$100</c:f>
              <c:numCache>
                <c:formatCode>#,##0</c:formatCode>
                <c:ptCount val="8"/>
                <c:pt idx="0">
                  <c:v>1665</c:v>
                </c:pt>
                <c:pt idx="1">
                  <c:v>2792</c:v>
                </c:pt>
                <c:pt idx="2">
                  <c:v>927</c:v>
                </c:pt>
                <c:pt idx="3">
                  <c:v>5278</c:v>
                </c:pt>
                <c:pt idx="4">
                  <c:v>3730</c:v>
                </c:pt>
                <c:pt idx="5">
                  <c:v>2978</c:v>
                </c:pt>
                <c:pt idx="6">
                  <c:v>393</c:v>
                </c:pt>
                <c:pt idx="7">
                  <c:v>2933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B-4528-8178-C5E976D25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10.45'!$U$8:$Y$8</c:f>
              <c:numCache>
                <c:formatCode>#,##0</c:formatCode>
                <c:ptCount val="5"/>
                <c:pt idx="1">
                  <c:v>43526.25</c:v>
                </c:pt>
                <c:pt idx="2">
                  <c:v>44135.08</c:v>
                </c:pt>
                <c:pt idx="3">
                  <c:v>45421.440000000002</c:v>
                </c:pt>
                <c:pt idx="4">
                  <c:v>45194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E-4A77-8C27-0D2ACD87BF6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CE-4A77-8C27-0D2ACD87B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10.45'!$V$4:$Z$4</c:f>
              <c:numCache>
                <c:formatCode>#,##0</c:formatCode>
                <c:ptCount val="5"/>
                <c:pt idx="0">
                  <c:v>59145</c:v>
                </c:pt>
                <c:pt idx="1">
                  <c:v>60142</c:v>
                </c:pt>
                <c:pt idx="2">
                  <c:v>65537</c:v>
                </c:pt>
                <c:pt idx="3">
                  <c:v>75184</c:v>
                </c:pt>
                <c:pt idx="4">
                  <c:v>79447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C-49DD-B2B7-ABA870531629}"/>
            </c:ext>
          </c:extLst>
        </c:ser>
        <c:ser>
          <c:idx val="1"/>
          <c:order val="1"/>
          <c:tx>
            <c:strRef>
              <c:f>'Table 10.45'!$S$7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10.45'!$V$7:$Z$7</c:f>
              <c:numCache>
                <c:formatCode>#,##0</c:formatCode>
                <c:ptCount val="5"/>
                <c:pt idx="0">
                  <c:v>43397</c:v>
                </c:pt>
                <c:pt idx="1">
                  <c:v>44568</c:v>
                </c:pt>
                <c:pt idx="2">
                  <c:v>46692</c:v>
                </c:pt>
                <c:pt idx="3">
                  <c:v>50551</c:v>
                </c:pt>
                <c:pt idx="4">
                  <c:v>53514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8C-49DD-B2B7-ABA870531629}"/>
            </c:ext>
          </c:extLst>
        </c:ser>
        <c:ser>
          <c:idx val="2"/>
          <c:order val="2"/>
          <c:tx>
            <c:strRef>
              <c:f>'Table 10.45'!$S$11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10.45'!$V$11:$Z$11</c:f>
              <c:numCache>
                <c:formatCode>#,##0</c:formatCode>
                <c:ptCount val="5"/>
                <c:pt idx="0">
                  <c:v>54831</c:v>
                </c:pt>
                <c:pt idx="1">
                  <c:v>55475</c:v>
                </c:pt>
                <c:pt idx="2">
                  <c:v>60593</c:v>
                </c:pt>
                <c:pt idx="3">
                  <c:v>69798</c:v>
                </c:pt>
                <c:pt idx="4">
                  <c:v>73688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C-49DD-B2B7-ABA870531629}"/>
            </c:ext>
          </c:extLst>
        </c:ser>
        <c:ser>
          <c:idx val="3"/>
          <c:order val="3"/>
          <c:tx>
            <c:strRef>
              <c:f>'Table 10.45'!$S$12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10.45'!$V$12:$Z$12</c:f>
              <c:numCache>
                <c:formatCode>#,##0</c:formatCode>
                <c:ptCount val="5"/>
                <c:pt idx="0">
                  <c:v>4311</c:v>
                </c:pt>
                <c:pt idx="1">
                  <c:v>4668</c:v>
                </c:pt>
                <c:pt idx="2">
                  <c:v>4944</c:v>
                </c:pt>
                <c:pt idx="3">
                  <c:v>5385</c:v>
                </c:pt>
                <c:pt idx="4">
                  <c:v>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8C-49DD-B2B7-ABA870531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10.45'!$AB$15:$AB$33</c:f>
              <c:numCache>
                <c:formatCode>0.0%</c:formatCode>
                <c:ptCount val="19"/>
                <c:pt idx="0">
                  <c:v>1.6124362766693941E-2</c:v>
                </c:pt>
                <c:pt idx="1">
                  <c:v>7.2125369752659074E-3</c:v>
                </c:pt>
                <c:pt idx="2">
                  <c:v>8.6009188746931836E-2</c:v>
                </c:pt>
                <c:pt idx="3">
                  <c:v>8.5845553527597717E-3</c:v>
                </c:pt>
                <c:pt idx="4">
                  <c:v>7.1206495059475114E-2</c:v>
                </c:pt>
                <c:pt idx="5">
                  <c:v>4.2394109132103973E-2</c:v>
                </c:pt>
                <c:pt idx="6">
                  <c:v>0.11333627037573164</c:v>
                </c:pt>
                <c:pt idx="7">
                  <c:v>6.2093272075020453E-2</c:v>
                </c:pt>
                <c:pt idx="8">
                  <c:v>5.7247152117817356E-2</c:v>
                </c:pt>
                <c:pt idx="9">
                  <c:v>5.7272326766945689E-3</c:v>
                </c:pt>
                <c:pt idx="10">
                  <c:v>3.0033356410095035E-2</c:v>
                </c:pt>
                <c:pt idx="11">
                  <c:v>1.5532758512178236E-2</c:v>
                </c:pt>
                <c:pt idx="12">
                  <c:v>3.9347976587576314E-2</c:v>
                </c:pt>
                <c:pt idx="13">
                  <c:v>0.12465227515891497</c:v>
                </c:pt>
                <c:pt idx="14">
                  <c:v>5.5384228082321102E-2</c:v>
                </c:pt>
                <c:pt idx="15">
                  <c:v>4.7857007992951096E-2</c:v>
                </c:pt>
                <c:pt idx="16">
                  <c:v>0.15269683428787212</c:v>
                </c:pt>
                <c:pt idx="17">
                  <c:v>1.243627666939392E-2</c:v>
                </c:pt>
                <c:pt idx="18">
                  <c:v>3.7308830008181762E-2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7-47F9-880E-E0C96CB1A6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7-47F9-880E-E0C96CB1A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10.45'!$Z$44:$Z$60</c:f>
              <c:numCache>
                <c:formatCode>#,##0</c:formatCode>
                <c:ptCount val="17"/>
                <c:pt idx="0">
                  <c:v>54</c:v>
                </c:pt>
                <c:pt idx="1">
                  <c:v>964</c:v>
                </c:pt>
                <c:pt idx="2">
                  <c:v>2532</c:v>
                </c:pt>
                <c:pt idx="3">
                  <c:v>4395</c:v>
                </c:pt>
                <c:pt idx="4">
                  <c:v>6501</c:v>
                </c:pt>
                <c:pt idx="5">
                  <c:v>6047</c:v>
                </c:pt>
                <c:pt idx="6">
                  <c:v>5261</c:v>
                </c:pt>
                <c:pt idx="7">
                  <c:v>4029</c:v>
                </c:pt>
                <c:pt idx="8">
                  <c:v>3301</c:v>
                </c:pt>
                <c:pt idx="9">
                  <c:v>3098</c:v>
                </c:pt>
                <c:pt idx="10">
                  <c:v>2722</c:v>
                </c:pt>
                <c:pt idx="11">
                  <c:v>2023</c:v>
                </c:pt>
                <c:pt idx="12">
                  <c:v>892</c:v>
                </c:pt>
                <c:pt idx="13">
                  <c:v>272</c:v>
                </c:pt>
                <c:pt idx="14">
                  <c:v>75</c:v>
                </c:pt>
                <c:pt idx="15">
                  <c:v>36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C-4D57-B477-20C5AEF791A8}"/>
            </c:ext>
          </c:extLst>
        </c:ser>
        <c:ser>
          <c:idx val="1"/>
          <c:order val="1"/>
          <c:tx>
            <c:strRef>
              <c:f>'Table 10.45'!$S$62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10.45'!$Z$63:$Z$79</c:f>
              <c:numCache>
                <c:formatCode>#,##0</c:formatCode>
                <c:ptCount val="17"/>
                <c:pt idx="0">
                  <c:v>83</c:v>
                </c:pt>
                <c:pt idx="1">
                  <c:v>1164</c:v>
                </c:pt>
                <c:pt idx="2">
                  <c:v>2398</c:v>
                </c:pt>
                <c:pt idx="3">
                  <c:v>4157</c:v>
                </c:pt>
                <c:pt idx="4">
                  <c:v>5778</c:v>
                </c:pt>
                <c:pt idx="5">
                  <c:v>4979</c:v>
                </c:pt>
                <c:pt idx="6">
                  <c:v>4447</c:v>
                </c:pt>
                <c:pt idx="7">
                  <c:v>3467</c:v>
                </c:pt>
                <c:pt idx="8">
                  <c:v>2802</c:v>
                </c:pt>
                <c:pt idx="9">
                  <c:v>2813</c:v>
                </c:pt>
                <c:pt idx="10">
                  <c:v>2432</c:v>
                </c:pt>
                <c:pt idx="11">
                  <c:v>1706</c:v>
                </c:pt>
                <c:pt idx="12">
                  <c:v>716</c:v>
                </c:pt>
                <c:pt idx="13">
                  <c:v>154</c:v>
                </c:pt>
                <c:pt idx="14">
                  <c:v>45</c:v>
                </c:pt>
                <c:pt idx="15">
                  <c:v>29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8C-4D57-B477-20C5AEF79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10.45'!$Z$83:$Z$90</c:f>
              <c:numCache>
                <c:formatCode>#,##0</c:formatCode>
                <c:ptCount val="8"/>
                <c:pt idx="0">
                  <c:v>2160</c:v>
                </c:pt>
                <c:pt idx="1">
                  <c:v>1921</c:v>
                </c:pt>
                <c:pt idx="2">
                  <c:v>4999</c:v>
                </c:pt>
                <c:pt idx="3">
                  <c:v>2237</c:v>
                </c:pt>
                <c:pt idx="4">
                  <c:v>1255</c:v>
                </c:pt>
                <c:pt idx="5">
                  <c:v>1647</c:v>
                </c:pt>
                <c:pt idx="6">
                  <c:v>4341</c:v>
                </c:pt>
                <c:pt idx="7">
                  <c:v>5543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9E-4FAB-BAE2-F8320F32659E}"/>
            </c:ext>
          </c:extLst>
        </c:ser>
        <c:ser>
          <c:idx val="1"/>
          <c:order val="1"/>
          <c:tx>
            <c:strRef>
              <c:f>'Table 10.45'!$S$92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10.45'!$Z$93:$Z$100</c:f>
              <c:numCache>
                <c:formatCode>#,##0</c:formatCode>
                <c:ptCount val="8"/>
                <c:pt idx="0">
                  <c:v>1768</c:v>
                </c:pt>
                <c:pt idx="1">
                  <c:v>3003</c:v>
                </c:pt>
                <c:pt idx="2">
                  <c:v>1005</c:v>
                </c:pt>
                <c:pt idx="3">
                  <c:v>5757</c:v>
                </c:pt>
                <c:pt idx="4">
                  <c:v>3860</c:v>
                </c:pt>
                <c:pt idx="5">
                  <c:v>3050</c:v>
                </c:pt>
                <c:pt idx="6">
                  <c:v>442</c:v>
                </c:pt>
                <c:pt idx="7">
                  <c:v>2987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9E-4FAB-BAE2-F8320F326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10.5'!$U$8:$Y$8</c:f>
              <c:numCache>
                <c:formatCode>#,##0</c:formatCode>
                <c:ptCount val="5"/>
                <c:pt idx="1">
                  <c:v>17730.7</c:v>
                </c:pt>
                <c:pt idx="2">
                  <c:v>16639.240000000002</c:v>
                </c:pt>
                <c:pt idx="3">
                  <c:v>19056</c:v>
                </c:pt>
                <c:pt idx="4">
                  <c:v>24892.5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C6-428E-AF26-5CDF9858D6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C6-428E-AF26-5CDF9858D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10.45'!$S$1</c:f>
              <c:strCache>
                <c:ptCount val="1"/>
                <c:pt idx="0">
                  <c:v>Playford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10.45'!$V$8:$Z$8</c:f>
              <c:numCache>
                <c:formatCode>#,##0</c:formatCode>
                <c:ptCount val="5"/>
                <c:pt idx="0">
                  <c:v>43526.25</c:v>
                </c:pt>
                <c:pt idx="1">
                  <c:v>44135.08</c:v>
                </c:pt>
                <c:pt idx="2">
                  <c:v>45421.440000000002</c:v>
                </c:pt>
                <c:pt idx="3">
                  <c:v>45194</c:v>
                </c:pt>
                <c:pt idx="4">
                  <c:v>47718.37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B-498F-A53A-C792E0DF3B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4B-498F-A53A-C792E0DF3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10.46'!$U$4:$Y$4</c:f>
              <c:numCache>
                <c:formatCode>#,##0</c:formatCode>
                <c:ptCount val="5"/>
                <c:pt idx="1">
                  <c:v>96345</c:v>
                </c:pt>
                <c:pt idx="2">
                  <c:v>98691</c:v>
                </c:pt>
                <c:pt idx="3">
                  <c:v>106074</c:v>
                </c:pt>
                <c:pt idx="4">
                  <c:v>120427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2A-4E24-8CF7-8E0DC7688C02}"/>
            </c:ext>
          </c:extLst>
        </c:ser>
        <c:ser>
          <c:idx val="1"/>
          <c:order val="1"/>
          <c:tx>
            <c:strRef>
              <c:f>'Table 10.46'!$S$7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10.46'!$U$7:$Y$7</c:f>
              <c:numCache>
                <c:formatCode>#,##0</c:formatCode>
                <c:ptCount val="5"/>
                <c:pt idx="1">
                  <c:v>68079</c:v>
                </c:pt>
                <c:pt idx="2">
                  <c:v>70245</c:v>
                </c:pt>
                <c:pt idx="3">
                  <c:v>72203</c:v>
                </c:pt>
                <c:pt idx="4">
                  <c:v>76635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2A-4E24-8CF7-8E0DC7688C02}"/>
            </c:ext>
          </c:extLst>
        </c:ser>
        <c:ser>
          <c:idx val="2"/>
          <c:order val="2"/>
          <c:tx>
            <c:strRef>
              <c:f>'Table 10.46'!$S$11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10.46'!$U$11:$Y$11</c:f>
              <c:numCache>
                <c:formatCode>#,##0</c:formatCode>
                <c:ptCount val="5"/>
                <c:pt idx="1">
                  <c:v>86578</c:v>
                </c:pt>
                <c:pt idx="2">
                  <c:v>88038</c:v>
                </c:pt>
                <c:pt idx="3">
                  <c:v>94545</c:v>
                </c:pt>
                <c:pt idx="4">
                  <c:v>108186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2A-4E24-8CF7-8E0DC7688C02}"/>
            </c:ext>
          </c:extLst>
        </c:ser>
        <c:ser>
          <c:idx val="3"/>
          <c:order val="3"/>
          <c:tx>
            <c:strRef>
              <c:f>'Table 10.46'!$S$12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10.46'!$U$12:$Y$12</c:f>
              <c:numCache>
                <c:formatCode>#,##0</c:formatCode>
                <c:ptCount val="5"/>
                <c:pt idx="1">
                  <c:v>9773</c:v>
                </c:pt>
                <c:pt idx="2">
                  <c:v>10660</c:v>
                </c:pt>
                <c:pt idx="3">
                  <c:v>11529</c:v>
                </c:pt>
                <c:pt idx="4">
                  <c:v>12238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2A-4E24-8CF7-8E0DC7688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10.46'!$AB$15:$AB$33</c:f>
              <c:numCache>
                <c:formatCode>0.0%</c:formatCode>
                <c:ptCount val="19"/>
                <c:pt idx="0">
                  <c:v>7.663597513906684E-3</c:v>
                </c:pt>
                <c:pt idx="1">
                  <c:v>5.2761839581725147E-3</c:v>
                </c:pt>
                <c:pt idx="2">
                  <c:v>6.3958809158118399E-2</c:v>
                </c:pt>
                <c:pt idx="3">
                  <c:v>7.2099889383171918E-3</c:v>
                </c:pt>
                <c:pt idx="4">
                  <c:v>5.4289784257395016E-2</c:v>
                </c:pt>
                <c:pt idx="5">
                  <c:v>3.1871970969051165E-2</c:v>
                </c:pt>
                <c:pt idx="6">
                  <c:v>9.0697840982341099E-2</c:v>
                </c:pt>
                <c:pt idx="7">
                  <c:v>8.3551516405510146E-2</c:v>
                </c:pt>
                <c:pt idx="8">
                  <c:v>5.5626735848606147E-2</c:v>
                </c:pt>
                <c:pt idx="9">
                  <c:v>1.0536451825973467E-2</c:v>
                </c:pt>
                <c:pt idx="10">
                  <c:v>3.1442236529019015E-2</c:v>
                </c:pt>
                <c:pt idx="11">
                  <c:v>1.5239656530769781E-2</c:v>
                </c:pt>
                <c:pt idx="12">
                  <c:v>6.5446963607859371E-2</c:v>
                </c:pt>
                <c:pt idx="13">
                  <c:v>0.11910010425039193</c:v>
                </c:pt>
                <c:pt idx="14">
                  <c:v>6.0314024463030899E-2</c:v>
                </c:pt>
                <c:pt idx="15">
                  <c:v>6.3393787949927977E-2</c:v>
                </c:pt>
                <c:pt idx="16">
                  <c:v>0.1631319682633158</c:v>
                </c:pt>
                <c:pt idx="17">
                  <c:v>1.8685490096212766E-2</c:v>
                </c:pt>
                <c:pt idx="18">
                  <c:v>3.8795470280680255E-2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6-4B3E-8BDA-7A6DA11AEC2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C6-4B3E-8BDA-7A6DA11AE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10.46'!$Y$44:$Y$60</c:f>
              <c:numCache>
                <c:formatCode>#,##0</c:formatCode>
                <c:ptCount val="17"/>
                <c:pt idx="0">
                  <c:v>52</c:v>
                </c:pt>
                <c:pt idx="1">
                  <c:v>1024</c:v>
                </c:pt>
                <c:pt idx="2">
                  <c:v>2789</c:v>
                </c:pt>
                <c:pt idx="3">
                  <c:v>6569</c:v>
                </c:pt>
                <c:pt idx="4">
                  <c:v>10538</c:v>
                </c:pt>
                <c:pt idx="5">
                  <c:v>9129</c:v>
                </c:pt>
                <c:pt idx="6">
                  <c:v>8240</c:v>
                </c:pt>
                <c:pt idx="7">
                  <c:v>6275</c:v>
                </c:pt>
                <c:pt idx="8">
                  <c:v>4836</c:v>
                </c:pt>
                <c:pt idx="9">
                  <c:v>4396</c:v>
                </c:pt>
                <c:pt idx="10">
                  <c:v>3610</c:v>
                </c:pt>
                <c:pt idx="11">
                  <c:v>2855</c:v>
                </c:pt>
                <c:pt idx="12">
                  <c:v>1322</c:v>
                </c:pt>
                <c:pt idx="13">
                  <c:v>424</c:v>
                </c:pt>
                <c:pt idx="14">
                  <c:v>160</c:v>
                </c:pt>
                <c:pt idx="15">
                  <c:v>55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9-4212-8FDB-9AA3345D4C64}"/>
            </c:ext>
          </c:extLst>
        </c:ser>
        <c:ser>
          <c:idx val="1"/>
          <c:order val="1"/>
          <c:tx>
            <c:strRef>
              <c:f>'Table 10.46'!$S$62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10.46'!$Y$63:$Y$79</c:f>
              <c:numCache>
                <c:formatCode>#,##0</c:formatCode>
                <c:ptCount val="17"/>
                <c:pt idx="0">
                  <c:v>75</c:v>
                </c:pt>
                <c:pt idx="1">
                  <c:v>1216</c:v>
                </c:pt>
                <c:pt idx="2">
                  <c:v>2966</c:v>
                </c:pt>
                <c:pt idx="3">
                  <c:v>5898</c:v>
                </c:pt>
                <c:pt idx="4">
                  <c:v>9411</c:v>
                </c:pt>
                <c:pt idx="5">
                  <c:v>8448</c:v>
                </c:pt>
                <c:pt idx="6">
                  <c:v>7250</c:v>
                </c:pt>
                <c:pt idx="7">
                  <c:v>5396</c:v>
                </c:pt>
                <c:pt idx="8">
                  <c:v>4616</c:v>
                </c:pt>
                <c:pt idx="9">
                  <c:v>4488</c:v>
                </c:pt>
                <c:pt idx="10">
                  <c:v>3667</c:v>
                </c:pt>
                <c:pt idx="11">
                  <c:v>2764</c:v>
                </c:pt>
                <c:pt idx="12">
                  <c:v>1213</c:v>
                </c:pt>
                <c:pt idx="13">
                  <c:v>395</c:v>
                </c:pt>
                <c:pt idx="14">
                  <c:v>123</c:v>
                </c:pt>
                <c:pt idx="15">
                  <c:v>55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9-4212-8FDB-9AA3345D4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10.46'!$Y$83:$Y$90</c:f>
              <c:numCache>
                <c:formatCode>#,##0</c:formatCode>
                <c:ptCount val="8"/>
                <c:pt idx="0">
                  <c:v>3995</c:v>
                </c:pt>
                <c:pt idx="1">
                  <c:v>6146</c:v>
                </c:pt>
                <c:pt idx="2">
                  <c:v>6272</c:v>
                </c:pt>
                <c:pt idx="3">
                  <c:v>3171</c:v>
                </c:pt>
                <c:pt idx="4">
                  <c:v>2335</c:v>
                </c:pt>
                <c:pt idx="5">
                  <c:v>2253</c:v>
                </c:pt>
                <c:pt idx="6">
                  <c:v>3384</c:v>
                </c:pt>
                <c:pt idx="7">
                  <c:v>5575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1A-46FD-BE37-929866551981}"/>
            </c:ext>
          </c:extLst>
        </c:ser>
        <c:ser>
          <c:idx val="1"/>
          <c:order val="1"/>
          <c:tx>
            <c:strRef>
              <c:f>'Table 10.46'!$S$92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10.46'!$Y$93:$Y$100</c:f>
              <c:numCache>
                <c:formatCode>#,##0</c:formatCode>
                <c:ptCount val="8"/>
                <c:pt idx="0">
                  <c:v>2972</c:v>
                </c:pt>
                <c:pt idx="1">
                  <c:v>8275</c:v>
                </c:pt>
                <c:pt idx="2">
                  <c:v>1488</c:v>
                </c:pt>
                <c:pt idx="3">
                  <c:v>6847</c:v>
                </c:pt>
                <c:pt idx="4">
                  <c:v>5891</c:v>
                </c:pt>
                <c:pt idx="5">
                  <c:v>3115</c:v>
                </c:pt>
                <c:pt idx="6">
                  <c:v>388</c:v>
                </c:pt>
                <c:pt idx="7">
                  <c:v>3221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1A-46FD-BE37-929866551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10.46'!$U$8:$Y$8</c:f>
              <c:numCache>
                <c:formatCode>#,##0</c:formatCode>
                <c:ptCount val="5"/>
                <c:pt idx="1">
                  <c:v>44874.720000000001</c:v>
                </c:pt>
                <c:pt idx="2">
                  <c:v>44384.4</c:v>
                </c:pt>
                <c:pt idx="3">
                  <c:v>46060</c:v>
                </c:pt>
                <c:pt idx="4">
                  <c:v>45677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E-4509-AA25-531E3C2CE6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5E-4509-AA25-531E3C2CE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10.46'!$V$4:$Z$4</c:f>
              <c:numCache>
                <c:formatCode>#,##0</c:formatCode>
                <c:ptCount val="5"/>
                <c:pt idx="0">
                  <c:v>96345</c:v>
                </c:pt>
                <c:pt idx="1">
                  <c:v>98691</c:v>
                </c:pt>
                <c:pt idx="2">
                  <c:v>106074</c:v>
                </c:pt>
                <c:pt idx="3">
                  <c:v>120427</c:v>
                </c:pt>
                <c:pt idx="4">
                  <c:v>125659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A-4A58-9AF3-60FE48AEB3D1}"/>
            </c:ext>
          </c:extLst>
        </c:ser>
        <c:ser>
          <c:idx val="1"/>
          <c:order val="1"/>
          <c:tx>
            <c:strRef>
              <c:f>'Table 10.46'!$S$7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10.46'!$V$7:$Z$7</c:f>
              <c:numCache>
                <c:formatCode>#,##0</c:formatCode>
                <c:ptCount val="5"/>
                <c:pt idx="0">
                  <c:v>68079</c:v>
                </c:pt>
                <c:pt idx="1">
                  <c:v>70245</c:v>
                </c:pt>
                <c:pt idx="2">
                  <c:v>72203</c:v>
                </c:pt>
                <c:pt idx="3">
                  <c:v>76635</c:v>
                </c:pt>
                <c:pt idx="4">
                  <c:v>80159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A-4A58-9AF3-60FE48AEB3D1}"/>
            </c:ext>
          </c:extLst>
        </c:ser>
        <c:ser>
          <c:idx val="2"/>
          <c:order val="2"/>
          <c:tx>
            <c:strRef>
              <c:f>'Table 10.46'!$S$11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10.46'!$V$11:$Z$11</c:f>
              <c:numCache>
                <c:formatCode>#,##0</c:formatCode>
                <c:ptCount val="5"/>
                <c:pt idx="0">
                  <c:v>86578</c:v>
                </c:pt>
                <c:pt idx="1">
                  <c:v>88038</c:v>
                </c:pt>
                <c:pt idx="2">
                  <c:v>94545</c:v>
                </c:pt>
                <c:pt idx="3">
                  <c:v>108186</c:v>
                </c:pt>
                <c:pt idx="4">
                  <c:v>112903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A-4A58-9AF3-60FE48AEB3D1}"/>
            </c:ext>
          </c:extLst>
        </c:ser>
        <c:ser>
          <c:idx val="3"/>
          <c:order val="3"/>
          <c:tx>
            <c:strRef>
              <c:f>'Table 10.46'!$S$12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10.46'!$V$12:$Z$12</c:f>
              <c:numCache>
                <c:formatCode>#,##0</c:formatCode>
                <c:ptCount val="5"/>
                <c:pt idx="0">
                  <c:v>9773</c:v>
                </c:pt>
                <c:pt idx="1">
                  <c:v>10660</c:v>
                </c:pt>
                <c:pt idx="2">
                  <c:v>11529</c:v>
                </c:pt>
                <c:pt idx="3">
                  <c:v>12238</c:v>
                </c:pt>
                <c:pt idx="4">
                  <c:v>12760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A-4A58-9AF3-60FE48AEB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10.46'!$AB$15:$AB$33</c:f>
              <c:numCache>
                <c:formatCode>0.0%</c:formatCode>
                <c:ptCount val="19"/>
                <c:pt idx="0">
                  <c:v>7.663597513906684E-3</c:v>
                </c:pt>
                <c:pt idx="1">
                  <c:v>5.2761839581725147E-3</c:v>
                </c:pt>
                <c:pt idx="2">
                  <c:v>6.3958809158118399E-2</c:v>
                </c:pt>
                <c:pt idx="3">
                  <c:v>7.2099889383171918E-3</c:v>
                </c:pt>
                <c:pt idx="4">
                  <c:v>5.4289784257395016E-2</c:v>
                </c:pt>
                <c:pt idx="5">
                  <c:v>3.1871970969051165E-2</c:v>
                </c:pt>
                <c:pt idx="6">
                  <c:v>9.0697840982341099E-2</c:v>
                </c:pt>
                <c:pt idx="7">
                  <c:v>8.3551516405510146E-2</c:v>
                </c:pt>
                <c:pt idx="8">
                  <c:v>5.5626735848606147E-2</c:v>
                </c:pt>
                <c:pt idx="9">
                  <c:v>1.0536451825973467E-2</c:v>
                </c:pt>
                <c:pt idx="10">
                  <c:v>3.1442236529019015E-2</c:v>
                </c:pt>
                <c:pt idx="11">
                  <c:v>1.5239656530769781E-2</c:v>
                </c:pt>
                <c:pt idx="12">
                  <c:v>6.5446963607859371E-2</c:v>
                </c:pt>
                <c:pt idx="13">
                  <c:v>0.11910010425039193</c:v>
                </c:pt>
                <c:pt idx="14">
                  <c:v>6.0314024463030899E-2</c:v>
                </c:pt>
                <c:pt idx="15">
                  <c:v>6.3393787949927977E-2</c:v>
                </c:pt>
                <c:pt idx="16">
                  <c:v>0.1631319682633158</c:v>
                </c:pt>
                <c:pt idx="17">
                  <c:v>1.8685490096212766E-2</c:v>
                </c:pt>
                <c:pt idx="18">
                  <c:v>3.8795470280680255E-2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8-4CEC-ABBD-0104BE1A13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8-4CEC-ABBD-0104BE1A1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10.46'!$Z$44:$Z$60</c:f>
              <c:numCache>
                <c:formatCode>#,##0</c:formatCode>
                <c:ptCount val="17"/>
                <c:pt idx="0">
                  <c:v>56</c:v>
                </c:pt>
                <c:pt idx="1">
                  <c:v>1049</c:v>
                </c:pt>
                <c:pt idx="2">
                  <c:v>3234</c:v>
                </c:pt>
                <c:pt idx="3">
                  <c:v>6906</c:v>
                </c:pt>
                <c:pt idx="4">
                  <c:v>11159</c:v>
                </c:pt>
                <c:pt idx="5">
                  <c:v>9677</c:v>
                </c:pt>
                <c:pt idx="6">
                  <c:v>8388</c:v>
                </c:pt>
                <c:pt idx="7">
                  <c:v>6503</c:v>
                </c:pt>
                <c:pt idx="8">
                  <c:v>4876</c:v>
                </c:pt>
                <c:pt idx="9">
                  <c:v>4455</c:v>
                </c:pt>
                <c:pt idx="10">
                  <c:v>3580</c:v>
                </c:pt>
                <c:pt idx="11">
                  <c:v>2862</c:v>
                </c:pt>
                <c:pt idx="12">
                  <c:v>1441</c:v>
                </c:pt>
                <c:pt idx="13">
                  <c:v>425</c:v>
                </c:pt>
                <c:pt idx="14">
                  <c:v>183</c:v>
                </c:pt>
                <c:pt idx="15">
                  <c:v>55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0-4AD7-88C3-3CE59E895C77}"/>
            </c:ext>
          </c:extLst>
        </c:ser>
        <c:ser>
          <c:idx val="1"/>
          <c:order val="1"/>
          <c:tx>
            <c:strRef>
              <c:f>'Table 10.46'!$S$62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10.46'!$Z$63:$Z$79</c:f>
              <c:numCache>
                <c:formatCode>#,##0</c:formatCode>
                <c:ptCount val="17"/>
                <c:pt idx="0">
                  <c:v>86</c:v>
                </c:pt>
                <c:pt idx="1">
                  <c:v>1205</c:v>
                </c:pt>
                <c:pt idx="2">
                  <c:v>3356</c:v>
                </c:pt>
                <c:pt idx="3">
                  <c:v>6288</c:v>
                </c:pt>
                <c:pt idx="4">
                  <c:v>10057</c:v>
                </c:pt>
                <c:pt idx="5">
                  <c:v>8676</c:v>
                </c:pt>
                <c:pt idx="6">
                  <c:v>7699</c:v>
                </c:pt>
                <c:pt idx="7">
                  <c:v>5762</c:v>
                </c:pt>
                <c:pt idx="8">
                  <c:v>4777</c:v>
                </c:pt>
                <c:pt idx="9">
                  <c:v>4420</c:v>
                </c:pt>
                <c:pt idx="10">
                  <c:v>3714</c:v>
                </c:pt>
                <c:pt idx="11">
                  <c:v>2777</c:v>
                </c:pt>
                <c:pt idx="12">
                  <c:v>1282</c:v>
                </c:pt>
                <c:pt idx="13">
                  <c:v>403</c:v>
                </c:pt>
                <c:pt idx="14">
                  <c:v>118</c:v>
                </c:pt>
                <c:pt idx="15">
                  <c:v>63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80-4AD7-88C3-3CE59E895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10.46'!$Z$83:$Z$90</c:f>
              <c:numCache>
                <c:formatCode>#,##0</c:formatCode>
                <c:ptCount val="8"/>
                <c:pt idx="0">
                  <c:v>4059</c:v>
                </c:pt>
                <c:pt idx="1">
                  <c:v>6677</c:v>
                </c:pt>
                <c:pt idx="2">
                  <c:v>6443</c:v>
                </c:pt>
                <c:pt idx="3">
                  <c:v>3547</c:v>
                </c:pt>
                <c:pt idx="4">
                  <c:v>2474</c:v>
                </c:pt>
                <c:pt idx="5">
                  <c:v>2327</c:v>
                </c:pt>
                <c:pt idx="6">
                  <c:v>3529</c:v>
                </c:pt>
                <c:pt idx="7">
                  <c:v>5644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F-49EF-8778-13FADC583B7C}"/>
            </c:ext>
          </c:extLst>
        </c:ser>
        <c:ser>
          <c:idx val="1"/>
          <c:order val="1"/>
          <c:tx>
            <c:strRef>
              <c:f>'Table 10.46'!$S$92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10.46'!$Z$93:$Z$100</c:f>
              <c:numCache>
                <c:formatCode>#,##0</c:formatCode>
                <c:ptCount val="8"/>
                <c:pt idx="0">
                  <c:v>3108</c:v>
                </c:pt>
                <c:pt idx="1">
                  <c:v>8623</c:v>
                </c:pt>
                <c:pt idx="2">
                  <c:v>1597</c:v>
                </c:pt>
                <c:pt idx="3">
                  <c:v>7259</c:v>
                </c:pt>
                <c:pt idx="4">
                  <c:v>5946</c:v>
                </c:pt>
                <c:pt idx="5">
                  <c:v>3200</c:v>
                </c:pt>
                <c:pt idx="6">
                  <c:v>442</c:v>
                </c:pt>
                <c:pt idx="7">
                  <c:v>3353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0F-49EF-8778-13FADC583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10.5'!$V$4:$Z$4</c:f>
              <c:numCache>
                <c:formatCode>#,##0</c:formatCode>
                <c:ptCount val="5"/>
                <c:pt idx="0">
                  <c:v>527</c:v>
                </c:pt>
                <c:pt idx="1">
                  <c:v>564</c:v>
                </c:pt>
                <c:pt idx="2">
                  <c:v>522</c:v>
                </c:pt>
                <c:pt idx="3">
                  <c:v>588</c:v>
                </c:pt>
                <c:pt idx="4">
                  <c:v>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76-4794-9ED1-5C57C7279661}"/>
            </c:ext>
          </c:extLst>
        </c:ser>
        <c:ser>
          <c:idx val="1"/>
          <c:order val="1"/>
          <c:tx>
            <c:strRef>
              <c:f>'Table 10.5'!$S$7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10.5'!$V$7:$Z$7</c:f>
              <c:numCache>
                <c:formatCode>#,##0</c:formatCode>
                <c:ptCount val="5"/>
                <c:pt idx="0">
                  <c:v>368</c:v>
                </c:pt>
                <c:pt idx="1">
                  <c:v>412</c:v>
                </c:pt>
                <c:pt idx="2">
                  <c:v>358</c:v>
                </c:pt>
                <c:pt idx="3">
                  <c:v>385</c:v>
                </c:pt>
                <c:pt idx="4">
                  <c:v>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76-4794-9ED1-5C57C7279661}"/>
            </c:ext>
          </c:extLst>
        </c:ser>
        <c:ser>
          <c:idx val="2"/>
          <c:order val="2"/>
          <c:tx>
            <c:strRef>
              <c:f>'Table 10.5'!$S$11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10.5'!$V$11:$Z$11</c:f>
              <c:numCache>
                <c:formatCode>#,##0</c:formatCode>
                <c:ptCount val="5"/>
                <c:pt idx="0">
                  <c:v>522</c:v>
                </c:pt>
                <c:pt idx="1">
                  <c:v>546</c:v>
                </c:pt>
                <c:pt idx="2">
                  <c:v>509</c:v>
                </c:pt>
                <c:pt idx="3">
                  <c:v>573</c:v>
                </c:pt>
                <c:pt idx="4">
                  <c:v>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76-4794-9ED1-5C57C7279661}"/>
            </c:ext>
          </c:extLst>
        </c:ser>
        <c:ser>
          <c:idx val="3"/>
          <c:order val="3"/>
          <c:tx>
            <c:strRef>
              <c:f>'Table 10.5'!$S$12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10.5'!$V$12:$Z$12</c:f>
              <c:numCache>
                <c:formatCode>#,##0</c:formatCode>
                <c:ptCount val="5"/>
                <c:pt idx="0">
                  <c:v>7</c:v>
                </c:pt>
                <c:pt idx="1">
                  <c:v>9</c:v>
                </c:pt>
                <c:pt idx="2">
                  <c:v>13</c:v>
                </c:pt>
                <c:pt idx="3">
                  <c:v>12</c:v>
                </c:pt>
                <c:pt idx="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76-4794-9ED1-5C57C7279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10.46'!$S$1</c:f>
              <c:strCache>
                <c:ptCount val="1"/>
                <c:pt idx="0">
                  <c:v>Port Adelaide Enfield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10.46'!$V$8:$Z$8</c:f>
              <c:numCache>
                <c:formatCode>#,##0</c:formatCode>
                <c:ptCount val="5"/>
                <c:pt idx="0">
                  <c:v>44874.720000000001</c:v>
                </c:pt>
                <c:pt idx="1">
                  <c:v>44384.4</c:v>
                </c:pt>
                <c:pt idx="2">
                  <c:v>46060</c:v>
                </c:pt>
                <c:pt idx="3">
                  <c:v>45677</c:v>
                </c:pt>
                <c:pt idx="4">
                  <c:v>47540.42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8E-49BC-AA05-163491067F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8E-49BC-AA05-163491067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10.47'!$U$4:$Y$4</c:f>
              <c:numCache>
                <c:formatCode>#,##0</c:formatCode>
                <c:ptCount val="5"/>
                <c:pt idx="1">
                  <c:v>9870</c:v>
                </c:pt>
                <c:pt idx="2">
                  <c:v>9787</c:v>
                </c:pt>
                <c:pt idx="3">
                  <c:v>10060</c:v>
                </c:pt>
                <c:pt idx="4">
                  <c:v>10950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2F-486E-BE9B-865AFF47620B}"/>
            </c:ext>
          </c:extLst>
        </c:ser>
        <c:ser>
          <c:idx val="1"/>
          <c:order val="1"/>
          <c:tx>
            <c:strRef>
              <c:f>'Table 10.47'!$S$7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10.47'!$U$7:$Y$7</c:f>
              <c:numCache>
                <c:formatCode>#,##0</c:formatCode>
                <c:ptCount val="5"/>
                <c:pt idx="1">
                  <c:v>6935</c:v>
                </c:pt>
                <c:pt idx="2">
                  <c:v>7086</c:v>
                </c:pt>
                <c:pt idx="3">
                  <c:v>7043</c:v>
                </c:pt>
                <c:pt idx="4">
                  <c:v>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2F-486E-BE9B-865AFF47620B}"/>
            </c:ext>
          </c:extLst>
        </c:ser>
        <c:ser>
          <c:idx val="2"/>
          <c:order val="2"/>
          <c:tx>
            <c:strRef>
              <c:f>'Table 10.47'!$S$11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10.47'!$U$11:$Y$11</c:f>
              <c:numCache>
                <c:formatCode>#,##0</c:formatCode>
                <c:ptCount val="5"/>
                <c:pt idx="1">
                  <c:v>9258</c:v>
                </c:pt>
                <c:pt idx="2">
                  <c:v>9159</c:v>
                </c:pt>
                <c:pt idx="3">
                  <c:v>9404</c:v>
                </c:pt>
                <c:pt idx="4">
                  <c:v>10267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2F-486E-BE9B-865AFF47620B}"/>
            </c:ext>
          </c:extLst>
        </c:ser>
        <c:ser>
          <c:idx val="3"/>
          <c:order val="3"/>
          <c:tx>
            <c:strRef>
              <c:f>'Table 10.47'!$S$12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10.47'!$U$12:$Y$12</c:f>
              <c:numCache>
                <c:formatCode>#,##0</c:formatCode>
                <c:ptCount val="5"/>
                <c:pt idx="1">
                  <c:v>612</c:v>
                </c:pt>
                <c:pt idx="2">
                  <c:v>631</c:v>
                </c:pt>
                <c:pt idx="3">
                  <c:v>656</c:v>
                </c:pt>
                <c:pt idx="4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2F-486E-BE9B-865AFF476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10.47'!$AB$15:$AB$33</c:f>
              <c:numCache>
                <c:formatCode>0.0%</c:formatCode>
                <c:ptCount val="19"/>
                <c:pt idx="0">
                  <c:v>3.212453882839917E-2</c:v>
                </c:pt>
                <c:pt idx="1">
                  <c:v>3.2394492936200843E-2</c:v>
                </c:pt>
                <c:pt idx="2">
                  <c:v>2.2586160352740033E-2</c:v>
                </c:pt>
                <c:pt idx="3">
                  <c:v>8.2785926392513268E-3</c:v>
                </c:pt>
                <c:pt idx="4">
                  <c:v>5.8400071987762078E-2</c:v>
                </c:pt>
                <c:pt idx="5">
                  <c:v>1.5117430036893729E-2</c:v>
                </c:pt>
                <c:pt idx="6">
                  <c:v>0.10618194906865833</c:v>
                </c:pt>
                <c:pt idx="7">
                  <c:v>9.0704580221362366E-2</c:v>
                </c:pt>
                <c:pt idx="8">
                  <c:v>5.2191127508323588E-2</c:v>
                </c:pt>
                <c:pt idx="9">
                  <c:v>4.6792045352290115E-3</c:v>
                </c:pt>
                <c:pt idx="10">
                  <c:v>3.131467650499415E-2</c:v>
                </c:pt>
                <c:pt idx="11">
                  <c:v>2.9604967155583552E-2</c:v>
                </c:pt>
                <c:pt idx="12">
                  <c:v>4.3912534869072255E-2</c:v>
                </c:pt>
                <c:pt idx="13">
                  <c:v>9.9703050481418157E-2</c:v>
                </c:pt>
                <c:pt idx="14">
                  <c:v>0.10078286691262485</c:v>
                </c:pt>
                <c:pt idx="15">
                  <c:v>6.343921533339332E-2</c:v>
                </c:pt>
                <c:pt idx="16">
                  <c:v>0.14208584540628094</c:v>
                </c:pt>
                <c:pt idx="17">
                  <c:v>9.5383784756591372E-3</c:v>
                </c:pt>
                <c:pt idx="18">
                  <c:v>3.8423468010438229E-2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7-4D5E-A830-1A26E3861B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47-4D5E-A830-1A26E3861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10.47'!$Y$44:$Y$60</c:f>
              <c:numCache>
                <c:formatCode>#,##0</c:formatCode>
                <c:ptCount val="17"/>
                <c:pt idx="0">
                  <c:v>15</c:v>
                </c:pt>
                <c:pt idx="1">
                  <c:v>177</c:v>
                </c:pt>
                <c:pt idx="2">
                  <c:v>303</c:v>
                </c:pt>
                <c:pt idx="3">
                  <c:v>490</c:v>
                </c:pt>
                <c:pt idx="4">
                  <c:v>812</c:v>
                </c:pt>
                <c:pt idx="5">
                  <c:v>711</c:v>
                </c:pt>
                <c:pt idx="6">
                  <c:v>618</c:v>
                </c:pt>
                <c:pt idx="7">
                  <c:v>418</c:v>
                </c:pt>
                <c:pt idx="8">
                  <c:v>393</c:v>
                </c:pt>
                <c:pt idx="9">
                  <c:v>459</c:v>
                </c:pt>
                <c:pt idx="10">
                  <c:v>459</c:v>
                </c:pt>
                <c:pt idx="11">
                  <c:v>444</c:v>
                </c:pt>
                <c:pt idx="12">
                  <c:v>259</c:v>
                </c:pt>
                <c:pt idx="13">
                  <c:v>71</c:v>
                </c:pt>
                <c:pt idx="14">
                  <c:v>28</c:v>
                </c:pt>
                <c:pt idx="15">
                  <c:v>6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1-4188-B7CF-D4D52952A7EF}"/>
            </c:ext>
          </c:extLst>
        </c:ser>
        <c:ser>
          <c:idx val="1"/>
          <c:order val="1"/>
          <c:tx>
            <c:strRef>
              <c:f>'Table 10.47'!$S$62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10.47'!$Y$63:$Y$79</c:f>
              <c:numCache>
                <c:formatCode>#,##0</c:formatCode>
                <c:ptCount val="17"/>
                <c:pt idx="0">
                  <c:v>30</c:v>
                </c:pt>
                <c:pt idx="1">
                  <c:v>170</c:v>
                </c:pt>
                <c:pt idx="2">
                  <c:v>333</c:v>
                </c:pt>
                <c:pt idx="3">
                  <c:v>397</c:v>
                </c:pt>
                <c:pt idx="4">
                  <c:v>702</c:v>
                </c:pt>
                <c:pt idx="5">
                  <c:v>600</c:v>
                </c:pt>
                <c:pt idx="6">
                  <c:v>527</c:v>
                </c:pt>
                <c:pt idx="7">
                  <c:v>446</c:v>
                </c:pt>
                <c:pt idx="8">
                  <c:v>434</c:v>
                </c:pt>
                <c:pt idx="9">
                  <c:v>524</c:v>
                </c:pt>
                <c:pt idx="10">
                  <c:v>492</c:v>
                </c:pt>
                <c:pt idx="11">
                  <c:v>365</c:v>
                </c:pt>
                <c:pt idx="12">
                  <c:v>156</c:v>
                </c:pt>
                <c:pt idx="13">
                  <c:v>76</c:v>
                </c:pt>
                <c:pt idx="14">
                  <c:v>26</c:v>
                </c:pt>
                <c:pt idx="15">
                  <c:v>10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1-4188-B7CF-D4D52952A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10.47'!$Y$83:$Y$90</c:f>
              <c:numCache>
                <c:formatCode>#,##0</c:formatCode>
                <c:ptCount val="8"/>
                <c:pt idx="0">
                  <c:v>235</c:v>
                </c:pt>
                <c:pt idx="1">
                  <c:v>262</c:v>
                </c:pt>
                <c:pt idx="2">
                  <c:v>691</c:v>
                </c:pt>
                <c:pt idx="3">
                  <c:v>425</c:v>
                </c:pt>
                <c:pt idx="4">
                  <c:v>119</c:v>
                </c:pt>
                <c:pt idx="5">
                  <c:v>174</c:v>
                </c:pt>
                <c:pt idx="6">
                  <c:v>573</c:v>
                </c:pt>
                <c:pt idx="7">
                  <c:v>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C-41BA-B9CD-FAD653830EF6}"/>
            </c:ext>
          </c:extLst>
        </c:ser>
        <c:ser>
          <c:idx val="1"/>
          <c:order val="1"/>
          <c:tx>
            <c:strRef>
              <c:f>'Table 10.47'!$S$92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10.47'!$Y$93:$Y$100</c:f>
              <c:numCache>
                <c:formatCode>#,##0</c:formatCode>
                <c:ptCount val="8"/>
                <c:pt idx="0">
                  <c:v>270</c:v>
                </c:pt>
                <c:pt idx="1">
                  <c:v>587</c:v>
                </c:pt>
                <c:pt idx="2">
                  <c:v>103</c:v>
                </c:pt>
                <c:pt idx="3">
                  <c:v>751</c:v>
                </c:pt>
                <c:pt idx="4">
                  <c:v>547</c:v>
                </c:pt>
                <c:pt idx="5">
                  <c:v>337</c:v>
                </c:pt>
                <c:pt idx="6">
                  <c:v>44</c:v>
                </c:pt>
                <c:pt idx="7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C-41BA-B9CD-FAD653830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10.47'!$U$8:$Y$8</c:f>
              <c:numCache>
                <c:formatCode>#,##0</c:formatCode>
                <c:ptCount val="5"/>
                <c:pt idx="1">
                  <c:v>44896</c:v>
                </c:pt>
                <c:pt idx="2">
                  <c:v>43806.34</c:v>
                </c:pt>
                <c:pt idx="3">
                  <c:v>45573.83</c:v>
                </c:pt>
                <c:pt idx="4">
                  <c:v>44832.160000000003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22-4B3F-97CF-69EDEF4477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22-4B3F-97CF-69EDEF44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10.47'!$V$4:$Z$4</c:f>
              <c:numCache>
                <c:formatCode>#,##0</c:formatCode>
                <c:ptCount val="5"/>
                <c:pt idx="0">
                  <c:v>9870</c:v>
                </c:pt>
                <c:pt idx="1">
                  <c:v>9787</c:v>
                </c:pt>
                <c:pt idx="2">
                  <c:v>10060</c:v>
                </c:pt>
                <c:pt idx="3">
                  <c:v>10950</c:v>
                </c:pt>
                <c:pt idx="4">
                  <c:v>11112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A-4BDD-BA05-A65D2F9C8B73}"/>
            </c:ext>
          </c:extLst>
        </c:ser>
        <c:ser>
          <c:idx val="1"/>
          <c:order val="1"/>
          <c:tx>
            <c:strRef>
              <c:f>'Table 10.47'!$S$7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10.47'!$V$7:$Z$7</c:f>
              <c:numCache>
                <c:formatCode>#,##0</c:formatCode>
                <c:ptCount val="5"/>
                <c:pt idx="0">
                  <c:v>6935</c:v>
                </c:pt>
                <c:pt idx="1">
                  <c:v>7086</c:v>
                </c:pt>
                <c:pt idx="2">
                  <c:v>7043</c:v>
                </c:pt>
                <c:pt idx="3">
                  <c:v>7303</c:v>
                </c:pt>
                <c:pt idx="4">
                  <c:v>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3A-4BDD-BA05-A65D2F9C8B73}"/>
            </c:ext>
          </c:extLst>
        </c:ser>
        <c:ser>
          <c:idx val="2"/>
          <c:order val="2"/>
          <c:tx>
            <c:strRef>
              <c:f>'Table 10.47'!$S$11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10.47'!$V$11:$Z$11</c:f>
              <c:numCache>
                <c:formatCode>#,##0</c:formatCode>
                <c:ptCount val="5"/>
                <c:pt idx="0">
                  <c:v>9258</c:v>
                </c:pt>
                <c:pt idx="1">
                  <c:v>9159</c:v>
                </c:pt>
                <c:pt idx="2">
                  <c:v>9404</c:v>
                </c:pt>
                <c:pt idx="3">
                  <c:v>10267</c:v>
                </c:pt>
                <c:pt idx="4">
                  <c:v>10413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3A-4BDD-BA05-A65D2F9C8B73}"/>
            </c:ext>
          </c:extLst>
        </c:ser>
        <c:ser>
          <c:idx val="3"/>
          <c:order val="3"/>
          <c:tx>
            <c:strRef>
              <c:f>'Table 10.47'!$S$12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10.47'!$V$12:$Z$12</c:f>
              <c:numCache>
                <c:formatCode>#,##0</c:formatCode>
                <c:ptCount val="5"/>
                <c:pt idx="0">
                  <c:v>612</c:v>
                </c:pt>
                <c:pt idx="1">
                  <c:v>631</c:v>
                </c:pt>
                <c:pt idx="2">
                  <c:v>656</c:v>
                </c:pt>
                <c:pt idx="3">
                  <c:v>678</c:v>
                </c:pt>
                <c:pt idx="4">
                  <c:v>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3A-4BDD-BA05-A65D2F9C8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10.47'!$AB$15:$AB$33</c:f>
              <c:numCache>
                <c:formatCode>0.0%</c:formatCode>
                <c:ptCount val="19"/>
                <c:pt idx="0">
                  <c:v>3.212453882839917E-2</c:v>
                </c:pt>
                <c:pt idx="1">
                  <c:v>3.2394492936200843E-2</c:v>
                </c:pt>
                <c:pt idx="2">
                  <c:v>2.2586160352740033E-2</c:v>
                </c:pt>
                <c:pt idx="3">
                  <c:v>8.2785926392513268E-3</c:v>
                </c:pt>
                <c:pt idx="4">
                  <c:v>5.8400071987762078E-2</c:v>
                </c:pt>
                <c:pt idx="5">
                  <c:v>1.5117430036893729E-2</c:v>
                </c:pt>
                <c:pt idx="6">
                  <c:v>0.10618194906865833</c:v>
                </c:pt>
                <c:pt idx="7">
                  <c:v>9.0704580221362366E-2</c:v>
                </c:pt>
                <c:pt idx="8">
                  <c:v>5.2191127508323588E-2</c:v>
                </c:pt>
                <c:pt idx="9">
                  <c:v>4.6792045352290115E-3</c:v>
                </c:pt>
                <c:pt idx="10">
                  <c:v>3.131467650499415E-2</c:v>
                </c:pt>
                <c:pt idx="11">
                  <c:v>2.9604967155583552E-2</c:v>
                </c:pt>
                <c:pt idx="12">
                  <c:v>4.3912534869072255E-2</c:v>
                </c:pt>
                <c:pt idx="13">
                  <c:v>9.9703050481418157E-2</c:v>
                </c:pt>
                <c:pt idx="14">
                  <c:v>0.10078286691262485</c:v>
                </c:pt>
                <c:pt idx="15">
                  <c:v>6.343921533339332E-2</c:v>
                </c:pt>
                <c:pt idx="16">
                  <c:v>0.14208584540628094</c:v>
                </c:pt>
                <c:pt idx="17">
                  <c:v>9.5383784756591372E-3</c:v>
                </c:pt>
                <c:pt idx="18">
                  <c:v>3.8423468010438229E-2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98-4289-BF52-3E68895AB0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98-4289-BF52-3E68895AB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10.47'!$Z$44:$Z$60</c:f>
              <c:numCache>
                <c:formatCode>#,##0</c:formatCode>
                <c:ptCount val="17"/>
                <c:pt idx="0">
                  <c:v>10</c:v>
                </c:pt>
                <c:pt idx="1">
                  <c:v>170</c:v>
                </c:pt>
                <c:pt idx="2">
                  <c:v>312</c:v>
                </c:pt>
                <c:pt idx="3">
                  <c:v>450</c:v>
                </c:pt>
                <c:pt idx="4">
                  <c:v>863</c:v>
                </c:pt>
                <c:pt idx="5">
                  <c:v>866</c:v>
                </c:pt>
                <c:pt idx="6">
                  <c:v>610</c:v>
                </c:pt>
                <c:pt idx="7">
                  <c:v>421</c:v>
                </c:pt>
                <c:pt idx="8">
                  <c:v>392</c:v>
                </c:pt>
                <c:pt idx="9">
                  <c:v>444</c:v>
                </c:pt>
                <c:pt idx="10">
                  <c:v>430</c:v>
                </c:pt>
                <c:pt idx="11">
                  <c:v>483</c:v>
                </c:pt>
                <c:pt idx="12">
                  <c:v>270</c:v>
                </c:pt>
                <c:pt idx="13">
                  <c:v>75</c:v>
                </c:pt>
                <c:pt idx="14">
                  <c:v>33</c:v>
                </c:pt>
                <c:pt idx="15">
                  <c:v>9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0-4580-A24B-F8CEFD543A2B}"/>
            </c:ext>
          </c:extLst>
        </c:ser>
        <c:ser>
          <c:idx val="1"/>
          <c:order val="1"/>
          <c:tx>
            <c:strRef>
              <c:f>'Table 10.47'!$S$62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10.47'!$Z$63:$Z$79</c:f>
              <c:numCache>
                <c:formatCode>#,##0</c:formatCode>
                <c:ptCount val="17"/>
                <c:pt idx="0">
                  <c:v>23</c:v>
                </c:pt>
                <c:pt idx="1">
                  <c:v>169</c:v>
                </c:pt>
                <c:pt idx="2">
                  <c:v>320</c:v>
                </c:pt>
                <c:pt idx="3">
                  <c:v>328</c:v>
                </c:pt>
                <c:pt idx="4">
                  <c:v>680</c:v>
                </c:pt>
                <c:pt idx="5">
                  <c:v>667</c:v>
                </c:pt>
                <c:pt idx="6">
                  <c:v>540</c:v>
                </c:pt>
                <c:pt idx="7">
                  <c:v>445</c:v>
                </c:pt>
                <c:pt idx="8">
                  <c:v>442</c:v>
                </c:pt>
                <c:pt idx="9">
                  <c:v>475</c:v>
                </c:pt>
                <c:pt idx="10">
                  <c:v>507</c:v>
                </c:pt>
                <c:pt idx="11">
                  <c:v>379</c:v>
                </c:pt>
                <c:pt idx="12">
                  <c:v>183</c:v>
                </c:pt>
                <c:pt idx="13">
                  <c:v>60</c:v>
                </c:pt>
                <c:pt idx="14">
                  <c:v>26</c:v>
                </c:pt>
                <c:pt idx="15">
                  <c:v>9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00-4580-A24B-F8CEFD543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10.47'!$Z$83:$Z$90</c:f>
              <c:numCache>
                <c:formatCode>#,##0</c:formatCode>
                <c:ptCount val="8"/>
                <c:pt idx="0">
                  <c:v>237</c:v>
                </c:pt>
                <c:pt idx="1">
                  <c:v>258</c:v>
                </c:pt>
                <c:pt idx="2">
                  <c:v>717</c:v>
                </c:pt>
                <c:pt idx="3">
                  <c:v>448</c:v>
                </c:pt>
                <c:pt idx="4">
                  <c:v>122</c:v>
                </c:pt>
                <c:pt idx="5">
                  <c:v>176</c:v>
                </c:pt>
                <c:pt idx="6">
                  <c:v>622</c:v>
                </c:pt>
                <c:pt idx="7">
                  <c:v>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8-479D-923E-6D38C4277C54}"/>
            </c:ext>
          </c:extLst>
        </c:ser>
        <c:ser>
          <c:idx val="1"/>
          <c:order val="1"/>
          <c:tx>
            <c:strRef>
              <c:f>'Table 10.47'!$S$92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10.47'!$Z$93:$Z$100</c:f>
              <c:numCache>
                <c:formatCode>#,##0</c:formatCode>
                <c:ptCount val="8"/>
                <c:pt idx="0">
                  <c:v>293</c:v>
                </c:pt>
                <c:pt idx="1">
                  <c:v>592</c:v>
                </c:pt>
                <c:pt idx="2">
                  <c:v>129</c:v>
                </c:pt>
                <c:pt idx="3">
                  <c:v>788</c:v>
                </c:pt>
                <c:pt idx="4">
                  <c:v>519</c:v>
                </c:pt>
                <c:pt idx="5">
                  <c:v>343</c:v>
                </c:pt>
                <c:pt idx="6">
                  <c:v>46</c:v>
                </c:pt>
                <c:pt idx="7">
                  <c:v>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8-479D-923E-6D38C4277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10.5'!$AB$15:$AB$33</c:f>
              <c:numCache>
                <c:formatCode>0.0%</c:formatCode>
                <c:ptCount val="19"/>
                <c:pt idx="0">
                  <c:v>9.9715099715099714E-3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1.9943019943019943E-2</c:v>
                </c:pt>
                <c:pt idx="5">
                  <c:v>1.1396011396011397E-2</c:v>
                </c:pt>
                <c:pt idx="6">
                  <c:v>7.2649572649572655E-2</c:v>
                </c:pt>
                <c:pt idx="7">
                  <c:v>1.282051282051282E-2</c:v>
                </c:pt>
                <c:pt idx="8">
                  <c:v>0</c:v>
                </c:pt>
                <c:pt idx="9">
                  <c:v>0</c:v>
                </c:pt>
                <c:pt idx="10">
                  <c:v>0.15669515669515668</c:v>
                </c:pt>
                <c:pt idx="11">
                  <c:v>2.1367521367521368E-2</c:v>
                </c:pt>
                <c:pt idx="12">
                  <c:v>1.282051282051282E-2</c:v>
                </c:pt>
                <c:pt idx="13">
                  <c:v>3.9886039886039885E-2</c:v>
                </c:pt>
                <c:pt idx="14">
                  <c:v>1.9943019943019943E-2</c:v>
                </c:pt>
                <c:pt idx="15">
                  <c:v>0.20655270655270655</c:v>
                </c:pt>
                <c:pt idx="16">
                  <c:v>0.26495726495726496</c:v>
                </c:pt>
                <c:pt idx="17">
                  <c:v>4.2735042735042739E-3</c:v>
                </c:pt>
                <c:pt idx="18">
                  <c:v>0.14672364672364671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FF-486D-A172-EED536967F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FF-486D-A172-EED536967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10.47'!$S$1</c:f>
              <c:strCache>
                <c:ptCount val="1"/>
                <c:pt idx="0">
                  <c:v>Port Augusta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10.47'!$V$8:$Z$8</c:f>
              <c:numCache>
                <c:formatCode>#,##0</c:formatCode>
                <c:ptCount val="5"/>
                <c:pt idx="0">
                  <c:v>44896</c:v>
                </c:pt>
                <c:pt idx="1">
                  <c:v>43806.34</c:v>
                </c:pt>
                <c:pt idx="2">
                  <c:v>45573.83</c:v>
                </c:pt>
                <c:pt idx="3">
                  <c:v>44832.160000000003</c:v>
                </c:pt>
                <c:pt idx="4">
                  <c:v>46964.87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1-45EB-9CE0-5936F8B70F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D1-45EB-9CE0-5936F8B70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10.48'!$U$4:$Y$4</c:f>
              <c:numCache>
                <c:formatCode>#,##0</c:formatCode>
                <c:ptCount val="5"/>
                <c:pt idx="1">
                  <c:v>10973</c:v>
                </c:pt>
                <c:pt idx="2">
                  <c:v>11407</c:v>
                </c:pt>
                <c:pt idx="3">
                  <c:v>12299</c:v>
                </c:pt>
                <c:pt idx="4">
                  <c:v>12967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3-49DF-A0BE-2DB2AC59D7B8}"/>
            </c:ext>
          </c:extLst>
        </c:ser>
        <c:ser>
          <c:idx val="1"/>
          <c:order val="1"/>
          <c:tx>
            <c:strRef>
              <c:f>'Table 10.48'!$S$7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10.48'!$U$7:$Y$7</c:f>
              <c:numCache>
                <c:formatCode>#,##0</c:formatCode>
                <c:ptCount val="5"/>
                <c:pt idx="1">
                  <c:v>7604</c:v>
                </c:pt>
                <c:pt idx="2">
                  <c:v>7927</c:v>
                </c:pt>
                <c:pt idx="3">
                  <c:v>8142</c:v>
                </c:pt>
                <c:pt idx="4">
                  <c:v>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3-49DF-A0BE-2DB2AC59D7B8}"/>
            </c:ext>
          </c:extLst>
        </c:ser>
        <c:ser>
          <c:idx val="2"/>
          <c:order val="2"/>
          <c:tx>
            <c:strRef>
              <c:f>'Table 10.48'!$S$11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10.48'!$U$11:$Y$11</c:f>
              <c:numCache>
                <c:formatCode>#,##0</c:formatCode>
                <c:ptCount val="5"/>
                <c:pt idx="1">
                  <c:v>9677</c:v>
                </c:pt>
                <c:pt idx="2">
                  <c:v>9995</c:v>
                </c:pt>
                <c:pt idx="3">
                  <c:v>10836</c:v>
                </c:pt>
                <c:pt idx="4">
                  <c:v>11483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E3-49DF-A0BE-2DB2AC59D7B8}"/>
            </c:ext>
          </c:extLst>
        </c:ser>
        <c:ser>
          <c:idx val="3"/>
          <c:order val="3"/>
          <c:tx>
            <c:strRef>
              <c:f>'Table 10.48'!$S$12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10.48'!$U$12:$Y$12</c:f>
              <c:numCache>
                <c:formatCode>#,##0</c:formatCode>
                <c:ptCount val="5"/>
                <c:pt idx="1">
                  <c:v>1293</c:v>
                </c:pt>
                <c:pt idx="2">
                  <c:v>1417</c:v>
                </c:pt>
                <c:pt idx="3">
                  <c:v>1463</c:v>
                </c:pt>
                <c:pt idx="4">
                  <c:v>1483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E3-49DF-A0BE-2DB2AC59D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10.48'!$AB$15:$AB$33</c:f>
              <c:numCache>
                <c:formatCode>0.0%</c:formatCode>
                <c:ptCount val="19"/>
                <c:pt idx="0">
                  <c:v>9.1717791411042943E-2</c:v>
                </c:pt>
                <c:pt idx="1">
                  <c:v>1.4110429447852761E-2</c:v>
                </c:pt>
                <c:pt idx="2">
                  <c:v>4.0797546012269939E-2</c:v>
                </c:pt>
                <c:pt idx="3">
                  <c:v>7.8987730061349688E-3</c:v>
                </c:pt>
                <c:pt idx="4">
                  <c:v>6.2193251533742333E-2</c:v>
                </c:pt>
                <c:pt idx="5">
                  <c:v>3.3128834355828224E-2</c:v>
                </c:pt>
                <c:pt idx="6">
                  <c:v>0.12262269938650307</c:v>
                </c:pt>
                <c:pt idx="7">
                  <c:v>8.4049079754601227E-2</c:v>
                </c:pt>
                <c:pt idx="8">
                  <c:v>5.4754601226993868E-2</c:v>
                </c:pt>
                <c:pt idx="9">
                  <c:v>6.4417177914110431E-3</c:v>
                </c:pt>
                <c:pt idx="10">
                  <c:v>2.3696319018404906E-2</c:v>
                </c:pt>
                <c:pt idx="11">
                  <c:v>2.0245398773006136E-2</c:v>
                </c:pt>
                <c:pt idx="12">
                  <c:v>3.3512269938650308E-2</c:v>
                </c:pt>
                <c:pt idx="13">
                  <c:v>6.3190184049079751E-2</c:v>
                </c:pt>
                <c:pt idx="14">
                  <c:v>4.3788343558282206E-2</c:v>
                </c:pt>
                <c:pt idx="15">
                  <c:v>7.6840490797546013E-2</c:v>
                </c:pt>
                <c:pt idx="16">
                  <c:v>0.13098159509202453</c:v>
                </c:pt>
                <c:pt idx="17">
                  <c:v>1.3266871165644172E-2</c:v>
                </c:pt>
                <c:pt idx="18">
                  <c:v>3.9723926380368098E-2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D8-4377-8477-03487316A7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D8-4377-8477-03487316A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10.48'!$Y$44:$Y$60</c:f>
              <c:numCache>
                <c:formatCode>#,##0</c:formatCode>
                <c:ptCount val="17"/>
                <c:pt idx="0">
                  <c:v>19</c:v>
                </c:pt>
                <c:pt idx="1">
                  <c:v>211</c:v>
                </c:pt>
                <c:pt idx="2">
                  <c:v>432</c:v>
                </c:pt>
                <c:pt idx="3">
                  <c:v>593</c:v>
                </c:pt>
                <c:pt idx="4">
                  <c:v>821</c:v>
                </c:pt>
                <c:pt idx="5">
                  <c:v>805</c:v>
                </c:pt>
                <c:pt idx="6">
                  <c:v>711</c:v>
                </c:pt>
                <c:pt idx="7">
                  <c:v>526</c:v>
                </c:pt>
                <c:pt idx="8">
                  <c:v>511</c:v>
                </c:pt>
                <c:pt idx="9">
                  <c:v>537</c:v>
                </c:pt>
                <c:pt idx="10">
                  <c:v>537</c:v>
                </c:pt>
                <c:pt idx="11">
                  <c:v>476</c:v>
                </c:pt>
                <c:pt idx="12">
                  <c:v>239</c:v>
                </c:pt>
                <c:pt idx="13">
                  <c:v>112</c:v>
                </c:pt>
                <c:pt idx="14">
                  <c:v>58</c:v>
                </c:pt>
                <c:pt idx="15">
                  <c:v>24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A-465A-82D3-5E38698AEFD8}"/>
            </c:ext>
          </c:extLst>
        </c:ser>
        <c:ser>
          <c:idx val="1"/>
          <c:order val="1"/>
          <c:tx>
            <c:strRef>
              <c:f>'Table 10.48'!$S$62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10.48'!$Y$63:$Y$79</c:f>
              <c:numCache>
                <c:formatCode>#,##0</c:formatCode>
                <c:ptCount val="17"/>
                <c:pt idx="0">
                  <c:v>32</c:v>
                </c:pt>
                <c:pt idx="1">
                  <c:v>266</c:v>
                </c:pt>
                <c:pt idx="2">
                  <c:v>438</c:v>
                </c:pt>
                <c:pt idx="3">
                  <c:v>562</c:v>
                </c:pt>
                <c:pt idx="4">
                  <c:v>734</c:v>
                </c:pt>
                <c:pt idx="5">
                  <c:v>653</c:v>
                </c:pt>
                <c:pt idx="6">
                  <c:v>651</c:v>
                </c:pt>
                <c:pt idx="7">
                  <c:v>519</c:v>
                </c:pt>
                <c:pt idx="8">
                  <c:v>535</c:v>
                </c:pt>
                <c:pt idx="9">
                  <c:v>551</c:v>
                </c:pt>
                <c:pt idx="10">
                  <c:v>577</c:v>
                </c:pt>
                <c:pt idx="11">
                  <c:v>448</c:v>
                </c:pt>
                <c:pt idx="12">
                  <c:v>209</c:v>
                </c:pt>
                <c:pt idx="13">
                  <c:v>84</c:v>
                </c:pt>
                <c:pt idx="14">
                  <c:v>29</c:v>
                </c:pt>
                <c:pt idx="15">
                  <c:v>23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CA-465A-82D3-5E38698AE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10.48'!$Y$83:$Y$90</c:f>
              <c:numCache>
                <c:formatCode>#,##0</c:formatCode>
                <c:ptCount val="8"/>
                <c:pt idx="0">
                  <c:v>341</c:v>
                </c:pt>
                <c:pt idx="1">
                  <c:v>394</c:v>
                </c:pt>
                <c:pt idx="2">
                  <c:v>773</c:v>
                </c:pt>
                <c:pt idx="3">
                  <c:v>256</c:v>
                </c:pt>
                <c:pt idx="4">
                  <c:v>87</c:v>
                </c:pt>
                <c:pt idx="5">
                  <c:v>255</c:v>
                </c:pt>
                <c:pt idx="6">
                  <c:v>359</c:v>
                </c:pt>
                <c:pt idx="7">
                  <c:v>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7D-4F2B-ABB5-187A82AEA0AE}"/>
            </c:ext>
          </c:extLst>
        </c:ser>
        <c:ser>
          <c:idx val="1"/>
          <c:order val="1"/>
          <c:tx>
            <c:strRef>
              <c:f>'Table 10.48'!$S$92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10.48'!$Y$93:$Y$100</c:f>
              <c:numCache>
                <c:formatCode>#,##0</c:formatCode>
                <c:ptCount val="8"/>
                <c:pt idx="0">
                  <c:v>270</c:v>
                </c:pt>
                <c:pt idx="1">
                  <c:v>677</c:v>
                </c:pt>
                <c:pt idx="2">
                  <c:v>117</c:v>
                </c:pt>
                <c:pt idx="3">
                  <c:v>752</c:v>
                </c:pt>
                <c:pt idx="4">
                  <c:v>592</c:v>
                </c:pt>
                <c:pt idx="5">
                  <c:v>539</c:v>
                </c:pt>
                <c:pt idx="6">
                  <c:v>28</c:v>
                </c:pt>
                <c:pt idx="7">
                  <c:v>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7D-4F2B-ABB5-187A82AEA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10.48'!$U$8:$Y$8</c:f>
              <c:numCache>
                <c:formatCode>#,##0</c:formatCode>
                <c:ptCount val="5"/>
                <c:pt idx="1">
                  <c:v>35969.019999999997</c:v>
                </c:pt>
                <c:pt idx="2">
                  <c:v>35476.800000000003</c:v>
                </c:pt>
                <c:pt idx="3">
                  <c:v>36573.29</c:v>
                </c:pt>
                <c:pt idx="4">
                  <c:v>36660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DC-41DE-9105-722111CC81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DC-41DE-9105-722111CC8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10.48'!$V$4:$Z$4</c:f>
              <c:numCache>
                <c:formatCode>#,##0</c:formatCode>
                <c:ptCount val="5"/>
                <c:pt idx="0">
                  <c:v>10973</c:v>
                </c:pt>
                <c:pt idx="1">
                  <c:v>11407</c:v>
                </c:pt>
                <c:pt idx="2">
                  <c:v>12299</c:v>
                </c:pt>
                <c:pt idx="3">
                  <c:v>12967</c:v>
                </c:pt>
                <c:pt idx="4">
                  <c:v>13039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88-4FFD-AF98-3A96D865B97E}"/>
            </c:ext>
          </c:extLst>
        </c:ser>
        <c:ser>
          <c:idx val="1"/>
          <c:order val="1"/>
          <c:tx>
            <c:strRef>
              <c:f>'Table 10.48'!$S$7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10.48'!$V$7:$Z$7</c:f>
              <c:numCache>
                <c:formatCode>#,##0</c:formatCode>
                <c:ptCount val="5"/>
                <c:pt idx="0">
                  <c:v>7604</c:v>
                </c:pt>
                <c:pt idx="1">
                  <c:v>7927</c:v>
                </c:pt>
                <c:pt idx="2">
                  <c:v>8142</c:v>
                </c:pt>
                <c:pt idx="3">
                  <c:v>8335</c:v>
                </c:pt>
                <c:pt idx="4">
                  <c:v>8450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88-4FFD-AF98-3A96D865B97E}"/>
            </c:ext>
          </c:extLst>
        </c:ser>
        <c:ser>
          <c:idx val="2"/>
          <c:order val="2"/>
          <c:tx>
            <c:strRef>
              <c:f>'Table 10.48'!$S$11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10.48'!$V$11:$Z$11</c:f>
              <c:numCache>
                <c:formatCode>#,##0</c:formatCode>
                <c:ptCount val="5"/>
                <c:pt idx="0">
                  <c:v>9677</c:v>
                </c:pt>
                <c:pt idx="1">
                  <c:v>9995</c:v>
                </c:pt>
                <c:pt idx="2">
                  <c:v>10836</c:v>
                </c:pt>
                <c:pt idx="3">
                  <c:v>11483</c:v>
                </c:pt>
                <c:pt idx="4">
                  <c:v>11526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88-4FFD-AF98-3A96D865B97E}"/>
            </c:ext>
          </c:extLst>
        </c:ser>
        <c:ser>
          <c:idx val="3"/>
          <c:order val="3"/>
          <c:tx>
            <c:strRef>
              <c:f>'Table 10.48'!$S$12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10.48'!$V$12:$Z$12</c:f>
              <c:numCache>
                <c:formatCode>#,##0</c:formatCode>
                <c:ptCount val="5"/>
                <c:pt idx="0">
                  <c:v>1293</c:v>
                </c:pt>
                <c:pt idx="1">
                  <c:v>1417</c:v>
                </c:pt>
                <c:pt idx="2">
                  <c:v>1463</c:v>
                </c:pt>
                <c:pt idx="3">
                  <c:v>1483</c:v>
                </c:pt>
                <c:pt idx="4">
                  <c:v>1511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88-4FFD-AF98-3A96D865B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10.48'!$AB$15:$AB$33</c:f>
              <c:numCache>
                <c:formatCode>0.0%</c:formatCode>
                <c:ptCount val="19"/>
                <c:pt idx="0">
                  <c:v>9.1717791411042943E-2</c:v>
                </c:pt>
                <c:pt idx="1">
                  <c:v>1.4110429447852761E-2</c:v>
                </c:pt>
                <c:pt idx="2">
                  <c:v>4.0797546012269939E-2</c:v>
                </c:pt>
                <c:pt idx="3">
                  <c:v>7.8987730061349688E-3</c:v>
                </c:pt>
                <c:pt idx="4">
                  <c:v>6.2193251533742333E-2</c:v>
                </c:pt>
                <c:pt idx="5">
                  <c:v>3.3128834355828224E-2</c:v>
                </c:pt>
                <c:pt idx="6">
                  <c:v>0.12262269938650307</c:v>
                </c:pt>
                <c:pt idx="7">
                  <c:v>8.4049079754601227E-2</c:v>
                </c:pt>
                <c:pt idx="8">
                  <c:v>5.4754601226993868E-2</c:v>
                </c:pt>
                <c:pt idx="9">
                  <c:v>6.4417177914110431E-3</c:v>
                </c:pt>
                <c:pt idx="10">
                  <c:v>2.3696319018404906E-2</c:v>
                </c:pt>
                <c:pt idx="11">
                  <c:v>2.0245398773006136E-2</c:v>
                </c:pt>
                <c:pt idx="12">
                  <c:v>3.3512269938650308E-2</c:v>
                </c:pt>
                <c:pt idx="13">
                  <c:v>6.3190184049079751E-2</c:v>
                </c:pt>
                <c:pt idx="14">
                  <c:v>4.3788343558282206E-2</c:v>
                </c:pt>
                <c:pt idx="15">
                  <c:v>7.6840490797546013E-2</c:v>
                </c:pt>
                <c:pt idx="16">
                  <c:v>0.13098159509202453</c:v>
                </c:pt>
                <c:pt idx="17">
                  <c:v>1.3266871165644172E-2</c:v>
                </c:pt>
                <c:pt idx="18">
                  <c:v>3.9723926380368098E-2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E-4DF2-8674-631F217124F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0E-4DF2-8674-631F21712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10.48'!$Z$44:$Z$60</c:f>
              <c:numCache>
                <c:formatCode>#,##0</c:formatCode>
                <c:ptCount val="17"/>
                <c:pt idx="0">
                  <c:v>17</c:v>
                </c:pt>
                <c:pt idx="1">
                  <c:v>224</c:v>
                </c:pt>
                <c:pt idx="2">
                  <c:v>401</c:v>
                </c:pt>
                <c:pt idx="3">
                  <c:v>628</c:v>
                </c:pt>
                <c:pt idx="4">
                  <c:v>888</c:v>
                </c:pt>
                <c:pt idx="5">
                  <c:v>842</c:v>
                </c:pt>
                <c:pt idx="6">
                  <c:v>691</c:v>
                </c:pt>
                <c:pt idx="7">
                  <c:v>527</c:v>
                </c:pt>
                <c:pt idx="8">
                  <c:v>544</c:v>
                </c:pt>
                <c:pt idx="9">
                  <c:v>498</c:v>
                </c:pt>
                <c:pt idx="10">
                  <c:v>502</c:v>
                </c:pt>
                <c:pt idx="11">
                  <c:v>466</c:v>
                </c:pt>
                <c:pt idx="12">
                  <c:v>268</c:v>
                </c:pt>
                <c:pt idx="13">
                  <c:v>114</c:v>
                </c:pt>
                <c:pt idx="14">
                  <c:v>40</c:v>
                </c:pt>
                <c:pt idx="15">
                  <c:v>16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7-49B7-A67C-DA9A919E95FC}"/>
            </c:ext>
          </c:extLst>
        </c:ser>
        <c:ser>
          <c:idx val="1"/>
          <c:order val="1"/>
          <c:tx>
            <c:strRef>
              <c:f>'Table 10.48'!$S$62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10.48'!$Z$63:$Z$79</c:f>
              <c:numCache>
                <c:formatCode>#,##0</c:formatCode>
                <c:ptCount val="17"/>
                <c:pt idx="0">
                  <c:v>31</c:v>
                </c:pt>
                <c:pt idx="1">
                  <c:v>280</c:v>
                </c:pt>
                <c:pt idx="2">
                  <c:v>427</c:v>
                </c:pt>
                <c:pt idx="3">
                  <c:v>604</c:v>
                </c:pt>
                <c:pt idx="4">
                  <c:v>684</c:v>
                </c:pt>
                <c:pt idx="5">
                  <c:v>710</c:v>
                </c:pt>
                <c:pt idx="6">
                  <c:v>664</c:v>
                </c:pt>
                <c:pt idx="7">
                  <c:v>551</c:v>
                </c:pt>
                <c:pt idx="8">
                  <c:v>489</c:v>
                </c:pt>
                <c:pt idx="9">
                  <c:v>536</c:v>
                </c:pt>
                <c:pt idx="10">
                  <c:v>517</c:v>
                </c:pt>
                <c:pt idx="11">
                  <c:v>467</c:v>
                </c:pt>
                <c:pt idx="12">
                  <c:v>211</c:v>
                </c:pt>
                <c:pt idx="13">
                  <c:v>92</c:v>
                </c:pt>
                <c:pt idx="14">
                  <c:v>29</c:v>
                </c:pt>
                <c:pt idx="15">
                  <c:v>22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7-49B7-A67C-DA9A919E9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10.48'!$Z$83:$Z$90</c:f>
              <c:numCache>
                <c:formatCode>#,##0</c:formatCode>
                <c:ptCount val="8"/>
                <c:pt idx="0">
                  <c:v>347</c:v>
                </c:pt>
                <c:pt idx="1">
                  <c:v>394</c:v>
                </c:pt>
                <c:pt idx="2">
                  <c:v>794</c:v>
                </c:pt>
                <c:pt idx="3">
                  <c:v>285</c:v>
                </c:pt>
                <c:pt idx="4">
                  <c:v>94</c:v>
                </c:pt>
                <c:pt idx="5">
                  <c:v>256</c:v>
                </c:pt>
                <c:pt idx="6">
                  <c:v>397</c:v>
                </c:pt>
                <c:pt idx="7">
                  <c:v>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B-4086-B82B-C9EC727DCD6F}"/>
            </c:ext>
          </c:extLst>
        </c:ser>
        <c:ser>
          <c:idx val="1"/>
          <c:order val="1"/>
          <c:tx>
            <c:strRef>
              <c:f>'Table 10.48'!$S$92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10.48'!$Z$93:$Z$100</c:f>
              <c:numCache>
                <c:formatCode>#,##0</c:formatCode>
                <c:ptCount val="8"/>
                <c:pt idx="0">
                  <c:v>293</c:v>
                </c:pt>
                <c:pt idx="1">
                  <c:v>656</c:v>
                </c:pt>
                <c:pt idx="2">
                  <c:v>130</c:v>
                </c:pt>
                <c:pt idx="3">
                  <c:v>788</c:v>
                </c:pt>
                <c:pt idx="4">
                  <c:v>600</c:v>
                </c:pt>
                <c:pt idx="5">
                  <c:v>516</c:v>
                </c:pt>
                <c:pt idx="6">
                  <c:v>31</c:v>
                </c:pt>
                <c:pt idx="7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B-4086-B82B-C9EC727DC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22</c:v>
                </c:pt>
                <c:pt idx="4">
                  <c:v>72</c:v>
                </c:pt>
                <c:pt idx="5">
                  <c:v>44</c:v>
                </c:pt>
                <c:pt idx="6">
                  <c:v>21</c:v>
                </c:pt>
                <c:pt idx="7">
                  <c:v>17</c:v>
                </c:pt>
                <c:pt idx="8">
                  <c:v>26</c:v>
                </c:pt>
                <c:pt idx="9">
                  <c:v>21</c:v>
                </c:pt>
                <c:pt idx="10">
                  <c:v>20</c:v>
                </c:pt>
                <c:pt idx="11">
                  <c:v>17</c:v>
                </c:pt>
                <c:pt idx="12">
                  <c:v>15</c:v>
                </c:pt>
                <c:pt idx="13">
                  <c:v>0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1-4769-A34F-169F7698FA4E}"/>
            </c:ext>
          </c:extLst>
        </c:ser>
        <c:ser>
          <c:idx val="1"/>
          <c:order val="1"/>
          <c:tx>
            <c:strRef>
              <c:f>'Table 10.5'!$S$62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16</c:v>
                </c:pt>
                <c:pt idx="3">
                  <c:v>40</c:v>
                </c:pt>
                <c:pt idx="4">
                  <c:v>61</c:v>
                </c:pt>
                <c:pt idx="5">
                  <c:v>58</c:v>
                </c:pt>
                <c:pt idx="6">
                  <c:v>45</c:v>
                </c:pt>
                <c:pt idx="7">
                  <c:v>50</c:v>
                </c:pt>
                <c:pt idx="8">
                  <c:v>26</c:v>
                </c:pt>
                <c:pt idx="9">
                  <c:v>41</c:v>
                </c:pt>
                <c:pt idx="10">
                  <c:v>28</c:v>
                </c:pt>
                <c:pt idx="11">
                  <c:v>21</c:v>
                </c:pt>
                <c:pt idx="12">
                  <c:v>12</c:v>
                </c:pt>
                <c:pt idx="13">
                  <c:v>4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1-4769-A34F-169F7698F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10.48'!$S$1</c:f>
              <c:strCache>
                <c:ptCount val="1"/>
                <c:pt idx="0">
                  <c:v>Port Lincoln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10.48'!$V$8:$Z$8</c:f>
              <c:numCache>
                <c:formatCode>#,##0</c:formatCode>
                <c:ptCount val="5"/>
                <c:pt idx="0">
                  <c:v>35969.019999999997</c:v>
                </c:pt>
                <c:pt idx="1">
                  <c:v>35476.800000000003</c:v>
                </c:pt>
                <c:pt idx="2">
                  <c:v>36573.29</c:v>
                </c:pt>
                <c:pt idx="3">
                  <c:v>36660</c:v>
                </c:pt>
                <c:pt idx="4">
                  <c:v>38783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5-42EF-9F91-516C4D6BDD6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5-42EF-9F91-516C4D6BD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10.49'!$U$4:$Y$4</c:f>
              <c:numCache>
                <c:formatCode>#,##0</c:formatCode>
                <c:ptCount val="5"/>
                <c:pt idx="1">
                  <c:v>10574</c:v>
                </c:pt>
                <c:pt idx="2">
                  <c:v>10595</c:v>
                </c:pt>
                <c:pt idx="3">
                  <c:v>11115</c:v>
                </c:pt>
                <c:pt idx="4">
                  <c:v>12085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6-4653-80AC-189BB85CBC72}"/>
            </c:ext>
          </c:extLst>
        </c:ser>
        <c:ser>
          <c:idx val="1"/>
          <c:order val="1"/>
          <c:tx>
            <c:strRef>
              <c:f>'Table 10.49'!$S$7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10.49'!$U$7:$Y$7</c:f>
              <c:numCache>
                <c:formatCode>#,##0</c:formatCode>
                <c:ptCount val="5"/>
                <c:pt idx="1">
                  <c:v>7757</c:v>
                </c:pt>
                <c:pt idx="2">
                  <c:v>7961</c:v>
                </c:pt>
                <c:pt idx="3">
                  <c:v>8186</c:v>
                </c:pt>
                <c:pt idx="4">
                  <c:v>8468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6-4653-80AC-189BB85CBC72}"/>
            </c:ext>
          </c:extLst>
        </c:ser>
        <c:ser>
          <c:idx val="2"/>
          <c:order val="2"/>
          <c:tx>
            <c:strRef>
              <c:f>'Table 10.49'!$S$11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10.49'!$U$11:$Y$11</c:f>
              <c:numCache>
                <c:formatCode>#,##0</c:formatCode>
                <c:ptCount val="5"/>
                <c:pt idx="1">
                  <c:v>9668</c:v>
                </c:pt>
                <c:pt idx="2">
                  <c:v>9596</c:v>
                </c:pt>
                <c:pt idx="3">
                  <c:v>10090</c:v>
                </c:pt>
                <c:pt idx="4">
                  <c:v>11005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C6-4653-80AC-189BB85CBC72}"/>
            </c:ext>
          </c:extLst>
        </c:ser>
        <c:ser>
          <c:idx val="3"/>
          <c:order val="3"/>
          <c:tx>
            <c:strRef>
              <c:f>'Table 10.49'!$S$12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10.49'!$U$12:$Y$12</c:f>
              <c:numCache>
                <c:formatCode>#,##0</c:formatCode>
                <c:ptCount val="5"/>
                <c:pt idx="1">
                  <c:v>905</c:v>
                </c:pt>
                <c:pt idx="2">
                  <c:v>993</c:v>
                </c:pt>
                <c:pt idx="3">
                  <c:v>1025</c:v>
                </c:pt>
                <c:pt idx="4">
                  <c:v>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C6-4653-80AC-189BB85CB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10.49'!$AB$15:$AB$33</c:f>
              <c:numCache>
                <c:formatCode>0.0%</c:formatCode>
                <c:ptCount val="19"/>
                <c:pt idx="0">
                  <c:v>2.9627774995827073E-2</c:v>
                </c:pt>
                <c:pt idx="1">
                  <c:v>1.5272909364046069E-2</c:v>
                </c:pt>
                <c:pt idx="2">
                  <c:v>9.5560006676681686E-2</c:v>
                </c:pt>
                <c:pt idx="3">
                  <c:v>1.185110999833083E-2</c:v>
                </c:pt>
                <c:pt idx="4">
                  <c:v>7.0355533299949924E-2</c:v>
                </c:pt>
                <c:pt idx="5">
                  <c:v>2.9878150559172093E-2</c:v>
                </c:pt>
                <c:pt idx="6">
                  <c:v>0.10390585878818227</c:v>
                </c:pt>
                <c:pt idx="7">
                  <c:v>7.5780337172425299E-2</c:v>
                </c:pt>
                <c:pt idx="8">
                  <c:v>4.1729260557502923E-2</c:v>
                </c:pt>
                <c:pt idx="9">
                  <c:v>4.6736771824403269E-3</c:v>
                </c:pt>
                <c:pt idx="10">
                  <c:v>2.5287931897846769E-2</c:v>
                </c:pt>
                <c:pt idx="11">
                  <c:v>9.5142714071106659E-3</c:v>
                </c:pt>
                <c:pt idx="12">
                  <c:v>2.3451844433316642E-2</c:v>
                </c:pt>
                <c:pt idx="13">
                  <c:v>9.3139709564346515E-2</c:v>
                </c:pt>
                <c:pt idx="14">
                  <c:v>4.3398430979803039E-2</c:v>
                </c:pt>
                <c:pt idx="15">
                  <c:v>7.1106659989984972E-2</c:v>
                </c:pt>
                <c:pt idx="16">
                  <c:v>0.15331330328826573</c:v>
                </c:pt>
                <c:pt idx="17">
                  <c:v>1.4521782674011016E-2</c:v>
                </c:pt>
                <c:pt idx="18">
                  <c:v>5.4999165414788852E-2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F-4592-814A-92B4E32CBE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F-4592-814A-92B4E32CB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10.49'!$Y$44:$Y$60</c:f>
              <c:numCache>
                <c:formatCode>#,##0</c:formatCode>
                <c:ptCount val="17"/>
                <c:pt idx="0">
                  <c:v>6</c:v>
                </c:pt>
                <c:pt idx="1">
                  <c:v>191</c:v>
                </c:pt>
                <c:pt idx="2">
                  <c:v>379</c:v>
                </c:pt>
                <c:pt idx="3">
                  <c:v>592</c:v>
                </c:pt>
                <c:pt idx="4">
                  <c:v>871</c:v>
                </c:pt>
                <c:pt idx="5">
                  <c:v>593</c:v>
                </c:pt>
                <c:pt idx="6">
                  <c:v>566</c:v>
                </c:pt>
                <c:pt idx="7">
                  <c:v>472</c:v>
                </c:pt>
                <c:pt idx="8">
                  <c:v>537</c:v>
                </c:pt>
                <c:pt idx="9">
                  <c:v>568</c:v>
                </c:pt>
                <c:pt idx="10">
                  <c:v>549</c:v>
                </c:pt>
                <c:pt idx="11">
                  <c:v>460</c:v>
                </c:pt>
                <c:pt idx="12">
                  <c:v>233</c:v>
                </c:pt>
                <c:pt idx="13">
                  <c:v>88</c:v>
                </c:pt>
                <c:pt idx="14">
                  <c:v>31</c:v>
                </c:pt>
                <c:pt idx="15">
                  <c:v>10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BF-4F5B-A651-6290B48C84F2}"/>
            </c:ext>
          </c:extLst>
        </c:ser>
        <c:ser>
          <c:idx val="1"/>
          <c:order val="1"/>
          <c:tx>
            <c:strRef>
              <c:f>'Table 10.49'!$S$62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10.49'!$Y$63:$Y$79</c:f>
              <c:numCache>
                <c:formatCode>#,##0</c:formatCode>
                <c:ptCount val="17"/>
                <c:pt idx="0">
                  <c:v>13</c:v>
                </c:pt>
                <c:pt idx="1">
                  <c:v>230</c:v>
                </c:pt>
                <c:pt idx="2">
                  <c:v>468</c:v>
                </c:pt>
                <c:pt idx="3">
                  <c:v>582</c:v>
                </c:pt>
                <c:pt idx="4">
                  <c:v>628</c:v>
                </c:pt>
                <c:pt idx="5">
                  <c:v>560</c:v>
                </c:pt>
                <c:pt idx="6">
                  <c:v>456</c:v>
                </c:pt>
                <c:pt idx="7">
                  <c:v>472</c:v>
                </c:pt>
                <c:pt idx="8">
                  <c:v>561</c:v>
                </c:pt>
                <c:pt idx="9">
                  <c:v>631</c:v>
                </c:pt>
                <c:pt idx="10">
                  <c:v>527</c:v>
                </c:pt>
                <c:pt idx="11">
                  <c:v>471</c:v>
                </c:pt>
                <c:pt idx="12">
                  <c:v>190</c:v>
                </c:pt>
                <c:pt idx="13">
                  <c:v>64</c:v>
                </c:pt>
                <c:pt idx="14">
                  <c:v>34</c:v>
                </c:pt>
                <c:pt idx="15">
                  <c:v>8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BF-4F5B-A651-6290B48C8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10.49'!$Y$83:$Y$90</c:f>
              <c:numCache>
                <c:formatCode>#,##0</c:formatCode>
                <c:ptCount val="8"/>
                <c:pt idx="0">
                  <c:v>316</c:v>
                </c:pt>
                <c:pt idx="1">
                  <c:v>314</c:v>
                </c:pt>
                <c:pt idx="2">
                  <c:v>1056</c:v>
                </c:pt>
                <c:pt idx="3">
                  <c:v>254</c:v>
                </c:pt>
                <c:pt idx="4">
                  <c:v>107</c:v>
                </c:pt>
                <c:pt idx="5">
                  <c:v>242</c:v>
                </c:pt>
                <c:pt idx="6">
                  <c:v>549</c:v>
                </c:pt>
                <c:pt idx="7">
                  <c:v>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2-4801-B2BB-DAD5572DE22B}"/>
            </c:ext>
          </c:extLst>
        </c:ser>
        <c:ser>
          <c:idx val="1"/>
          <c:order val="1"/>
          <c:tx>
            <c:strRef>
              <c:f>'Table 10.49'!$S$92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10.49'!$Y$93:$Y$100</c:f>
              <c:numCache>
                <c:formatCode>#,##0</c:formatCode>
                <c:ptCount val="8"/>
                <c:pt idx="0">
                  <c:v>276</c:v>
                </c:pt>
                <c:pt idx="1">
                  <c:v>660</c:v>
                </c:pt>
                <c:pt idx="2">
                  <c:v>131</c:v>
                </c:pt>
                <c:pt idx="3">
                  <c:v>924</c:v>
                </c:pt>
                <c:pt idx="4">
                  <c:v>555</c:v>
                </c:pt>
                <c:pt idx="5">
                  <c:v>514</c:v>
                </c:pt>
                <c:pt idx="6">
                  <c:v>41</c:v>
                </c:pt>
                <c:pt idx="7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2-4801-B2BB-DAD5572DE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10.49'!$U$8:$Y$8</c:f>
              <c:numCache>
                <c:formatCode>#,##0</c:formatCode>
                <c:ptCount val="5"/>
                <c:pt idx="1">
                  <c:v>39957.599999999999</c:v>
                </c:pt>
                <c:pt idx="2">
                  <c:v>41585.18</c:v>
                </c:pt>
                <c:pt idx="3">
                  <c:v>43398</c:v>
                </c:pt>
                <c:pt idx="4">
                  <c:v>44161.7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7-482E-B85B-24ADDF6445F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7-482E-B85B-24ADDF644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10.49'!$V$4:$Z$4</c:f>
              <c:numCache>
                <c:formatCode>#,##0</c:formatCode>
                <c:ptCount val="5"/>
                <c:pt idx="0">
                  <c:v>10574</c:v>
                </c:pt>
                <c:pt idx="1">
                  <c:v>10595</c:v>
                </c:pt>
                <c:pt idx="2">
                  <c:v>11115</c:v>
                </c:pt>
                <c:pt idx="3">
                  <c:v>12085</c:v>
                </c:pt>
                <c:pt idx="4">
                  <c:v>11983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2-4955-B4B7-61A53D581AC8}"/>
            </c:ext>
          </c:extLst>
        </c:ser>
        <c:ser>
          <c:idx val="1"/>
          <c:order val="1"/>
          <c:tx>
            <c:strRef>
              <c:f>'Table 10.49'!$S$7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10.49'!$V$7:$Z$7</c:f>
              <c:numCache>
                <c:formatCode>#,##0</c:formatCode>
                <c:ptCount val="5"/>
                <c:pt idx="0">
                  <c:v>7757</c:v>
                </c:pt>
                <c:pt idx="1">
                  <c:v>7961</c:v>
                </c:pt>
                <c:pt idx="2">
                  <c:v>8186</c:v>
                </c:pt>
                <c:pt idx="3">
                  <c:v>8468</c:v>
                </c:pt>
                <c:pt idx="4">
                  <c:v>8518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A2-4955-B4B7-61A53D581AC8}"/>
            </c:ext>
          </c:extLst>
        </c:ser>
        <c:ser>
          <c:idx val="2"/>
          <c:order val="2"/>
          <c:tx>
            <c:strRef>
              <c:f>'Table 10.49'!$S$11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10.49'!$V$11:$Z$11</c:f>
              <c:numCache>
                <c:formatCode>#,##0</c:formatCode>
                <c:ptCount val="5"/>
                <c:pt idx="0">
                  <c:v>9668</c:v>
                </c:pt>
                <c:pt idx="1">
                  <c:v>9596</c:v>
                </c:pt>
                <c:pt idx="2">
                  <c:v>10090</c:v>
                </c:pt>
                <c:pt idx="3">
                  <c:v>11005</c:v>
                </c:pt>
                <c:pt idx="4">
                  <c:v>10931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A2-4955-B4B7-61A53D581AC8}"/>
            </c:ext>
          </c:extLst>
        </c:ser>
        <c:ser>
          <c:idx val="3"/>
          <c:order val="3"/>
          <c:tx>
            <c:strRef>
              <c:f>'Table 10.49'!$S$12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10.49'!$V$12:$Z$12</c:f>
              <c:numCache>
                <c:formatCode>#,##0</c:formatCode>
                <c:ptCount val="5"/>
                <c:pt idx="0">
                  <c:v>905</c:v>
                </c:pt>
                <c:pt idx="1">
                  <c:v>993</c:v>
                </c:pt>
                <c:pt idx="2">
                  <c:v>1025</c:v>
                </c:pt>
                <c:pt idx="3">
                  <c:v>1075</c:v>
                </c:pt>
                <c:pt idx="4">
                  <c:v>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A2-4955-B4B7-61A53D581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10.49'!$AB$15:$AB$33</c:f>
              <c:numCache>
                <c:formatCode>0.0%</c:formatCode>
                <c:ptCount val="19"/>
                <c:pt idx="0">
                  <c:v>2.9627774995827073E-2</c:v>
                </c:pt>
                <c:pt idx="1">
                  <c:v>1.5272909364046069E-2</c:v>
                </c:pt>
                <c:pt idx="2">
                  <c:v>9.5560006676681686E-2</c:v>
                </c:pt>
                <c:pt idx="3">
                  <c:v>1.185110999833083E-2</c:v>
                </c:pt>
                <c:pt idx="4">
                  <c:v>7.0355533299949924E-2</c:v>
                </c:pt>
                <c:pt idx="5">
                  <c:v>2.9878150559172093E-2</c:v>
                </c:pt>
                <c:pt idx="6">
                  <c:v>0.10390585878818227</c:v>
                </c:pt>
                <c:pt idx="7">
                  <c:v>7.5780337172425299E-2</c:v>
                </c:pt>
                <c:pt idx="8">
                  <c:v>4.1729260557502923E-2</c:v>
                </c:pt>
                <c:pt idx="9">
                  <c:v>4.6736771824403269E-3</c:v>
                </c:pt>
                <c:pt idx="10">
                  <c:v>2.5287931897846769E-2</c:v>
                </c:pt>
                <c:pt idx="11">
                  <c:v>9.5142714071106659E-3</c:v>
                </c:pt>
                <c:pt idx="12">
                  <c:v>2.3451844433316642E-2</c:v>
                </c:pt>
                <c:pt idx="13">
                  <c:v>9.3139709564346515E-2</c:v>
                </c:pt>
                <c:pt idx="14">
                  <c:v>4.3398430979803039E-2</c:v>
                </c:pt>
                <c:pt idx="15">
                  <c:v>7.1106659989984972E-2</c:v>
                </c:pt>
                <c:pt idx="16">
                  <c:v>0.15331330328826573</c:v>
                </c:pt>
                <c:pt idx="17">
                  <c:v>1.4521782674011016E-2</c:v>
                </c:pt>
                <c:pt idx="18">
                  <c:v>5.4999165414788852E-2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8-4C31-BEFB-C6590A21F6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38-4C31-BEFB-C6590A21F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10.49'!$Z$44:$Z$60</c:f>
              <c:numCache>
                <c:formatCode>#,##0</c:formatCode>
                <c:ptCount val="17"/>
                <c:pt idx="0">
                  <c:v>14</c:v>
                </c:pt>
                <c:pt idx="1">
                  <c:v>188</c:v>
                </c:pt>
                <c:pt idx="2">
                  <c:v>351</c:v>
                </c:pt>
                <c:pt idx="3">
                  <c:v>579</c:v>
                </c:pt>
                <c:pt idx="4">
                  <c:v>813</c:v>
                </c:pt>
                <c:pt idx="5">
                  <c:v>653</c:v>
                </c:pt>
                <c:pt idx="6">
                  <c:v>567</c:v>
                </c:pt>
                <c:pt idx="7">
                  <c:v>494</c:v>
                </c:pt>
                <c:pt idx="8">
                  <c:v>550</c:v>
                </c:pt>
                <c:pt idx="9">
                  <c:v>563</c:v>
                </c:pt>
                <c:pt idx="10">
                  <c:v>546</c:v>
                </c:pt>
                <c:pt idx="11">
                  <c:v>450</c:v>
                </c:pt>
                <c:pt idx="12">
                  <c:v>244</c:v>
                </c:pt>
                <c:pt idx="13">
                  <c:v>80</c:v>
                </c:pt>
                <c:pt idx="14">
                  <c:v>30</c:v>
                </c:pt>
                <c:pt idx="15">
                  <c:v>8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CF-4903-B15A-70B038876D0C}"/>
            </c:ext>
          </c:extLst>
        </c:ser>
        <c:ser>
          <c:idx val="1"/>
          <c:order val="1"/>
          <c:tx>
            <c:strRef>
              <c:f>'Table 10.49'!$S$62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10.49'!$Z$63:$Z$79</c:f>
              <c:numCache>
                <c:formatCode>#,##0</c:formatCode>
                <c:ptCount val="17"/>
                <c:pt idx="0">
                  <c:v>24</c:v>
                </c:pt>
                <c:pt idx="1">
                  <c:v>209</c:v>
                </c:pt>
                <c:pt idx="2">
                  <c:v>408</c:v>
                </c:pt>
                <c:pt idx="3">
                  <c:v>644</c:v>
                </c:pt>
                <c:pt idx="4">
                  <c:v>626</c:v>
                </c:pt>
                <c:pt idx="5">
                  <c:v>533</c:v>
                </c:pt>
                <c:pt idx="6">
                  <c:v>493</c:v>
                </c:pt>
                <c:pt idx="7">
                  <c:v>508</c:v>
                </c:pt>
                <c:pt idx="8">
                  <c:v>485</c:v>
                </c:pt>
                <c:pt idx="9">
                  <c:v>650</c:v>
                </c:pt>
                <c:pt idx="10">
                  <c:v>516</c:v>
                </c:pt>
                <c:pt idx="11">
                  <c:v>448</c:v>
                </c:pt>
                <c:pt idx="12">
                  <c:v>184</c:v>
                </c:pt>
                <c:pt idx="13">
                  <c:v>47</c:v>
                </c:pt>
                <c:pt idx="14">
                  <c:v>30</c:v>
                </c:pt>
                <c:pt idx="15">
                  <c:v>16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CF-4903-B15A-70B03887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10.49'!$Z$83:$Z$90</c:f>
              <c:numCache>
                <c:formatCode>#,##0</c:formatCode>
                <c:ptCount val="8"/>
                <c:pt idx="0">
                  <c:v>314</c:v>
                </c:pt>
                <c:pt idx="1">
                  <c:v>310</c:v>
                </c:pt>
                <c:pt idx="2">
                  <c:v>1055</c:v>
                </c:pt>
                <c:pt idx="3">
                  <c:v>253</c:v>
                </c:pt>
                <c:pt idx="4">
                  <c:v>125</c:v>
                </c:pt>
                <c:pt idx="5">
                  <c:v>253</c:v>
                </c:pt>
                <c:pt idx="6">
                  <c:v>606</c:v>
                </c:pt>
                <c:pt idx="7">
                  <c:v>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22-415A-AE11-53A3D24E8574}"/>
            </c:ext>
          </c:extLst>
        </c:ser>
        <c:ser>
          <c:idx val="1"/>
          <c:order val="1"/>
          <c:tx>
            <c:strRef>
              <c:f>'Table 10.49'!$S$92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10.49'!$Z$93:$Z$100</c:f>
              <c:numCache>
                <c:formatCode>#,##0</c:formatCode>
                <c:ptCount val="8"/>
                <c:pt idx="0">
                  <c:v>295</c:v>
                </c:pt>
                <c:pt idx="1">
                  <c:v>668</c:v>
                </c:pt>
                <c:pt idx="2">
                  <c:v>121</c:v>
                </c:pt>
                <c:pt idx="3">
                  <c:v>952</c:v>
                </c:pt>
                <c:pt idx="4">
                  <c:v>539</c:v>
                </c:pt>
                <c:pt idx="5">
                  <c:v>517</c:v>
                </c:pt>
                <c:pt idx="6">
                  <c:v>42</c:v>
                </c:pt>
                <c:pt idx="7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22-415A-AE11-53A3D24E8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10.5'!$Z$83:$Z$90</c:f>
              <c:numCache>
                <c:formatCode>#,##0</c:formatCode>
                <c:ptCount val="8"/>
                <c:pt idx="0">
                  <c:v>16</c:v>
                </c:pt>
                <c:pt idx="1">
                  <c:v>41</c:v>
                </c:pt>
                <c:pt idx="2">
                  <c:v>11</c:v>
                </c:pt>
                <c:pt idx="3">
                  <c:v>37</c:v>
                </c:pt>
                <c:pt idx="4">
                  <c:v>9</c:v>
                </c:pt>
                <c:pt idx="5">
                  <c:v>5</c:v>
                </c:pt>
                <c:pt idx="6">
                  <c:v>11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1-46B3-B5B3-A85F69F770F1}"/>
            </c:ext>
          </c:extLst>
        </c:ser>
        <c:ser>
          <c:idx val="1"/>
          <c:order val="1"/>
          <c:tx>
            <c:strRef>
              <c:f>'Table 10.5'!$S$92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10.5'!$Z$93:$Z$100</c:f>
              <c:numCache>
                <c:formatCode>#,##0</c:formatCode>
                <c:ptCount val="8"/>
                <c:pt idx="0">
                  <c:v>14</c:v>
                </c:pt>
                <c:pt idx="1">
                  <c:v>67</c:v>
                </c:pt>
                <c:pt idx="2">
                  <c:v>6</c:v>
                </c:pt>
                <c:pt idx="3">
                  <c:v>93</c:v>
                </c:pt>
                <c:pt idx="4">
                  <c:v>14</c:v>
                </c:pt>
                <c:pt idx="5">
                  <c:v>5</c:v>
                </c:pt>
                <c:pt idx="6">
                  <c:v>0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81-46B3-B5B3-A85F69F77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10.49'!$S$1</c:f>
              <c:strCache>
                <c:ptCount val="1"/>
                <c:pt idx="0">
                  <c:v>Port Pirie City and Dists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10.49'!$V$8:$Z$8</c:f>
              <c:numCache>
                <c:formatCode>#,##0</c:formatCode>
                <c:ptCount val="5"/>
                <c:pt idx="0">
                  <c:v>39957.599999999999</c:v>
                </c:pt>
                <c:pt idx="1">
                  <c:v>41585.18</c:v>
                </c:pt>
                <c:pt idx="2">
                  <c:v>43398</c:v>
                </c:pt>
                <c:pt idx="3">
                  <c:v>44161.7</c:v>
                </c:pt>
                <c:pt idx="4">
                  <c:v>47287.06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25-4296-8AA4-A833FE4154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10.49'!$V$2:$Z$2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25-4296-8AA4-A833FE415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10.50'!$U$4:$Y$4</c:f>
              <c:numCache>
                <c:formatCode>#,##0</c:formatCode>
                <c:ptCount val="5"/>
                <c:pt idx="1">
                  <c:v>18438</c:v>
                </c:pt>
                <c:pt idx="2">
                  <c:v>18838</c:v>
                </c:pt>
                <c:pt idx="3">
                  <c:v>19815</c:v>
                </c:pt>
                <c:pt idx="4">
                  <c:v>21823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9-46CD-BDE0-6FDAE04A97BC}"/>
            </c:ext>
          </c:extLst>
        </c:ser>
        <c:ser>
          <c:idx val="1"/>
          <c:order val="1"/>
          <c:tx>
            <c:strRef>
              <c:f>'Table 10.50'!$S$7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10.50'!$U$7:$Y$7</c:f>
              <c:numCache>
                <c:formatCode>#,##0</c:formatCode>
                <c:ptCount val="5"/>
                <c:pt idx="1">
                  <c:v>12881</c:v>
                </c:pt>
                <c:pt idx="2">
                  <c:v>13226</c:v>
                </c:pt>
                <c:pt idx="3">
                  <c:v>13402</c:v>
                </c:pt>
                <c:pt idx="4">
                  <c:v>13831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69-46CD-BDE0-6FDAE04A97BC}"/>
            </c:ext>
          </c:extLst>
        </c:ser>
        <c:ser>
          <c:idx val="2"/>
          <c:order val="2"/>
          <c:tx>
            <c:strRef>
              <c:f>'Table 10.50'!$S$11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10.50'!$U$11:$Y$11</c:f>
              <c:numCache>
                <c:formatCode>#,##0</c:formatCode>
                <c:ptCount val="5"/>
                <c:pt idx="1">
                  <c:v>16411</c:v>
                </c:pt>
                <c:pt idx="2">
                  <c:v>16690</c:v>
                </c:pt>
                <c:pt idx="3">
                  <c:v>17600</c:v>
                </c:pt>
                <c:pt idx="4">
                  <c:v>19543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9-46CD-BDE0-6FDAE04A97BC}"/>
            </c:ext>
          </c:extLst>
        </c:ser>
        <c:ser>
          <c:idx val="3"/>
          <c:order val="3"/>
          <c:tx>
            <c:strRef>
              <c:f>'Table 10.50'!$S$12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10.50'!$U$12:$Y$12</c:f>
              <c:numCache>
                <c:formatCode>#,##0</c:formatCode>
                <c:ptCount val="5"/>
                <c:pt idx="1">
                  <c:v>2028</c:v>
                </c:pt>
                <c:pt idx="2">
                  <c:v>2152</c:v>
                </c:pt>
                <c:pt idx="3">
                  <c:v>2215</c:v>
                </c:pt>
                <c:pt idx="4">
                  <c:v>2284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69-46CD-BDE0-6FDAE04A9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10.50'!$AB$15:$AB$33</c:f>
              <c:numCache>
                <c:formatCode>0.0%</c:formatCode>
                <c:ptCount val="19"/>
                <c:pt idx="0">
                  <c:v>6.0105858078406743E-3</c:v>
                </c:pt>
                <c:pt idx="1">
                  <c:v>5.8311653359648333E-3</c:v>
                </c:pt>
                <c:pt idx="2">
                  <c:v>4.7905265990849558E-2</c:v>
                </c:pt>
                <c:pt idx="3">
                  <c:v>6.7731228133129989E-3</c:v>
                </c:pt>
                <c:pt idx="4">
                  <c:v>4.5483089620525705E-2</c:v>
                </c:pt>
                <c:pt idx="5">
                  <c:v>2.7227056607158878E-2</c:v>
                </c:pt>
                <c:pt idx="6">
                  <c:v>8.6839508387907063E-2</c:v>
                </c:pt>
                <c:pt idx="7">
                  <c:v>8.7871176101193146E-2</c:v>
                </c:pt>
                <c:pt idx="8">
                  <c:v>3.6781196734547411E-2</c:v>
                </c:pt>
                <c:pt idx="9">
                  <c:v>1.5161029873508567E-2</c:v>
                </c:pt>
                <c:pt idx="10">
                  <c:v>3.6377500672826767E-2</c:v>
                </c:pt>
                <c:pt idx="11">
                  <c:v>1.7134655064142818E-2</c:v>
                </c:pt>
                <c:pt idx="12">
                  <c:v>8.8992554050417158E-2</c:v>
                </c:pt>
                <c:pt idx="13">
                  <c:v>9.5272270566071585E-2</c:v>
                </c:pt>
                <c:pt idx="14">
                  <c:v>6.7686373015161033E-2</c:v>
                </c:pt>
                <c:pt idx="15">
                  <c:v>9.1459585538709962E-2</c:v>
                </c:pt>
                <c:pt idx="16">
                  <c:v>0.16313806405310846</c:v>
                </c:pt>
                <c:pt idx="17">
                  <c:v>2.5074010944648784E-2</c:v>
                </c:pt>
                <c:pt idx="18">
                  <c:v>3.0277204629048173E-2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B-4A83-B2A1-FE03301FA97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B-4A83-B2A1-FE03301FA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10.50'!$Y$44:$Y$60</c:f>
              <c:numCache>
                <c:formatCode>#,##0</c:formatCode>
                <c:ptCount val="17"/>
                <c:pt idx="0">
                  <c:v>21</c:v>
                </c:pt>
                <c:pt idx="1">
                  <c:v>205</c:v>
                </c:pt>
                <c:pt idx="2">
                  <c:v>571</c:v>
                </c:pt>
                <c:pt idx="3">
                  <c:v>1197</c:v>
                </c:pt>
                <c:pt idx="4">
                  <c:v>1785</c:v>
                </c:pt>
                <c:pt idx="5">
                  <c:v>1531</c:v>
                </c:pt>
                <c:pt idx="6">
                  <c:v>1300</c:v>
                </c:pt>
                <c:pt idx="7">
                  <c:v>1038</c:v>
                </c:pt>
                <c:pt idx="8">
                  <c:v>826</c:v>
                </c:pt>
                <c:pt idx="9">
                  <c:v>780</c:v>
                </c:pt>
                <c:pt idx="10">
                  <c:v>667</c:v>
                </c:pt>
                <c:pt idx="11">
                  <c:v>573</c:v>
                </c:pt>
                <c:pt idx="12">
                  <c:v>321</c:v>
                </c:pt>
                <c:pt idx="13">
                  <c:v>135</c:v>
                </c:pt>
                <c:pt idx="14">
                  <c:v>38</c:v>
                </c:pt>
                <c:pt idx="15">
                  <c:v>12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C-4F00-AD62-52ACC2C73668}"/>
            </c:ext>
          </c:extLst>
        </c:ser>
        <c:ser>
          <c:idx val="1"/>
          <c:order val="1"/>
          <c:tx>
            <c:strRef>
              <c:f>'Table 10.50'!$S$62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10.50'!$Y$63:$Y$79</c:f>
              <c:numCache>
                <c:formatCode>#,##0</c:formatCode>
                <c:ptCount val="17"/>
                <c:pt idx="0">
                  <c:v>20</c:v>
                </c:pt>
                <c:pt idx="1">
                  <c:v>245</c:v>
                </c:pt>
                <c:pt idx="2">
                  <c:v>619</c:v>
                </c:pt>
                <c:pt idx="3">
                  <c:v>1198</c:v>
                </c:pt>
                <c:pt idx="4">
                  <c:v>1698</c:v>
                </c:pt>
                <c:pt idx="5">
                  <c:v>1285</c:v>
                </c:pt>
                <c:pt idx="6">
                  <c:v>1287</c:v>
                </c:pt>
                <c:pt idx="7">
                  <c:v>898</c:v>
                </c:pt>
                <c:pt idx="8">
                  <c:v>879</c:v>
                </c:pt>
                <c:pt idx="9">
                  <c:v>841</c:v>
                </c:pt>
                <c:pt idx="10">
                  <c:v>749</c:v>
                </c:pt>
                <c:pt idx="11">
                  <c:v>601</c:v>
                </c:pt>
                <c:pt idx="12">
                  <c:v>316</c:v>
                </c:pt>
                <c:pt idx="13">
                  <c:v>103</c:v>
                </c:pt>
                <c:pt idx="14">
                  <c:v>21</c:v>
                </c:pt>
                <c:pt idx="15">
                  <c:v>11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C-4F00-AD62-52ACC2C73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10.50'!$Y$83:$Y$90</c:f>
              <c:numCache>
                <c:formatCode>#,##0</c:formatCode>
                <c:ptCount val="8"/>
                <c:pt idx="0">
                  <c:v>1013</c:v>
                </c:pt>
                <c:pt idx="1">
                  <c:v>1775</c:v>
                </c:pt>
                <c:pt idx="2">
                  <c:v>799</c:v>
                </c:pt>
                <c:pt idx="3">
                  <c:v>477</c:v>
                </c:pt>
                <c:pt idx="4">
                  <c:v>425</c:v>
                </c:pt>
                <c:pt idx="5">
                  <c:v>425</c:v>
                </c:pt>
                <c:pt idx="6">
                  <c:v>309</c:v>
                </c:pt>
                <c:pt idx="7">
                  <c:v>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2-42C9-AF8B-6E40EA31C245}"/>
            </c:ext>
          </c:extLst>
        </c:ser>
        <c:ser>
          <c:idx val="1"/>
          <c:order val="1"/>
          <c:tx>
            <c:strRef>
              <c:f>'Table 10.50'!$S$92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10.50'!$Y$93:$Y$100</c:f>
              <c:numCache>
                <c:formatCode>#,##0</c:formatCode>
                <c:ptCount val="8"/>
                <c:pt idx="0">
                  <c:v>669</c:v>
                </c:pt>
                <c:pt idx="1">
                  <c:v>2142</c:v>
                </c:pt>
                <c:pt idx="2">
                  <c:v>217</c:v>
                </c:pt>
                <c:pt idx="3">
                  <c:v>842</c:v>
                </c:pt>
                <c:pt idx="4">
                  <c:v>1156</c:v>
                </c:pt>
                <c:pt idx="5">
                  <c:v>495</c:v>
                </c:pt>
                <c:pt idx="6">
                  <c:v>30</c:v>
                </c:pt>
                <c:pt idx="7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F2-42C9-AF8B-6E40EA31C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10.50'!$U$8:$Y$8</c:f>
              <c:numCache>
                <c:formatCode>#,##0</c:formatCode>
                <c:ptCount val="5"/>
                <c:pt idx="1">
                  <c:v>47802</c:v>
                </c:pt>
                <c:pt idx="2">
                  <c:v>47133.31</c:v>
                </c:pt>
                <c:pt idx="3">
                  <c:v>48682.92</c:v>
                </c:pt>
                <c:pt idx="4">
                  <c:v>48730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A-4ADA-8DFD-AD98FDBDE8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A-4ADA-8DFD-AD98FDBDE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10.50'!$V$4:$Z$4</c:f>
              <c:numCache>
                <c:formatCode>#,##0</c:formatCode>
                <c:ptCount val="5"/>
                <c:pt idx="0">
                  <c:v>18438</c:v>
                </c:pt>
                <c:pt idx="1">
                  <c:v>18838</c:v>
                </c:pt>
                <c:pt idx="2">
                  <c:v>19815</c:v>
                </c:pt>
                <c:pt idx="3">
                  <c:v>21823</c:v>
                </c:pt>
                <c:pt idx="4">
                  <c:v>22296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D-4AF2-A413-58AFFC406CB2}"/>
            </c:ext>
          </c:extLst>
        </c:ser>
        <c:ser>
          <c:idx val="1"/>
          <c:order val="1"/>
          <c:tx>
            <c:strRef>
              <c:f>'Table 10.50'!$S$7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10.50'!$V$7:$Z$7</c:f>
              <c:numCache>
                <c:formatCode>#,##0</c:formatCode>
                <c:ptCount val="5"/>
                <c:pt idx="0">
                  <c:v>12881</c:v>
                </c:pt>
                <c:pt idx="1">
                  <c:v>13226</c:v>
                </c:pt>
                <c:pt idx="2">
                  <c:v>13402</c:v>
                </c:pt>
                <c:pt idx="3">
                  <c:v>13831</c:v>
                </c:pt>
                <c:pt idx="4">
                  <c:v>14286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D-4AF2-A413-58AFFC406CB2}"/>
            </c:ext>
          </c:extLst>
        </c:ser>
        <c:ser>
          <c:idx val="2"/>
          <c:order val="2"/>
          <c:tx>
            <c:strRef>
              <c:f>'Table 10.50'!$S$11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10.50'!$V$11:$Z$11</c:f>
              <c:numCache>
                <c:formatCode>#,##0</c:formatCode>
                <c:ptCount val="5"/>
                <c:pt idx="0">
                  <c:v>16411</c:v>
                </c:pt>
                <c:pt idx="1">
                  <c:v>16690</c:v>
                </c:pt>
                <c:pt idx="2">
                  <c:v>17600</c:v>
                </c:pt>
                <c:pt idx="3">
                  <c:v>19543</c:v>
                </c:pt>
                <c:pt idx="4">
                  <c:v>19917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D-4AF2-A413-58AFFC406CB2}"/>
            </c:ext>
          </c:extLst>
        </c:ser>
        <c:ser>
          <c:idx val="3"/>
          <c:order val="3"/>
          <c:tx>
            <c:strRef>
              <c:f>'Table 10.50'!$S$12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10.50'!$V$12:$Z$12</c:f>
              <c:numCache>
                <c:formatCode>#,##0</c:formatCode>
                <c:ptCount val="5"/>
                <c:pt idx="0">
                  <c:v>2028</c:v>
                </c:pt>
                <c:pt idx="1">
                  <c:v>2152</c:v>
                </c:pt>
                <c:pt idx="2">
                  <c:v>2215</c:v>
                </c:pt>
                <c:pt idx="3">
                  <c:v>2284</c:v>
                </c:pt>
                <c:pt idx="4">
                  <c:v>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0D-4AF2-A413-58AFFC406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10.50'!$AB$15:$AB$33</c:f>
              <c:numCache>
                <c:formatCode>0.0%</c:formatCode>
                <c:ptCount val="19"/>
                <c:pt idx="0">
                  <c:v>6.0105858078406743E-3</c:v>
                </c:pt>
                <c:pt idx="1">
                  <c:v>5.8311653359648333E-3</c:v>
                </c:pt>
                <c:pt idx="2">
                  <c:v>4.7905265990849558E-2</c:v>
                </c:pt>
                <c:pt idx="3">
                  <c:v>6.7731228133129989E-3</c:v>
                </c:pt>
                <c:pt idx="4">
                  <c:v>4.5483089620525705E-2</c:v>
                </c:pt>
                <c:pt idx="5">
                  <c:v>2.7227056607158878E-2</c:v>
                </c:pt>
                <c:pt idx="6">
                  <c:v>8.6839508387907063E-2</c:v>
                </c:pt>
                <c:pt idx="7">
                  <c:v>8.7871176101193146E-2</c:v>
                </c:pt>
                <c:pt idx="8">
                  <c:v>3.6781196734547411E-2</c:v>
                </c:pt>
                <c:pt idx="9">
                  <c:v>1.5161029873508567E-2</c:v>
                </c:pt>
                <c:pt idx="10">
                  <c:v>3.6377500672826767E-2</c:v>
                </c:pt>
                <c:pt idx="11">
                  <c:v>1.7134655064142818E-2</c:v>
                </c:pt>
                <c:pt idx="12">
                  <c:v>8.8992554050417158E-2</c:v>
                </c:pt>
                <c:pt idx="13">
                  <c:v>9.5272270566071585E-2</c:v>
                </c:pt>
                <c:pt idx="14">
                  <c:v>6.7686373015161033E-2</c:v>
                </c:pt>
                <c:pt idx="15">
                  <c:v>9.1459585538709962E-2</c:v>
                </c:pt>
                <c:pt idx="16">
                  <c:v>0.16313806405310846</c:v>
                </c:pt>
                <c:pt idx="17">
                  <c:v>2.5074010944648784E-2</c:v>
                </c:pt>
                <c:pt idx="18">
                  <c:v>3.0277204629048173E-2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3-416B-A694-E2EA70F0070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3-416B-A694-E2EA70F00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10.50'!$Z$44:$Z$60</c:f>
              <c:numCache>
                <c:formatCode>#,##0</c:formatCode>
                <c:ptCount val="17"/>
                <c:pt idx="0">
                  <c:v>17</c:v>
                </c:pt>
                <c:pt idx="1">
                  <c:v>204</c:v>
                </c:pt>
                <c:pt idx="2">
                  <c:v>566</c:v>
                </c:pt>
                <c:pt idx="3">
                  <c:v>1220</c:v>
                </c:pt>
                <c:pt idx="4">
                  <c:v>1821</c:v>
                </c:pt>
                <c:pt idx="5">
                  <c:v>1518</c:v>
                </c:pt>
                <c:pt idx="6">
                  <c:v>1302</c:v>
                </c:pt>
                <c:pt idx="7">
                  <c:v>1077</c:v>
                </c:pt>
                <c:pt idx="8">
                  <c:v>847</c:v>
                </c:pt>
                <c:pt idx="9">
                  <c:v>764</c:v>
                </c:pt>
                <c:pt idx="10">
                  <c:v>707</c:v>
                </c:pt>
                <c:pt idx="11">
                  <c:v>561</c:v>
                </c:pt>
                <c:pt idx="12">
                  <c:v>347</c:v>
                </c:pt>
                <c:pt idx="13">
                  <c:v>144</c:v>
                </c:pt>
                <c:pt idx="14">
                  <c:v>38</c:v>
                </c:pt>
                <c:pt idx="15">
                  <c:v>19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2-493A-8AC4-6E3FE4F7CC34}"/>
            </c:ext>
          </c:extLst>
        </c:ser>
        <c:ser>
          <c:idx val="1"/>
          <c:order val="1"/>
          <c:tx>
            <c:strRef>
              <c:f>'Table 10.50'!$S$62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10.50'!$Z$63:$Z$79</c:f>
              <c:numCache>
                <c:formatCode>#,##0</c:formatCode>
                <c:ptCount val="17"/>
                <c:pt idx="0">
                  <c:v>20</c:v>
                </c:pt>
                <c:pt idx="1">
                  <c:v>279</c:v>
                </c:pt>
                <c:pt idx="2">
                  <c:v>608</c:v>
                </c:pt>
                <c:pt idx="3">
                  <c:v>1227</c:v>
                </c:pt>
                <c:pt idx="4">
                  <c:v>1800</c:v>
                </c:pt>
                <c:pt idx="5">
                  <c:v>1393</c:v>
                </c:pt>
                <c:pt idx="6">
                  <c:v>1290</c:v>
                </c:pt>
                <c:pt idx="7">
                  <c:v>1005</c:v>
                </c:pt>
                <c:pt idx="8">
                  <c:v>878</c:v>
                </c:pt>
                <c:pt idx="9">
                  <c:v>802</c:v>
                </c:pt>
                <c:pt idx="10">
                  <c:v>752</c:v>
                </c:pt>
                <c:pt idx="11">
                  <c:v>605</c:v>
                </c:pt>
                <c:pt idx="12">
                  <c:v>295</c:v>
                </c:pt>
                <c:pt idx="13">
                  <c:v>136</c:v>
                </c:pt>
                <c:pt idx="14">
                  <c:v>16</c:v>
                </c:pt>
                <c:pt idx="15">
                  <c:v>17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B2-493A-8AC4-6E3FE4F7C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10.50'!$Z$83:$Z$90</c:f>
              <c:numCache>
                <c:formatCode>#,##0</c:formatCode>
                <c:ptCount val="8"/>
                <c:pt idx="0">
                  <c:v>1035</c:v>
                </c:pt>
                <c:pt idx="1">
                  <c:v>1798</c:v>
                </c:pt>
                <c:pt idx="2">
                  <c:v>828</c:v>
                </c:pt>
                <c:pt idx="3">
                  <c:v>521</c:v>
                </c:pt>
                <c:pt idx="4">
                  <c:v>442</c:v>
                </c:pt>
                <c:pt idx="5">
                  <c:v>419</c:v>
                </c:pt>
                <c:pt idx="6">
                  <c:v>338</c:v>
                </c:pt>
                <c:pt idx="7">
                  <c:v>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7-45F7-9836-7A35F5CC5024}"/>
            </c:ext>
          </c:extLst>
        </c:ser>
        <c:ser>
          <c:idx val="1"/>
          <c:order val="1"/>
          <c:tx>
            <c:strRef>
              <c:f>'Table 10.50'!$S$92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10.50'!$Z$93:$Z$100</c:f>
              <c:numCache>
                <c:formatCode>#,##0</c:formatCode>
                <c:ptCount val="8"/>
                <c:pt idx="0">
                  <c:v>696</c:v>
                </c:pt>
                <c:pt idx="1">
                  <c:v>2183</c:v>
                </c:pt>
                <c:pt idx="2">
                  <c:v>235</c:v>
                </c:pt>
                <c:pt idx="3">
                  <c:v>904</c:v>
                </c:pt>
                <c:pt idx="4">
                  <c:v>1139</c:v>
                </c:pt>
                <c:pt idx="5">
                  <c:v>522</c:v>
                </c:pt>
                <c:pt idx="6">
                  <c:v>43</c:v>
                </c:pt>
                <c:pt idx="7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57-45F7-9836-7A35F5CC5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10.1'!$U$8:$Y$8</c:f>
              <c:numCache>
                <c:formatCode>#,##0</c:formatCode>
                <c:ptCount val="5"/>
                <c:pt idx="1">
                  <c:v>38359.5</c:v>
                </c:pt>
                <c:pt idx="2">
                  <c:v>35745.870000000003</c:v>
                </c:pt>
                <c:pt idx="3">
                  <c:v>36908.43</c:v>
                </c:pt>
                <c:pt idx="4">
                  <c:v>35940.949999999997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5-4A3F-A0DA-37A3AD44F1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C5-4A3F-A0DA-37A3AD44F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10.5'!$S$1</c:f>
              <c:strCache>
                <c:ptCount val="1"/>
                <c:pt idx="0">
                  <c:v>Anangu Pitjantjatjara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10.5'!$V$8:$Z$8</c:f>
              <c:numCache>
                <c:formatCode>#,##0</c:formatCode>
                <c:ptCount val="5"/>
                <c:pt idx="0">
                  <c:v>17730.7</c:v>
                </c:pt>
                <c:pt idx="1">
                  <c:v>16639.240000000002</c:v>
                </c:pt>
                <c:pt idx="2">
                  <c:v>19056</c:v>
                </c:pt>
                <c:pt idx="3">
                  <c:v>24892.5</c:v>
                </c:pt>
                <c:pt idx="4">
                  <c:v>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4E-40ED-BB48-AD83925F6E1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4E-40ED-BB48-AD83925F6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10.50'!$S$1</c:f>
              <c:strCache>
                <c:ptCount val="1"/>
                <c:pt idx="0">
                  <c:v>Prospect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10.50'!$V$8:$Z$8</c:f>
              <c:numCache>
                <c:formatCode>#,##0</c:formatCode>
                <c:ptCount val="5"/>
                <c:pt idx="0">
                  <c:v>47802</c:v>
                </c:pt>
                <c:pt idx="1">
                  <c:v>47133.31</c:v>
                </c:pt>
                <c:pt idx="2">
                  <c:v>48682.92</c:v>
                </c:pt>
                <c:pt idx="3">
                  <c:v>48730</c:v>
                </c:pt>
                <c:pt idx="4">
                  <c:v>50908.7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2-4E68-BCA7-5B4E72F8D05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2-4E68-BCA7-5B4E72F8D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10.51'!$U$4:$Y$4</c:f>
              <c:numCache>
                <c:formatCode>#,##0</c:formatCode>
                <c:ptCount val="5"/>
                <c:pt idx="1">
                  <c:v>7870</c:v>
                </c:pt>
                <c:pt idx="2">
                  <c:v>8839</c:v>
                </c:pt>
                <c:pt idx="3">
                  <c:v>9167</c:v>
                </c:pt>
                <c:pt idx="4">
                  <c:v>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B-42EA-8130-85080CD66BEE}"/>
            </c:ext>
          </c:extLst>
        </c:ser>
        <c:ser>
          <c:idx val="1"/>
          <c:order val="1"/>
          <c:tx>
            <c:strRef>
              <c:f>'Table 10.51'!$S$7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10.51'!$U$7:$Y$7</c:f>
              <c:numCache>
                <c:formatCode>#,##0</c:formatCode>
                <c:ptCount val="5"/>
                <c:pt idx="1">
                  <c:v>5286</c:v>
                </c:pt>
                <c:pt idx="2">
                  <c:v>6190</c:v>
                </c:pt>
                <c:pt idx="3">
                  <c:v>6056</c:v>
                </c:pt>
                <c:pt idx="4">
                  <c:v>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B-42EA-8130-85080CD66BEE}"/>
            </c:ext>
          </c:extLst>
        </c:ser>
        <c:ser>
          <c:idx val="2"/>
          <c:order val="2"/>
          <c:tx>
            <c:strRef>
              <c:f>'Table 10.51'!$S$11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10.51'!$U$11:$Y$11</c:f>
              <c:numCache>
                <c:formatCode>#,##0</c:formatCode>
                <c:ptCount val="5"/>
                <c:pt idx="1">
                  <c:v>6955</c:v>
                </c:pt>
                <c:pt idx="2">
                  <c:v>7756</c:v>
                </c:pt>
                <c:pt idx="3">
                  <c:v>8022</c:v>
                </c:pt>
                <c:pt idx="4">
                  <c:v>8128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B-42EA-8130-85080CD66BEE}"/>
            </c:ext>
          </c:extLst>
        </c:ser>
        <c:ser>
          <c:idx val="3"/>
          <c:order val="3"/>
          <c:tx>
            <c:strRef>
              <c:f>'Table 10.51'!$S$12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10.51'!$U$12:$Y$12</c:f>
              <c:numCache>
                <c:formatCode>#,##0</c:formatCode>
                <c:ptCount val="5"/>
                <c:pt idx="1">
                  <c:v>914</c:v>
                </c:pt>
                <c:pt idx="2">
                  <c:v>1083</c:v>
                </c:pt>
                <c:pt idx="3">
                  <c:v>1145</c:v>
                </c:pt>
                <c:pt idx="4">
                  <c:v>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2B-42EA-8130-85080CD66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10.51'!$AB$15:$AB$33</c:f>
              <c:numCache>
                <c:formatCode>0.0%</c:formatCode>
                <c:ptCount val="19"/>
                <c:pt idx="0">
                  <c:v>0.18022260273972604</c:v>
                </c:pt>
                <c:pt idx="1">
                  <c:v>5.9931506849315065E-3</c:v>
                </c:pt>
                <c:pt idx="2">
                  <c:v>7.5021404109589046E-2</c:v>
                </c:pt>
                <c:pt idx="3">
                  <c:v>1.2414383561643835E-2</c:v>
                </c:pt>
                <c:pt idx="4">
                  <c:v>5.1476883561643837E-2</c:v>
                </c:pt>
                <c:pt idx="5">
                  <c:v>2.2902397260273974E-2</c:v>
                </c:pt>
                <c:pt idx="6">
                  <c:v>9.7281678082191778E-2</c:v>
                </c:pt>
                <c:pt idx="7">
                  <c:v>7.298801369863013E-2</c:v>
                </c:pt>
                <c:pt idx="8">
                  <c:v>3.4246575342465752E-2</c:v>
                </c:pt>
                <c:pt idx="9">
                  <c:v>6.6352739726027394E-3</c:v>
                </c:pt>
                <c:pt idx="10">
                  <c:v>1.8621575342465755E-2</c:v>
                </c:pt>
                <c:pt idx="11">
                  <c:v>4.9229452054794518E-3</c:v>
                </c:pt>
                <c:pt idx="12">
                  <c:v>1.9905821917808219E-2</c:v>
                </c:pt>
                <c:pt idx="13">
                  <c:v>0.12660530821917809</c:v>
                </c:pt>
                <c:pt idx="14">
                  <c:v>3.2748287671232876E-2</c:v>
                </c:pt>
                <c:pt idx="15">
                  <c:v>4.8159246575342464E-2</c:v>
                </c:pt>
                <c:pt idx="16">
                  <c:v>9.7174657534246575E-2</c:v>
                </c:pt>
                <c:pt idx="17">
                  <c:v>8.6686643835616438E-3</c:v>
                </c:pt>
                <c:pt idx="18">
                  <c:v>3.1571061643835614E-2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1-45BE-ABF5-051B4C6062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91-45BE-ABF5-051B4C606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10.51'!$Y$44:$Y$60</c:f>
              <c:numCache>
                <c:formatCode>#,##0</c:formatCode>
                <c:ptCount val="17"/>
                <c:pt idx="0">
                  <c:v>17</c:v>
                </c:pt>
                <c:pt idx="1">
                  <c:v>148</c:v>
                </c:pt>
                <c:pt idx="2">
                  <c:v>237</c:v>
                </c:pt>
                <c:pt idx="3">
                  <c:v>463</c:v>
                </c:pt>
                <c:pt idx="4">
                  <c:v>709</c:v>
                </c:pt>
                <c:pt idx="5">
                  <c:v>684</c:v>
                </c:pt>
                <c:pt idx="6">
                  <c:v>460</c:v>
                </c:pt>
                <c:pt idx="7">
                  <c:v>383</c:v>
                </c:pt>
                <c:pt idx="8">
                  <c:v>348</c:v>
                </c:pt>
                <c:pt idx="9">
                  <c:v>428</c:v>
                </c:pt>
                <c:pt idx="10">
                  <c:v>409</c:v>
                </c:pt>
                <c:pt idx="11">
                  <c:v>341</c:v>
                </c:pt>
                <c:pt idx="12">
                  <c:v>199</c:v>
                </c:pt>
                <c:pt idx="13">
                  <c:v>89</c:v>
                </c:pt>
                <c:pt idx="14">
                  <c:v>32</c:v>
                </c:pt>
                <c:pt idx="15">
                  <c:v>21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F-4AD1-90C4-ACDC2425A0F5}"/>
            </c:ext>
          </c:extLst>
        </c:ser>
        <c:ser>
          <c:idx val="1"/>
          <c:order val="1"/>
          <c:tx>
            <c:strRef>
              <c:f>'Table 10.51'!$S$62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10.51'!$Y$63:$Y$79</c:f>
              <c:numCache>
                <c:formatCode>#,##0</c:formatCode>
                <c:ptCount val="17"/>
                <c:pt idx="0">
                  <c:v>18</c:v>
                </c:pt>
                <c:pt idx="1">
                  <c:v>147</c:v>
                </c:pt>
                <c:pt idx="2">
                  <c:v>267</c:v>
                </c:pt>
                <c:pt idx="3">
                  <c:v>360</c:v>
                </c:pt>
                <c:pt idx="4">
                  <c:v>577</c:v>
                </c:pt>
                <c:pt idx="5">
                  <c:v>476</c:v>
                </c:pt>
                <c:pt idx="6">
                  <c:v>387</c:v>
                </c:pt>
                <c:pt idx="7">
                  <c:v>348</c:v>
                </c:pt>
                <c:pt idx="8">
                  <c:v>392</c:v>
                </c:pt>
                <c:pt idx="9">
                  <c:v>397</c:v>
                </c:pt>
                <c:pt idx="10">
                  <c:v>341</c:v>
                </c:pt>
                <c:pt idx="11">
                  <c:v>332</c:v>
                </c:pt>
                <c:pt idx="12">
                  <c:v>157</c:v>
                </c:pt>
                <c:pt idx="13">
                  <c:v>37</c:v>
                </c:pt>
                <c:pt idx="14">
                  <c:v>24</c:v>
                </c:pt>
                <c:pt idx="15">
                  <c:v>11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6F-4AD1-90C4-ACDC2425A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10.51'!$Y$83:$Y$90</c:f>
              <c:numCache>
                <c:formatCode>#,##0</c:formatCode>
                <c:ptCount val="8"/>
                <c:pt idx="0">
                  <c:v>321</c:v>
                </c:pt>
                <c:pt idx="1">
                  <c:v>163</c:v>
                </c:pt>
                <c:pt idx="2">
                  <c:v>472</c:v>
                </c:pt>
                <c:pt idx="3">
                  <c:v>117</c:v>
                </c:pt>
                <c:pt idx="4">
                  <c:v>71</c:v>
                </c:pt>
                <c:pt idx="5">
                  <c:v>123</c:v>
                </c:pt>
                <c:pt idx="6">
                  <c:v>332</c:v>
                </c:pt>
                <c:pt idx="7">
                  <c:v>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BB4-80E1-15254B7ACBFE}"/>
            </c:ext>
          </c:extLst>
        </c:ser>
        <c:ser>
          <c:idx val="1"/>
          <c:order val="1"/>
          <c:tx>
            <c:strRef>
              <c:f>'Table 10.51'!$S$92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10.51'!$Y$93:$Y$100</c:f>
              <c:numCache>
                <c:formatCode>#,##0</c:formatCode>
                <c:ptCount val="8"/>
                <c:pt idx="0">
                  <c:v>203</c:v>
                </c:pt>
                <c:pt idx="1">
                  <c:v>356</c:v>
                </c:pt>
                <c:pt idx="2">
                  <c:v>91</c:v>
                </c:pt>
                <c:pt idx="3">
                  <c:v>453</c:v>
                </c:pt>
                <c:pt idx="4">
                  <c:v>352</c:v>
                </c:pt>
                <c:pt idx="5">
                  <c:v>268</c:v>
                </c:pt>
                <c:pt idx="6">
                  <c:v>26</c:v>
                </c:pt>
                <c:pt idx="7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3-4BB4-80E1-15254B7AC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10.51'!$U$8:$Y$8</c:f>
              <c:numCache>
                <c:formatCode>#,##0</c:formatCode>
                <c:ptCount val="5"/>
                <c:pt idx="1">
                  <c:v>31353.77</c:v>
                </c:pt>
                <c:pt idx="2">
                  <c:v>34629.440000000002</c:v>
                </c:pt>
                <c:pt idx="3">
                  <c:v>34813</c:v>
                </c:pt>
                <c:pt idx="4">
                  <c:v>39057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4-4D2D-A921-50967361EF3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4-4D2D-A921-50967361E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10.51'!$V$4:$Z$4</c:f>
              <c:numCache>
                <c:formatCode>#,##0</c:formatCode>
                <c:ptCount val="5"/>
                <c:pt idx="0">
                  <c:v>7870</c:v>
                </c:pt>
                <c:pt idx="1">
                  <c:v>8839</c:v>
                </c:pt>
                <c:pt idx="2">
                  <c:v>9167</c:v>
                </c:pt>
                <c:pt idx="3">
                  <c:v>9269</c:v>
                </c:pt>
                <c:pt idx="4">
                  <c:v>9341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9-4B7B-8E7B-7D56A091497C}"/>
            </c:ext>
          </c:extLst>
        </c:ser>
        <c:ser>
          <c:idx val="1"/>
          <c:order val="1"/>
          <c:tx>
            <c:strRef>
              <c:f>'Table 10.51'!$S$7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10.51'!$V$7:$Z$7</c:f>
              <c:numCache>
                <c:formatCode>#,##0</c:formatCode>
                <c:ptCount val="5"/>
                <c:pt idx="0">
                  <c:v>5286</c:v>
                </c:pt>
                <c:pt idx="1">
                  <c:v>6190</c:v>
                </c:pt>
                <c:pt idx="2">
                  <c:v>6056</c:v>
                </c:pt>
                <c:pt idx="3">
                  <c:v>6137</c:v>
                </c:pt>
                <c:pt idx="4">
                  <c:v>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9-4B7B-8E7B-7D56A091497C}"/>
            </c:ext>
          </c:extLst>
        </c:ser>
        <c:ser>
          <c:idx val="2"/>
          <c:order val="2"/>
          <c:tx>
            <c:strRef>
              <c:f>'Table 10.51'!$S$11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10.51'!$V$11:$Z$11</c:f>
              <c:numCache>
                <c:formatCode>#,##0</c:formatCode>
                <c:ptCount val="5"/>
                <c:pt idx="0">
                  <c:v>6955</c:v>
                </c:pt>
                <c:pt idx="1">
                  <c:v>7756</c:v>
                </c:pt>
                <c:pt idx="2">
                  <c:v>8022</c:v>
                </c:pt>
                <c:pt idx="3">
                  <c:v>8128</c:v>
                </c:pt>
                <c:pt idx="4">
                  <c:v>8260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9-4B7B-8E7B-7D56A091497C}"/>
            </c:ext>
          </c:extLst>
        </c:ser>
        <c:ser>
          <c:idx val="3"/>
          <c:order val="3"/>
          <c:tx>
            <c:strRef>
              <c:f>'Table 10.51'!$S$12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10.51'!$V$12:$Z$12</c:f>
              <c:numCache>
                <c:formatCode>#,##0</c:formatCode>
                <c:ptCount val="5"/>
                <c:pt idx="0">
                  <c:v>914</c:v>
                </c:pt>
                <c:pt idx="1">
                  <c:v>1083</c:v>
                </c:pt>
                <c:pt idx="2">
                  <c:v>1145</c:v>
                </c:pt>
                <c:pt idx="3">
                  <c:v>1138</c:v>
                </c:pt>
                <c:pt idx="4">
                  <c:v>1083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69-4B7B-8E7B-7D56A0914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10.51'!$AB$15:$AB$33</c:f>
              <c:numCache>
                <c:formatCode>0.0%</c:formatCode>
                <c:ptCount val="19"/>
                <c:pt idx="0">
                  <c:v>0.18022260273972604</c:v>
                </c:pt>
                <c:pt idx="1">
                  <c:v>5.9931506849315065E-3</c:v>
                </c:pt>
                <c:pt idx="2">
                  <c:v>7.5021404109589046E-2</c:v>
                </c:pt>
                <c:pt idx="3">
                  <c:v>1.2414383561643835E-2</c:v>
                </c:pt>
                <c:pt idx="4">
                  <c:v>5.1476883561643837E-2</c:v>
                </c:pt>
                <c:pt idx="5">
                  <c:v>2.2902397260273974E-2</c:v>
                </c:pt>
                <c:pt idx="6">
                  <c:v>9.7281678082191778E-2</c:v>
                </c:pt>
                <c:pt idx="7">
                  <c:v>7.298801369863013E-2</c:v>
                </c:pt>
                <c:pt idx="8">
                  <c:v>3.4246575342465752E-2</c:v>
                </c:pt>
                <c:pt idx="9">
                  <c:v>6.6352739726027394E-3</c:v>
                </c:pt>
                <c:pt idx="10">
                  <c:v>1.8621575342465755E-2</c:v>
                </c:pt>
                <c:pt idx="11">
                  <c:v>4.9229452054794518E-3</c:v>
                </c:pt>
                <c:pt idx="12">
                  <c:v>1.9905821917808219E-2</c:v>
                </c:pt>
                <c:pt idx="13">
                  <c:v>0.12660530821917809</c:v>
                </c:pt>
                <c:pt idx="14">
                  <c:v>3.2748287671232876E-2</c:v>
                </c:pt>
                <c:pt idx="15">
                  <c:v>4.8159246575342464E-2</c:v>
                </c:pt>
                <c:pt idx="16">
                  <c:v>9.7174657534246575E-2</c:v>
                </c:pt>
                <c:pt idx="17">
                  <c:v>8.6686643835616438E-3</c:v>
                </c:pt>
                <c:pt idx="18">
                  <c:v>3.1571061643835614E-2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D-4D73-A7E6-07407D8575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DD-4D73-A7E6-07407D857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10.51'!$Z$44:$Z$60</c:f>
              <c:numCache>
                <c:formatCode>#,##0</c:formatCode>
                <c:ptCount val="17"/>
                <c:pt idx="0">
                  <c:v>10</c:v>
                </c:pt>
                <c:pt idx="1">
                  <c:v>159</c:v>
                </c:pt>
                <c:pt idx="2">
                  <c:v>255</c:v>
                </c:pt>
                <c:pt idx="3">
                  <c:v>454</c:v>
                </c:pt>
                <c:pt idx="4">
                  <c:v>771</c:v>
                </c:pt>
                <c:pt idx="5">
                  <c:v>758</c:v>
                </c:pt>
                <c:pt idx="6">
                  <c:v>511</c:v>
                </c:pt>
                <c:pt idx="7">
                  <c:v>390</c:v>
                </c:pt>
                <c:pt idx="8">
                  <c:v>358</c:v>
                </c:pt>
                <c:pt idx="9">
                  <c:v>383</c:v>
                </c:pt>
                <c:pt idx="10">
                  <c:v>388</c:v>
                </c:pt>
                <c:pt idx="11">
                  <c:v>316</c:v>
                </c:pt>
                <c:pt idx="12">
                  <c:v>232</c:v>
                </c:pt>
                <c:pt idx="13">
                  <c:v>95</c:v>
                </c:pt>
                <c:pt idx="14">
                  <c:v>43</c:v>
                </c:pt>
                <c:pt idx="15">
                  <c:v>22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EF-4B08-BE50-4707C46FDD86}"/>
            </c:ext>
          </c:extLst>
        </c:ser>
        <c:ser>
          <c:idx val="1"/>
          <c:order val="1"/>
          <c:tx>
            <c:strRef>
              <c:f>'Table 10.51'!$S$62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10.51'!$Z$63:$Z$79</c:f>
              <c:numCache>
                <c:formatCode>#,##0</c:formatCode>
                <c:ptCount val="17"/>
                <c:pt idx="0">
                  <c:v>25</c:v>
                </c:pt>
                <c:pt idx="1">
                  <c:v>164</c:v>
                </c:pt>
                <c:pt idx="2">
                  <c:v>279</c:v>
                </c:pt>
                <c:pt idx="3">
                  <c:v>332</c:v>
                </c:pt>
                <c:pt idx="4">
                  <c:v>544</c:v>
                </c:pt>
                <c:pt idx="5">
                  <c:v>477</c:v>
                </c:pt>
                <c:pt idx="6">
                  <c:v>398</c:v>
                </c:pt>
                <c:pt idx="7">
                  <c:v>336</c:v>
                </c:pt>
                <c:pt idx="8">
                  <c:v>346</c:v>
                </c:pt>
                <c:pt idx="9">
                  <c:v>415</c:v>
                </c:pt>
                <c:pt idx="10">
                  <c:v>301</c:v>
                </c:pt>
                <c:pt idx="11">
                  <c:v>312</c:v>
                </c:pt>
                <c:pt idx="12">
                  <c:v>158</c:v>
                </c:pt>
                <c:pt idx="13">
                  <c:v>38</c:v>
                </c:pt>
                <c:pt idx="14">
                  <c:v>21</c:v>
                </c:pt>
                <c:pt idx="15">
                  <c:v>9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EF-4B08-BE50-4707C46FD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10.51'!$Z$83:$Z$90</c:f>
              <c:numCache>
                <c:formatCode>#,##0</c:formatCode>
                <c:ptCount val="8"/>
                <c:pt idx="0">
                  <c:v>282</c:v>
                </c:pt>
                <c:pt idx="1">
                  <c:v>192</c:v>
                </c:pt>
                <c:pt idx="2">
                  <c:v>473</c:v>
                </c:pt>
                <c:pt idx="3">
                  <c:v>142</c:v>
                </c:pt>
                <c:pt idx="4">
                  <c:v>66</c:v>
                </c:pt>
                <c:pt idx="5">
                  <c:v>133</c:v>
                </c:pt>
                <c:pt idx="6">
                  <c:v>426</c:v>
                </c:pt>
                <c:pt idx="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086-B9C3-B53FFE297751}"/>
            </c:ext>
          </c:extLst>
        </c:ser>
        <c:ser>
          <c:idx val="1"/>
          <c:order val="1"/>
          <c:tx>
            <c:strRef>
              <c:f>'Table 10.51'!$S$92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10.51'!$Z$93:$Z$100</c:f>
              <c:numCache>
                <c:formatCode>#,##0</c:formatCode>
                <c:ptCount val="8"/>
                <c:pt idx="0">
                  <c:v>210</c:v>
                </c:pt>
                <c:pt idx="1">
                  <c:v>361</c:v>
                </c:pt>
                <c:pt idx="2">
                  <c:v>107</c:v>
                </c:pt>
                <c:pt idx="3">
                  <c:v>475</c:v>
                </c:pt>
                <c:pt idx="4">
                  <c:v>350</c:v>
                </c:pt>
                <c:pt idx="5">
                  <c:v>260</c:v>
                </c:pt>
                <c:pt idx="6">
                  <c:v>64</c:v>
                </c:pt>
                <c:pt idx="7">
                  <c:v>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18-4086-B9C3-B53FFE297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10.6'!$U$4:$Y$4</c:f>
              <c:numCache>
                <c:formatCode>#,##0</c:formatCode>
                <c:ptCount val="5"/>
                <c:pt idx="1">
                  <c:v>18555</c:v>
                </c:pt>
                <c:pt idx="2">
                  <c:v>19165</c:v>
                </c:pt>
                <c:pt idx="3">
                  <c:v>19789</c:v>
                </c:pt>
                <c:pt idx="4">
                  <c:v>21227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D-491D-BFBC-2D00B8FE2CCA}"/>
            </c:ext>
          </c:extLst>
        </c:ser>
        <c:ser>
          <c:idx val="1"/>
          <c:order val="1"/>
          <c:tx>
            <c:strRef>
              <c:f>'Table 10.6'!$S$7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10.6'!$U$7:$Y$7</c:f>
              <c:numCache>
                <c:formatCode>#,##0</c:formatCode>
                <c:ptCount val="5"/>
                <c:pt idx="1">
                  <c:v>13269</c:v>
                </c:pt>
                <c:pt idx="2">
                  <c:v>13858</c:v>
                </c:pt>
                <c:pt idx="3">
                  <c:v>14000</c:v>
                </c:pt>
                <c:pt idx="4">
                  <c:v>14530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D-491D-BFBC-2D00B8FE2CCA}"/>
            </c:ext>
          </c:extLst>
        </c:ser>
        <c:ser>
          <c:idx val="2"/>
          <c:order val="2"/>
          <c:tx>
            <c:strRef>
              <c:f>'Table 10.6'!$S$11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10.6'!$U$11:$Y$11</c:f>
              <c:numCache>
                <c:formatCode>#,##0</c:formatCode>
                <c:ptCount val="5"/>
                <c:pt idx="1">
                  <c:v>16037</c:v>
                </c:pt>
                <c:pt idx="2">
                  <c:v>16471</c:v>
                </c:pt>
                <c:pt idx="3">
                  <c:v>17005</c:v>
                </c:pt>
                <c:pt idx="4">
                  <c:v>18442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D-491D-BFBC-2D00B8FE2CCA}"/>
            </c:ext>
          </c:extLst>
        </c:ser>
        <c:ser>
          <c:idx val="3"/>
          <c:order val="3"/>
          <c:tx>
            <c:strRef>
              <c:f>'Table 10.6'!$S$12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10.6'!$U$12:$Y$12</c:f>
              <c:numCache>
                <c:formatCode>#,##0</c:formatCode>
                <c:ptCount val="5"/>
                <c:pt idx="1">
                  <c:v>2515</c:v>
                </c:pt>
                <c:pt idx="2">
                  <c:v>2700</c:v>
                </c:pt>
                <c:pt idx="3">
                  <c:v>2784</c:v>
                </c:pt>
                <c:pt idx="4">
                  <c:v>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7D-491D-BFBC-2D00B8FE2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10.51'!$S$1</c:f>
              <c:strCache>
                <c:ptCount val="1"/>
                <c:pt idx="0">
                  <c:v>Renmark Paringa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10.51'!$V$8:$Z$8</c:f>
              <c:numCache>
                <c:formatCode>#,##0</c:formatCode>
                <c:ptCount val="5"/>
                <c:pt idx="0">
                  <c:v>31353.77</c:v>
                </c:pt>
                <c:pt idx="1">
                  <c:v>34629.440000000002</c:v>
                </c:pt>
                <c:pt idx="2">
                  <c:v>34813</c:v>
                </c:pt>
                <c:pt idx="3">
                  <c:v>39057</c:v>
                </c:pt>
                <c:pt idx="4">
                  <c:v>43108.13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E-4C01-99A9-C52B980FB8C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AE-4C01-99A9-C52B980FB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10.52'!$U$4:$Y$4</c:f>
              <c:numCache>
                <c:formatCode>#,##0</c:formatCode>
                <c:ptCount val="5"/>
                <c:pt idx="1">
                  <c:v>1277</c:v>
                </c:pt>
                <c:pt idx="2">
                  <c:v>1363</c:v>
                </c:pt>
                <c:pt idx="3">
                  <c:v>1391</c:v>
                </c:pt>
                <c:pt idx="4">
                  <c:v>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9-40F7-8622-95553C1B8628}"/>
            </c:ext>
          </c:extLst>
        </c:ser>
        <c:ser>
          <c:idx val="1"/>
          <c:order val="1"/>
          <c:tx>
            <c:strRef>
              <c:f>'Table 10.52'!$S$7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10.52'!$U$7:$Y$7</c:f>
              <c:numCache>
                <c:formatCode>#,##0</c:formatCode>
                <c:ptCount val="5"/>
                <c:pt idx="1">
                  <c:v>848</c:v>
                </c:pt>
                <c:pt idx="2">
                  <c:v>921</c:v>
                </c:pt>
                <c:pt idx="3">
                  <c:v>936</c:v>
                </c:pt>
                <c:pt idx="4">
                  <c:v>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D9-40F7-8622-95553C1B8628}"/>
            </c:ext>
          </c:extLst>
        </c:ser>
        <c:ser>
          <c:idx val="2"/>
          <c:order val="2"/>
          <c:tx>
            <c:strRef>
              <c:f>'Table 10.52'!$S$11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10.52'!$U$11:$Y$11</c:f>
              <c:numCache>
                <c:formatCode>#,##0</c:formatCode>
                <c:ptCount val="5"/>
                <c:pt idx="1">
                  <c:v>969</c:v>
                </c:pt>
                <c:pt idx="2">
                  <c:v>1012</c:v>
                </c:pt>
                <c:pt idx="3">
                  <c:v>1050</c:v>
                </c:pt>
                <c:pt idx="4">
                  <c:v>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D9-40F7-8622-95553C1B8628}"/>
            </c:ext>
          </c:extLst>
        </c:ser>
        <c:ser>
          <c:idx val="3"/>
          <c:order val="3"/>
          <c:tx>
            <c:strRef>
              <c:f>'Table 10.52'!$S$12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10.52'!$U$12:$Y$12</c:f>
              <c:numCache>
                <c:formatCode>#,##0</c:formatCode>
                <c:ptCount val="5"/>
                <c:pt idx="1">
                  <c:v>309</c:v>
                </c:pt>
                <c:pt idx="2">
                  <c:v>346</c:v>
                </c:pt>
                <c:pt idx="3">
                  <c:v>341</c:v>
                </c:pt>
                <c:pt idx="4">
                  <c:v>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D9-40F7-8622-95553C1B8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10.52'!$AB$15:$AB$33</c:f>
              <c:numCache>
                <c:formatCode>0.0%</c:formatCode>
                <c:ptCount val="19"/>
                <c:pt idx="0">
                  <c:v>0.1640625</c:v>
                </c:pt>
                <c:pt idx="1">
                  <c:v>2.6041666666666665E-3</c:v>
                </c:pt>
                <c:pt idx="2">
                  <c:v>4.6223958333333336E-2</c:v>
                </c:pt>
                <c:pt idx="3">
                  <c:v>0</c:v>
                </c:pt>
                <c:pt idx="4">
                  <c:v>8.7239583333333329E-2</c:v>
                </c:pt>
                <c:pt idx="5">
                  <c:v>3.515625E-2</c:v>
                </c:pt>
                <c:pt idx="6">
                  <c:v>6.1848958333333336E-2</c:v>
                </c:pt>
                <c:pt idx="7">
                  <c:v>0.18684895833333334</c:v>
                </c:pt>
                <c:pt idx="8">
                  <c:v>3.7760416666666664E-2</c:v>
                </c:pt>
                <c:pt idx="9">
                  <c:v>3.2552083333333335E-3</c:v>
                </c:pt>
                <c:pt idx="10">
                  <c:v>1.7578125E-2</c:v>
                </c:pt>
                <c:pt idx="11">
                  <c:v>1.6927083333333332E-2</c:v>
                </c:pt>
                <c:pt idx="12">
                  <c:v>3.4505208333333336E-2</c:v>
                </c:pt>
                <c:pt idx="13">
                  <c:v>4.6875E-2</c:v>
                </c:pt>
                <c:pt idx="14">
                  <c:v>3.6458333333333336E-2</c:v>
                </c:pt>
                <c:pt idx="15">
                  <c:v>4.4921875E-2</c:v>
                </c:pt>
                <c:pt idx="16">
                  <c:v>4.1015625E-2</c:v>
                </c:pt>
                <c:pt idx="17">
                  <c:v>2.0833333333333332E-2</c:v>
                </c:pt>
                <c:pt idx="18">
                  <c:v>2.7994791666666668E-2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8B2-840B-CDFD933EF9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8B2-840B-CDFD933EF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10.52'!$Y$44:$Y$60</c:f>
              <c:numCache>
                <c:formatCode>#,##0</c:formatCode>
                <c:ptCount val="17"/>
                <c:pt idx="0">
                  <c:v>6</c:v>
                </c:pt>
                <c:pt idx="1">
                  <c:v>18</c:v>
                </c:pt>
                <c:pt idx="2">
                  <c:v>62</c:v>
                </c:pt>
                <c:pt idx="3">
                  <c:v>53</c:v>
                </c:pt>
                <c:pt idx="4">
                  <c:v>87</c:v>
                </c:pt>
                <c:pt idx="5">
                  <c:v>42</c:v>
                </c:pt>
                <c:pt idx="6">
                  <c:v>65</c:v>
                </c:pt>
                <c:pt idx="7">
                  <c:v>38</c:v>
                </c:pt>
                <c:pt idx="8">
                  <c:v>51</c:v>
                </c:pt>
                <c:pt idx="9">
                  <c:v>67</c:v>
                </c:pt>
                <c:pt idx="10">
                  <c:v>70</c:v>
                </c:pt>
                <c:pt idx="11">
                  <c:v>65</c:v>
                </c:pt>
                <c:pt idx="12">
                  <c:v>28</c:v>
                </c:pt>
                <c:pt idx="13">
                  <c:v>22</c:v>
                </c:pt>
                <c:pt idx="14">
                  <c:v>13</c:v>
                </c:pt>
                <c:pt idx="15">
                  <c:v>11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6-4512-B871-00A0F5990820}"/>
            </c:ext>
          </c:extLst>
        </c:ser>
        <c:ser>
          <c:idx val="1"/>
          <c:order val="1"/>
          <c:tx>
            <c:strRef>
              <c:f>'Table 10.52'!$S$62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10.52'!$Y$63:$Y$79</c:f>
              <c:numCache>
                <c:formatCode>#,##0</c:formatCode>
                <c:ptCount val="17"/>
                <c:pt idx="0">
                  <c:v>9</c:v>
                </c:pt>
                <c:pt idx="1">
                  <c:v>37</c:v>
                </c:pt>
                <c:pt idx="2">
                  <c:v>29</c:v>
                </c:pt>
                <c:pt idx="3">
                  <c:v>73</c:v>
                </c:pt>
                <c:pt idx="4">
                  <c:v>69</c:v>
                </c:pt>
                <c:pt idx="5">
                  <c:v>39</c:v>
                </c:pt>
                <c:pt idx="6">
                  <c:v>77</c:v>
                </c:pt>
                <c:pt idx="7">
                  <c:v>48</c:v>
                </c:pt>
                <c:pt idx="8">
                  <c:v>66</c:v>
                </c:pt>
                <c:pt idx="9">
                  <c:v>57</c:v>
                </c:pt>
                <c:pt idx="10">
                  <c:v>97</c:v>
                </c:pt>
                <c:pt idx="11">
                  <c:v>52</c:v>
                </c:pt>
                <c:pt idx="12">
                  <c:v>45</c:v>
                </c:pt>
                <c:pt idx="13">
                  <c:v>25</c:v>
                </c:pt>
                <c:pt idx="14">
                  <c:v>11</c:v>
                </c:pt>
                <c:pt idx="15">
                  <c:v>10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6-4512-B871-00A0F5990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10.52'!$Y$83:$Y$90</c:f>
              <c:numCache>
                <c:formatCode>#,##0</c:formatCode>
                <c:ptCount val="8"/>
                <c:pt idx="0">
                  <c:v>56</c:v>
                </c:pt>
                <c:pt idx="1">
                  <c:v>25</c:v>
                </c:pt>
                <c:pt idx="2">
                  <c:v>89</c:v>
                </c:pt>
                <c:pt idx="3">
                  <c:v>26</c:v>
                </c:pt>
                <c:pt idx="4">
                  <c:v>5</c:v>
                </c:pt>
                <c:pt idx="5">
                  <c:v>16</c:v>
                </c:pt>
                <c:pt idx="6">
                  <c:v>32</c:v>
                </c:pt>
                <c:pt idx="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3-4FBA-867B-B8DE5F3635A1}"/>
            </c:ext>
          </c:extLst>
        </c:ser>
        <c:ser>
          <c:idx val="1"/>
          <c:order val="1"/>
          <c:tx>
            <c:strRef>
              <c:f>'Table 10.52'!$S$92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10.52'!$Y$93:$Y$100</c:f>
              <c:numCache>
                <c:formatCode>#,##0</c:formatCode>
                <c:ptCount val="8"/>
                <c:pt idx="0">
                  <c:v>38</c:v>
                </c:pt>
                <c:pt idx="1">
                  <c:v>46</c:v>
                </c:pt>
                <c:pt idx="2">
                  <c:v>9</c:v>
                </c:pt>
                <c:pt idx="3">
                  <c:v>75</c:v>
                </c:pt>
                <c:pt idx="4">
                  <c:v>67</c:v>
                </c:pt>
                <c:pt idx="5">
                  <c:v>45</c:v>
                </c:pt>
                <c:pt idx="6">
                  <c:v>6</c:v>
                </c:pt>
                <c:pt idx="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3-4FBA-867B-B8DE5F363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10.52'!$U$8:$Y$8</c:f>
              <c:numCache>
                <c:formatCode>#,##0</c:formatCode>
                <c:ptCount val="5"/>
                <c:pt idx="1">
                  <c:v>25605</c:v>
                </c:pt>
                <c:pt idx="2">
                  <c:v>24704.58</c:v>
                </c:pt>
                <c:pt idx="3">
                  <c:v>29259.11</c:v>
                </c:pt>
                <c:pt idx="4">
                  <c:v>31123.31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8-4575-9B84-4C3BE2B6C5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8-4575-9B84-4C3BE2B6C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10.52'!$V$4:$Z$4</c:f>
              <c:numCache>
                <c:formatCode>#,##0</c:formatCode>
                <c:ptCount val="5"/>
                <c:pt idx="0">
                  <c:v>1277</c:v>
                </c:pt>
                <c:pt idx="1">
                  <c:v>1363</c:v>
                </c:pt>
                <c:pt idx="2">
                  <c:v>1391</c:v>
                </c:pt>
                <c:pt idx="3">
                  <c:v>1466</c:v>
                </c:pt>
                <c:pt idx="4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83-4BEB-B70C-EA3AEB91D1A1}"/>
            </c:ext>
          </c:extLst>
        </c:ser>
        <c:ser>
          <c:idx val="1"/>
          <c:order val="1"/>
          <c:tx>
            <c:strRef>
              <c:f>'Table 10.52'!$S$7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10.52'!$V$7:$Z$7</c:f>
              <c:numCache>
                <c:formatCode>#,##0</c:formatCode>
                <c:ptCount val="5"/>
                <c:pt idx="0">
                  <c:v>848</c:v>
                </c:pt>
                <c:pt idx="1">
                  <c:v>921</c:v>
                </c:pt>
                <c:pt idx="2">
                  <c:v>936</c:v>
                </c:pt>
                <c:pt idx="3">
                  <c:v>988</c:v>
                </c:pt>
                <c:pt idx="4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83-4BEB-B70C-EA3AEB91D1A1}"/>
            </c:ext>
          </c:extLst>
        </c:ser>
        <c:ser>
          <c:idx val="2"/>
          <c:order val="2"/>
          <c:tx>
            <c:strRef>
              <c:f>'Table 10.52'!$S$11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10.52'!$V$11:$Z$11</c:f>
              <c:numCache>
                <c:formatCode>#,##0</c:formatCode>
                <c:ptCount val="5"/>
                <c:pt idx="0">
                  <c:v>969</c:v>
                </c:pt>
                <c:pt idx="1">
                  <c:v>1012</c:v>
                </c:pt>
                <c:pt idx="2">
                  <c:v>1050</c:v>
                </c:pt>
                <c:pt idx="3">
                  <c:v>1145</c:v>
                </c:pt>
                <c:pt idx="4">
                  <c:v>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83-4BEB-B70C-EA3AEB91D1A1}"/>
            </c:ext>
          </c:extLst>
        </c:ser>
        <c:ser>
          <c:idx val="3"/>
          <c:order val="3"/>
          <c:tx>
            <c:strRef>
              <c:f>'Table 10.52'!$S$12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10.52'!$V$12:$Z$12</c:f>
              <c:numCache>
                <c:formatCode>#,##0</c:formatCode>
                <c:ptCount val="5"/>
                <c:pt idx="0">
                  <c:v>309</c:v>
                </c:pt>
                <c:pt idx="1">
                  <c:v>346</c:v>
                </c:pt>
                <c:pt idx="2">
                  <c:v>341</c:v>
                </c:pt>
                <c:pt idx="3">
                  <c:v>328</c:v>
                </c:pt>
                <c:pt idx="4">
                  <c:v>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83-4BEB-B70C-EA3AEB91D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10.52'!$AB$15:$AB$33</c:f>
              <c:numCache>
                <c:formatCode>0.0%</c:formatCode>
                <c:ptCount val="19"/>
                <c:pt idx="0">
                  <c:v>0.1640625</c:v>
                </c:pt>
                <c:pt idx="1">
                  <c:v>2.6041666666666665E-3</c:v>
                </c:pt>
                <c:pt idx="2">
                  <c:v>4.6223958333333336E-2</c:v>
                </c:pt>
                <c:pt idx="3">
                  <c:v>0</c:v>
                </c:pt>
                <c:pt idx="4">
                  <c:v>8.7239583333333329E-2</c:v>
                </c:pt>
                <c:pt idx="5">
                  <c:v>3.515625E-2</c:v>
                </c:pt>
                <c:pt idx="6">
                  <c:v>6.1848958333333336E-2</c:v>
                </c:pt>
                <c:pt idx="7">
                  <c:v>0.18684895833333334</c:v>
                </c:pt>
                <c:pt idx="8">
                  <c:v>3.7760416666666664E-2</c:v>
                </c:pt>
                <c:pt idx="9">
                  <c:v>3.2552083333333335E-3</c:v>
                </c:pt>
                <c:pt idx="10">
                  <c:v>1.7578125E-2</c:v>
                </c:pt>
                <c:pt idx="11">
                  <c:v>1.6927083333333332E-2</c:v>
                </c:pt>
                <c:pt idx="12">
                  <c:v>3.4505208333333336E-2</c:v>
                </c:pt>
                <c:pt idx="13">
                  <c:v>4.6875E-2</c:v>
                </c:pt>
                <c:pt idx="14">
                  <c:v>3.6458333333333336E-2</c:v>
                </c:pt>
                <c:pt idx="15">
                  <c:v>4.4921875E-2</c:v>
                </c:pt>
                <c:pt idx="16">
                  <c:v>4.1015625E-2</c:v>
                </c:pt>
                <c:pt idx="17">
                  <c:v>2.0833333333333332E-2</c:v>
                </c:pt>
                <c:pt idx="18">
                  <c:v>2.7994791666666668E-2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4B-4C7E-B76E-CD0076FDEDF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4B-4C7E-B76E-CD0076FDE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10.52'!$Z$44:$Z$60</c:f>
              <c:numCache>
                <c:formatCode>#,##0</c:formatCode>
                <c:ptCount val="17"/>
                <c:pt idx="0">
                  <c:v>4</c:v>
                </c:pt>
                <c:pt idx="1">
                  <c:v>39</c:v>
                </c:pt>
                <c:pt idx="2">
                  <c:v>45</c:v>
                </c:pt>
                <c:pt idx="3">
                  <c:v>80</c:v>
                </c:pt>
                <c:pt idx="4">
                  <c:v>93</c:v>
                </c:pt>
                <c:pt idx="5">
                  <c:v>50</c:v>
                </c:pt>
                <c:pt idx="6">
                  <c:v>63</c:v>
                </c:pt>
                <c:pt idx="7">
                  <c:v>50</c:v>
                </c:pt>
                <c:pt idx="8">
                  <c:v>43</c:v>
                </c:pt>
                <c:pt idx="9">
                  <c:v>74</c:v>
                </c:pt>
                <c:pt idx="10">
                  <c:v>63</c:v>
                </c:pt>
                <c:pt idx="11">
                  <c:v>69</c:v>
                </c:pt>
                <c:pt idx="12">
                  <c:v>40</c:v>
                </c:pt>
                <c:pt idx="13">
                  <c:v>25</c:v>
                </c:pt>
                <c:pt idx="14">
                  <c:v>10</c:v>
                </c:pt>
                <c:pt idx="15">
                  <c:v>10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4-4F07-B4CA-12E5444263AB}"/>
            </c:ext>
          </c:extLst>
        </c:ser>
        <c:ser>
          <c:idx val="1"/>
          <c:order val="1"/>
          <c:tx>
            <c:strRef>
              <c:f>'Table 10.52'!$S$62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10.52'!$Z$63:$Z$79</c:f>
              <c:numCache>
                <c:formatCode>#,##0</c:formatCode>
                <c:ptCount val="17"/>
                <c:pt idx="0">
                  <c:v>11</c:v>
                </c:pt>
                <c:pt idx="1">
                  <c:v>46</c:v>
                </c:pt>
                <c:pt idx="2">
                  <c:v>32</c:v>
                </c:pt>
                <c:pt idx="3">
                  <c:v>68</c:v>
                </c:pt>
                <c:pt idx="4">
                  <c:v>69</c:v>
                </c:pt>
                <c:pt idx="5">
                  <c:v>71</c:v>
                </c:pt>
                <c:pt idx="6">
                  <c:v>74</c:v>
                </c:pt>
                <c:pt idx="7">
                  <c:v>52</c:v>
                </c:pt>
                <c:pt idx="8">
                  <c:v>59</c:v>
                </c:pt>
                <c:pt idx="9">
                  <c:v>53</c:v>
                </c:pt>
                <c:pt idx="10">
                  <c:v>92</c:v>
                </c:pt>
                <c:pt idx="11">
                  <c:v>59</c:v>
                </c:pt>
                <c:pt idx="12">
                  <c:v>47</c:v>
                </c:pt>
                <c:pt idx="13">
                  <c:v>26</c:v>
                </c:pt>
                <c:pt idx="14">
                  <c:v>11</c:v>
                </c:pt>
                <c:pt idx="15">
                  <c:v>6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24-4F07-B4CA-12E544426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10.52'!$Z$83:$Z$90</c:f>
              <c:numCache>
                <c:formatCode>#,##0</c:formatCode>
                <c:ptCount val="8"/>
                <c:pt idx="0">
                  <c:v>57</c:v>
                </c:pt>
                <c:pt idx="1">
                  <c:v>19</c:v>
                </c:pt>
                <c:pt idx="2">
                  <c:v>86</c:v>
                </c:pt>
                <c:pt idx="3">
                  <c:v>30</c:v>
                </c:pt>
                <c:pt idx="4">
                  <c:v>6</c:v>
                </c:pt>
                <c:pt idx="5">
                  <c:v>15</c:v>
                </c:pt>
                <c:pt idx="6">
                  <c:v>37</c:v>
                </c:pt>
                <c:pt idx="7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6-4130-A033-7D57F33652F6}"/>
            </c:ext>
          </c:extLst>
        </c:ser>
        <c:ser>
          <c:idx val="1"/>
          <c:order val="1"/>
          <c:tx>
            <c:strRef>
              <c:f>'Table 10.52'!$S$92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10.52'!$Z$93:$Z$100</c:f>
              <c:numCache>
                <c:formatCode>#,##0</c:formatCode>
                <c:ptCount val="8"/>
                <c:pt idx="0">
                  <c:v>42</c:v>
                </c:pt>
                <c:pt idx="1">
                  <c:v>54</c:v>
                </c:pt>
                <c:pt idx="2">
                  <c:v>14</c:v>
                </c:pt>
                <c:pt idx="3">
                  <c:v>80</c:v>
                </c:pt>
                <c:pt idx="4">
                  <c:v>58</c:v>
                </c:pt>
                <c:pt idx="5">
                  <c:v>44</c:v>
                </c:pt>
                <c:pt idx="6">
                  <c:v>9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6-4130-A033-7D57F3365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10.6'!$AB$15:$AB$33</c:f>
              <c:numCache>
                <c:formatCode>0.0%</c:formatCode>
                <c:ptCount val="19"/>
                <c:pt idx="0">
                  <c:v>6.4470918009810793E-2</c:v>
                </c:pt>
                <c:pt idx="1">
                  <c:v>1.1259051623452464E-2</c:v>
                </c:pt>
                <c:pt idx="2">
                  <c:v>0.14646110721793973</c:v>
                </c:pt>
                <c:pt idx="3">
                  <c:v>6.7741181966830179E-3</c:v>
                </c:pt>
                <c:pt idx="4">
                  <c:v>6.4003737444522313E-2</c:v>
                </c:pt>
                <c:pt idx="5">
                  <c:v>2.6769446391030134E-2</c:v>
                </c:pt>
                <c:pt idx="6">
                  <c:v>8.1195982247138518E-2</c:v>
                </c:pt>
                <c:pt idx="7">
                  <c:v>8.208362532118664E-2</c:v>
                </c:pt>
                <c:pt idx="8">
                  <c:v>2.9946274234991823E-2</c:v>
                </c:pt>
                <c:pt idx="9">
                  <c:v>5.8397570661060496E-3</c:v>
                </c:pt>
                <c:pt idx="10">
                  <c:v>2.4760569960289653E-2</c:v>
                </c:pt>
                <c:pt idx="11">
                  <c:v>1.4856341976173791E-2</c:v>
                </c:pt>
                <c:pt idx="12">
                  <c:v>4.7792571829011914E-2</c:v>
                </c:pt>
                <c:pt idx="13">
                  <c:v>7.9093669703340336E-2</c:v>
                </c:pt>
                <c:pt idx="14">
                  <c:v>4.2653585610838589E-2</c:v>
                </c:pt>
                <c:pt idx="15">
                  <c:v>7.4655454333099738E-2</c:v>
                </c:pt>
                <c:pt idx="16">
                  <c:v>0.10703106750759168</c:v>
                </c:pt>
                <c:pt idx="17">
                  <c:v>1.4155571128241066E-2</c:v>
                </c:pt>
                <c:pt idx="18">
                  <c:v>3.4618079887876664E-2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9E-48EC-B401-7F7AB1AF64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9E-48EC-B401-7F7AB1AF6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10.52'!$S$1</c:f>
              <c:strCache>
                <c:ptCount val="1"/>
                <c:pt idx="0">
                  <c:v>Robe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10.52'!$V$8:$Z$8</c:f>
              <c:numCache>
                <c:formatCode>#,##0</c:formatCode>
                <c:ptCount val="5"/>
                <c:pt idx="0">
                  <c:v>25605</c:v>
                </c:pt>
                <c:pt idx="1">
                  <c:v>24704.58</c:v>
                </c:pt>
                <c:pt idx="2">
                  <c:v>29259.11</c:v>
                </c:pt>
                <c:pt idx="3">
                  <c:v>31123.31</c:v>
                </c:pt>
                <c:pt idx="4">
                  <c:v>31668.75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3-4FBF-BBDE-96CEC52E08D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D3-4FBF-BBDE-96CEC52E0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10.53'!$U$4:$Y$4</c:f>
              <c:numCache>
                <c:formatCode>#,##0</c:formatCode>
                <c:ptCount val="5"/>
                <c:pt idx="1">
                  <c:v>3923</c:v>
                </c:pt>
                <c:pt idx="2">
                  <c:v>3861</c:v>
                </c:pt>
                <c:pt idx="3">
                  <c:v>3930</c:v>
                </c:pt>
                <c:pt idx="4">
                  <c:v>3817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1-416C-8789-BAC64A06F431}"/>
            </c:ext>
          </c:extLst>
        </c:ser>
        <c:ser>
          <c:idx val="1"/>
          <c:order val="1"/>
          <c:tx>
            <c:strRef>
              <c:f>'Table 10.53'!$S$7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10.53'!$U$7:$Y$7</c:f>
              <c:numCache>
                <c:formatCode>#,##0</c:formatCode>
                <c:ptCount val="5"/>
                <c:pt idx="1">
                  <c:v>2719</c:v>
                </c:pt>
                <c:pt idx="2">
                  <c:v>2633</c:v>
                </c:pt>
                <c:pt idx="3">
                  <c:v>2583</c:v>
                </c:pt>
                <c:pt idx="4">
                  <c:v>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1-416C-8789-BAC64A06F431}"/>
            </c:ext>
          </c:extLst>
        </c:ser>
        <c:ser>
          <c:idx val="2"/>
          <c:order val="2"/>
          <c:tx>
            <c:strRef>
              <c:f>'Table 10.53'!$S$11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10.53'!$U$11:$Y$11</c:f>
              <c:numCache>
                <c:formatCode>#,##0</c:formatCode>
                <c:ptCount val="5"/>
                <c:pt idx="1">
                  <c:v>3761</c:v>
                </c:pt>
                <c:pt idx="2">
                  <c:v>3713</c:v>
                </c:pt>
                <c:pt idx="3">
                  <c:v>3778</c:v>
                </c:pt>
                <c:pt idx="4">
                  <c:v>3666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D1-416C-8789-BAC64A06F431}"/>
            </c:ext>
          </c:extLst>
        </c:ser>
        <c:ser>
          <c:idx val="3"/>
          <c:order val="3"/>
          <c:tx>
            <c:strRef>
              <c:f>'Table 10.53'!$S$12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10.53'!$U$12:$Y$12</c:f>
              <c:numCache>
                <c:formatCode>#,##0</c:formatCode>
                <c:ptCount val="5"/>
                <c:pt idx="1">
                  <c:v>165</c:v>
                </c:pt>
                <c:pt idx="2">
                  <c:v>143</c:v>
                </c:pt>
                <c:pt idx="3">
                  <c:v>152</c:v>
                </c:pt>
                <c:pt idx="4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D1-416C-8789-BAC64A06F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10.53'!$AB$15:$AB$33</c:f>
              <c:numCache>
                <c:formatCode>0.0%</c:formatCode>
                <c:ptCount val="19"/>
                <c:pt idx="0">
                  <c:v>9.9355531686358758E-3</c:v>
                </c:pt>
                <c:pt idx="1">
                  <c:v>0.21858216970998925</c:v>
                </c:pt>
                <c:pt idx="2">
                  <c:v>6.8206229860365203E-2</c:v>
                </c:pt>
                <c:pt idx="3">
                  <c:v>3.4371643394199784E-2</c:v>
                </c:pt>
                <c:pt idx="4">
                  <c:v>0.14017185821697101</c:v>
                </c:pt>
                <c:pt idx="5">
                  <c:v>2.1482277121374866E-2</c:v>
                </c:pt>
                <c:pt idx="6">
                  <c:v>6.8206229860365203E-2</c:v>
                </c:pt>
                <c:pt idx="7">
                  <c:v>7.7067669172932327E-2</c:v>
                </c:pt>
                <c:pt idx="8">
                  <c:v>1.852846401718582E-2</c:v>
                </c:pt>
                <c:pt idx="9">
                  <c:v>2.1482277121374865E-3</c:v>
                </c:pt>
                <c:pt idx="10">
                  <c:v>1.664876476906552E-2</c:v>
                </c:pt>
                <c:pt idx="11">
                  <c:v>1.0741138560687433E-2</c:v>
                </c:pt>
                <c:pt idx="12">
                  <c:v>5.5048335123523091E-2</c:v>
                </c:pt>
                <c:pt idx="13">
                  <c:v>0.12352309344790548</c:v>
                </c:pt>
                <c:pt idx="14">
                  <c:v>1.0472610096670247E-2</c:v>
                </c:pt>
                <c:pt idx="15">
                  <c:v>5.3705692803437163E-2</c:v>
                </c:pt>
                <c:pt idx="16">
                  <c:v>4.2696025778732542E-2</c:v>
                </c:pt>
                <c:pt idx="17">
                  <c:v>6.9817400644468317E-3</c:v>
                </c:pt>
                <c:pt idx="18">
                  <c:v>1.7722878625134265E-2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6-45CD-914C-FC64AE6B39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F6-45CD-914C-FC64AE6B3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10.53'!$Y$44:$Y$60</c:f>
              <c:numCache>
                <c:formatCode>#,##0</c:formatCode>
                <c:ptCount val="17"/>
                <c:pt idx="0">
                  <c:v>9</c:v>
                </c:pt>
                <c:pt idx="1">
                  <c:v>46</c:v>
                </c:pt>
                <c:pt idx="2">
                  <c:v>86</c:v>
                </c:pt>
                <c:pt idx="3">
                  <c:v>158</c:v>
                </c:pt>
                <c:pt idx="4">
                  <c:v>271</c:v>
                </c:pt>
                <c:pt idx="5">
                  <c:v>340</c:v>
                </c:pt>
                <c:pt idx="6">
                  <c:v>325</c:v>
                </c:pt>
                <c:pt idx="7">
                  <c:v>218</c:v>
                </c:pt>
                <c:pt idx="8">
                  <c:v>170</c:v>
                </c:pt>
                <c:pt idx="9">
                  <c:v>172</c:v>
                </c:pt>
                <c:pt idx="10">
                  <c:v>142</c:v>
                </c:pt>
                <c:pt idx="11">
                  <c:v>103</c:v>
                </c:pt>
                <c:pt idx="12">
                  <c:v>21</c:v>
                </c:pt>
                <c:pt idx="13">
                  <c:v>11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1-483B-B983-777E37AD6AAB}"/>
            </c:ext>
          </c:extLst>
        </c:ser>
        <c:ser>
          <c:idx val="1"/>
          <c:order val="1"/>
          <c:tx>
            <c:strRef>
              <c:f>'Table 10.53'!$S$62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10.53'!$Y$63:$Y$79</c:f>
              <c:numCache>
                <c:formatCode>#,##0</c:formatCode>
                <c:ptCount val="17"/>
                <c:pt idx="0">
                  <c:v>11</c:v>
                </c:pt>
                <c:pt idx="1">
                  <c:v>45</c:v>
                </c:pt>
                <c:pt idx="2">
                  <c:v>117</c:v>
                </c:pt>
                <c:pt idx="3">
                  <c:v>123</c:v>
                </c:pt>
                <c:pt idx="4">
                  <c:v>245</c:v>
                </c:pt>
                <c:pt idx="5">
                  <c:v>325</c:v>
                </c:pt>
                <c:pt idx="6">
                  <c:v>267</c:v>
                </c:pt>
                <c:pt idx="7">
                  <c:v>179</c:v>
                </c:pt>
                <c:pt idx="8">
                  <c:v>138</c:v>
                </c:pt>
                <c:pt idx="9">
                  <c:v>127</c:v>
                </c:pt>
                <c:pt idx="10">
                  <c:v>92</c:v>
                </c:pt>
                <c:pt idx="11">
                  <c:v>63</c:v>
                </c:pt>
                <c:pt idx="12">
                  <c:v>12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E1-483B-B983-777E37AD6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10.53'!$Y$83:$Y$90</c:f>
              <c:numCache>
                <c:formatCode>#,##0</c:formatCode>
                <c:ptCount val="8"/>
                <c:pt idx="0">
                  <c:v>99</c:v>
                </c:pt>
                <c:pt idx="1">
                  <c:v>108</c:v>
                </c:pt>
                <c:pt idx="2">
                  <c:v>512</c:v>
                </c:pt>
                <c:pt idx="3">
                  <c:v>35</c:v>
                </c:pt>
                <c:pt idx="4">
                  <c:v>23</c:v>
                </c:pt>
                <c:pt idx="5">
                  <c:v>29</c:v>
                </c:pt>
                <c:pt idx="6">
                  <c:v>350</c:v>
                </c:pt>
                <c:pt idx="7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CB-47AB-AB8E-114AFDEB62F0}"/>
            </c:ext>
          </c:extLst>
        </c:ser>
        <c:ser>
          <c:idx val="1"/>
          <c:order val="1"/>
          <c:tx>
            <c:strRef>
              <c:f>'Table 10.53'!$S$92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10.53'!$Y$93:$Y$100</c:f>
              <c:numCache>
                <c:formatCode>#,##0</c:formatCode>
                <c:ptCount val="8"/>
                <c:pt idx="0">
                  <c:v>74</c:v>
                </c:pt>
                <c:pt idx="1">
                  <c:v>152</c:v>
                </c:pt>
                <c:pt idx="2">
                  <c:v>121</c:v>
                </c:pt>
                <c:pt idx="3">
                  <c:v>117</c:v>
                </c:pt>
                <c:pt idx="4">
                  <c:v>175</c:v>
                </c:pt>
                <c:pt idx="5">
                  <c:v>84</c:v>
                </c:pt>
                <c:pt idx="6">
                  <c:v>132</c:v>
                </c:pt>
                <c:pt idx="7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CB-47AB-AB8E-114AFDEB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10.53'!$U$8:$Y$8</c:f>
              <c:numCache>
                <c:formatCode>#,##0</c:formatCode>
                <c:ptCount val="5"/>
                <c:pt idx="1">
                  <c:v>84850.5</c:v>
                </c:pt>
                <c:pt idx="2">
                  <c:v>80799.63</c:v>
                </c:pt>
                <c:pt idx="3">
                  <c:v>81980</c:v>
                </c:pt>
                <c:pt idx="4">
                  <c:v>85410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8-478B-B98B-86F87EEAF37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8-478B-B98B-86F87EEA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10.53'!$V$4:$Z$4</c:f>
              <c:numCache>
                <c:formatCode>#,##0</c:formatCode>
                <c:ptCount val="5"/>
                <c:pt idx="0">
                  <c:v>3923</c:v>
                </c:pt>
                <c:pt idx="1">
                  <c:v>3861</c:v>
                </c:pt>
                <c:pt idx="2">
                  <c:v>3930</c:v>
                </c:pt>
                <c:pt idx="3">
                  <c:v>3817</c:v>
                </c:pt>
                <c:pt idx="4">
                  <c:v>3726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79-4FCE-BAE8-5C336B82B613}"/>
            </c:ext>
          </c:extLst>
        </c:ser>
        <c:ser>
          <c:idx val="1"/>
          <c:order val="1"/>
          <c:tx>
            <c:strRef>
              <c:f>'Table 10.53'!$S$7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10.53'!$V$7:$Z$7</c:f>
              <c:numCache>
                <c:formatCode>#,##0</c:formatCode>
                <c:ptCount val="5"/>
                <c:pt idx="0">
                  <c:v>2719</c:v>
                </c:pt>
                <c:pt idx="1">
                  <c:v>2633</c:v>
                </c:pt>
                <c:pt idx="2">
                  <c:v>2583</c:v>
                </c:pt>
                <c:pt idx="3">
                  <c:v>2589</c:v>
                </c:pt>
                <c:pt idx="4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79-4FCE-BAE8-5C336B82B613}"/>
            </c:ext>
          </c:extLst>
        </c:ser>
        <c:ser>
          <c:idx val="2"/>
          <c:order val="2"/>
          <c:tx>
            <c:strRef>
              <c:f>'Table 10.53'!$S$11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10.53'!$V$11:$Z$11</c:f>
              <c:numCache>
                <c:formatCode>#,##0</c:formatCode>
                <c:ptCount val="5"/>
                <c:pt idx="0">
                  <c:v>3761</c:v>
                </c:pt>
                <c:pt idx="1">
                  <c:v>3713</c:v>
                </c:pt>
                <c:pt idx="2">
                  <c:v>3778</c:v>
                </c:pt>
                <c:pt idx="3">
                  <c:v>3666</c:v>
                </c:pt>
                <c:pt idx="4">
                  <c:v>3584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79-4FCE-BAE8-5C336B82B613}"/>
            </c:ext>
          </c:extLst>
        </c:ser>
        <c:ser>
          <c:idx val="3"/>
          <c:order val="3"/>
          <c:tx>
            <c:strRef>
              <c:f>'Table 10.53'!$S$12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10.53'!$V$12:$Z$12</c:f>
              <c:numCache>
                <c:formatCode>#,##0</c:formatCode>
                <c:ptCount val="5"/>
                <c:pt idx="0">
                  <c:v>165</c:v>
                </c:pt>
                <c:pt idx="1">
                  <c:v>143</c:v>
                </c:pt>
                <c:pt idx="2">
                  <c:v>152</c:v>
                </c:pt>
                <c:pt idx="3">
                  <c:v>151</c:v>
                </c:pt>
                <c:pt idx="4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79-4FCE-BAE8-5C336B82B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10.53'!$AB$15:$AB$33</c:f>
              <c:numCache>
                <c:formatCode>0.0%</c:formatCode>
                <c:ptCount val="19"/>
                <c:pt idx="0">
                  <c:v>9.9355531686358758E-3</c:v>
                </c:pt>
                <c:pt idx="1">
                  <c:v>0.21858216970998925</c:v>
                </c:pt>
                <c:pt idx="2">
                  <c:v>6.8206229860365203E-2</c:v>
                </c:pt>
                <c:pt idx="3">
                  <c:v>3.4371643394199784E-2</c:v>
                </c:pt>
                <c:pt idx="4">
                  <c:v>0.14017185821697101</c:v>
                </c:pt>
                <c:pt idx="5">
                  <c:v>2.1482277121374866E-2</c:v>
                </c:pt>
                <c:pt idx="6">
                  <c:v>6.8206229860365203E-2</c:v>
                </c:pt>
                <c:pt idx="7">
                  <c:v>7.7067669172932327E-2</c:v>
                </c:pt>
                <c:pt idx="8">
                  <c:v>1.852846401718582E-2</c:v>
                </c:pt>
                <c:pt idx="9">
                  <c:v>2.1482277121374865E-3</c:v>
                </c:pt>
                <c:pt idx="10">
                  <c:v>1.664876476906552E-2</c:v>
                </c:pt>
                <c:pt idx="11">
                  <c:v>1.0741138560687433E-2</c:v>
                </c:pt>
                <c:pt idx="12">
                  <c:v>5.5048335123523091E-2</c:v>
                </c:pt>
                <c:pt idx="13">
                  <c:v>0.12352309344790548</c:v>
                </c:pt>
                <c:pt idx="14">
                  <c:v>1.0472610096670247E-2</c:v>
                </c:pt>
                <c:pt idx="15">
                  <c:v>5.3705692803437163E-2</c:v>
                </c:pt>
                <c:pt idx="16">
                  <c:v>4.2696025778732542E-2</c:v>
                </c:pt>
                <c:pt idx="17">
                  <c:v>6.9817400644468317E-3</c:v>
                </c:pt>
                <c:pt idx="18">
                  <c:v>1.7722878625134265E-2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E-446F-87A3-FFA0C1F194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EE-446F-87A3-FFA0C1F19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10.53'!$Z$44:$Z$60</c:f>
              <c:numCache>
                <c:formatCode>#,##0</c:formatCode>
                <c:ptCount val="17"/>
                <c:pt idx="0">
                  <c:v>6</c:v>
                </c:pt>
                <c:pt idx="1">
                  <c:v>39</c:v>
                </c:pt>
                <c:pt idx="2">
                  <c:v>103</c:v>
                </c:pt>
                <c:pt idx="3">
                  <c:v>141</c:v>
                </c:pt>
                <c:pt idx="4">
                  <c:v>261</c:v>
                </c:pt>
                <c:pt idx="5">
                  <c:v>328</c:v>
                </c:pt>
                <c:pt idx="6">
                  <c:v>319</c:v>
                </c:pt>
                <c:pt idx="7">
                  <c:v>203</c:v>
                </c:pt>
                <c:pt idx="8">
                  <c:v>183</c:v>
                </c:pt>
                <c:pt idx="9">
                  <c:v>161</c:v>
                </c:pt>
                <c:pt idx="10">
                  <c:v>145</c:v>
                </c:pt>
                <c:pt idx="11">
                  <c:v>117</c:v>
                </c:pt>
                <c:pt idx="12">
                  <c:v>21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4C-428C-B3C3-58EAE6F45668}"/>
            </c:ext>
          </c:extLst>
        </c:ser>
        <c:ser>
          <c:idx val="1"/>
          <c:order val="1"/>
          <c:tx>
            <c:strRef>
              <c:f>'Table 10.53'!$S$62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10.53'!$Z$63:$Z$79</c:f>
              <c:numCache>
                <c:formatCode>#,##0</c:formatCode>
                <c:ptCount val="17"/>
                <c:pt idx="0">
                  <c:v>8</c:v>
                </c:pt>
                <c:pt idx="1">
                  <c:v>50</c:v>
                </c:pt>
                <c:pt idx="2">
                  <c:v>107</c:v>
                </c:pt>
                <c:pt idx="3">
                  <c:v>124</c:v>
                </c:pt>
                <c:pt idx="4">
                  <c:v>240</c:v>
                </c:pt>
                <c:pt idx="5">
                  <c:v>310</c:v>
                </c:pt>
                <c:pt idx="6">
                  <c:v>244</c:v>
                </c:pt>
                <c:pt idx="7">
                  <c:v>202</c:v>
                </c:pt>
                <c:pt idx="8">
                  <c:v>128</c:v>
                </c:pt>
                <c:pt idx="9">
                  <c:v>118</c:v>
                </c:pt>
                <c:pt idx="10">
                  <c:v>91</c:v>
                </c:pt>
                <c:pt idx="11">
                  <c:v>69</c:v>
                </c:pt>
                <c:pt idx="12">
                  <c:v>12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4C-428C-B3C3-58EAE6F45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10.53'!$Z$83:$Z$90</c:f>
              <c:numCache>
                <c:formatCode>#,##0</c:formatCode>
                <c:ptCount val="8"/>
                <c:pt idx="0">
                  <c:v>92</c:v>
                </c:pt>
                <c:pt idx="1">
                  <c:v>99</c:v>
                </c:pt>
                <c:pt idx="2">
                  <c:v>501</c:v>
                </c:pt>
                <c:pt idx="3">
                  <c:v>33</c:v>
                </c:pt>
                <c:pt idx="4">
                  <c:v>21</c:v>
                </c:pt>
                <c:pt idx="5">
                  <c:v>37</c:v>
                </c:pt>
                <c:pt idx="6">
                  <c:v>329</c:v>
                </c:pt>
                <c:pt idx="7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7-4282-8F73-C17BB65F7AFC}"/>
            </c:ext>
          </c:extLst>
        </c:ser>
        <c:ser>
          <c:idx val="1"/>
          <c:order val="1"/>
          <c:tx>
            <c:strRef>
              <c:f>'Table 10.53'!$S$92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10.53'!$Z$93:$Z$100</c:f>
              <c:numCache>
                <c:formatCode>#,##0</c:formatCode>
                <c:ptCount val="8"/>
                <c:pt idx="0">
                  <c:v>74</c:v>
                </c:pt>
                <c:pt idx="1">
                  <c:v>148</c:v>
                </c:pt>
                <c:pt idx="2">
                  <c:v>116</c:v>
                </c:pt>
                <c:pt idx="3">
                  <c:v>115</c:v>
                </c:pt>
                <c:pt idx="4">
                  <c:v>173</c:v>
                </c:pt>
                <c:pt idx="5">
                  <c:v>78</c:v>
                </c:pt>
                <c:pt idx="6">
                  <c:v>148</c:v>
                </c:pt>
                <c:pt idx="7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7-4282-8F73-C17BB65F7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10.6'!$Y$44:$Y$60</c:f>
              <c:numCache>
                <c:formatCode>#,##0</c:formatCode>
                <c:ptCount val="17"/>
                <c:pt idx="0">
                  <c:v>42</c:v>
                </c:pt>
                <c:pt idx="1">
                  <c:v>375</c:v>
                </c:pt>
                <c:pt idx="2">
                  <c:v>642</c:v>
                </c:pt>
                <c:pt idx="3">
                  <c:v>811</c:v>
                </c:pt>
                <c:pt idx="4">
                  <c:v>923</c:v>
                </c:pt>
                <c:pt idx="5">
                  <c:v>942</c:v>
                </c:pt>
                <c:pt idx="6">
                  <c:v>924</c:v>
                </c:pt>
                <c:pt idx="7">
                  <c:v>955</c:v>
                </c:pt>
                <c:pt idx="8">
                  <c:v>989</c:v>
                </c:pt>
                <c:pt idx="9">
                  <c:v>1064</c:v>
                </c:pt>
                <c:pt idx="10">
                  <c:v>955</c:v>
                </c:pt>
                <c:pt idx="11">
                  <c:v>930</c:v>
                </c:pt>
                <c:pt idx="12">
                  <c:v>516</c:v>
                </c:pt>
                <c:pt idx="13">
                  <c:v>257</c:v>
                </c:pt>
                <c:pt idx="14">
                  <c:v>88</c:v>
                </c:pt>
                <c:pt idx="15">
                  <c:v>48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B1-416C-95DB-56BC38A17275}"/>
            </c:ext>
          </c:extLst>
        </c:ser>
        <c:ser>
          <c:idx val="1"/>
          <c:order val="1"/>
          <c:tx>
            <c:strRef>
              <c:f>'Table 10.6'!$S$62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10.6'!$Y$63:$Y$79</c:f>
              <c:numCache>
                <c:formatCode>#,##0</c:formatCode>
                <c:ptCount val="17"/>
                <c:pt idx="0">
                  <c:v>70</c:v>
                </c:pt>
                <c:pt idx="1">
                  <c:v>414</c:v>
                </c:pt>
                <c:pt idx="2">
                  <c:v>756</c:v>
                </c:pt>
                <c:pt idx="3">
                  <c:v>919</c:v>
                </c:pt>
                <c:pt idx="4">
                  <c:v>815</c:v>
                </c:pt>
                <c:pt idx="5">
                  <c:v>852</c:v>
                </c:pt>
                <c:pt idx="6">
                  <c:v>1075</c:v>
                </c:pt>
                <c:pt idx="7">
                  <c:v>1022</c:v>
                </c:pt>
                <c:pt idx="8">
                  <c:v>1110</c:v>
                </c:pt>
                <c:pt idx="9">
                  <c:v>1173</c:v>
                </c:pt>
                <c:pt idx="10">
                  <c:v>996</c:v>
                </c:pt>
                <c:pt idx="11">
                  <c:v>876</c:v>
                </c:pt>
                <c:pt idx="12">
                  <c:v>395</c:v>
                </c:pt>
                <c:pt idx="13">
                  <c:v>145</c:v>
                </c:pt>
                <c:pt idx="14">
                  <c:v>70</c:v>
                </c:pt>
                <c:pt idx="15">
                  <c:v>37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B1-416C-95DB-56BC38A17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10.53'!$S$1</c:f>
              <c:strCache>
                <c:ptCount val="1"/>
                <c:pt idx="0">
                  <c:v>Roxby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10.53'!$V$8:$Z$8</c:f>
              <c:numCache>
                <c:formatCode>#,##0</c:formatCode>
                <c:ptCount val="5"/>
                <c:pt idx="0">
                  <c:v>84850.5</c:v>
                </c:pt>
                <c:pt idx="1">
                  <c:v>80799.63</c:v>
                </c:pt>
                <c:pt idx="2">
                  <c:v>81980</c:v>
                </c:pt>
                <c:pt idx="3">
                  <c:v>85410</c:v>
                </c:pt>
                <c:pt idx="4">
                  <c:v>87450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4-41C7-B0BC-EF409F0F1F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4-41C7-B0BC-EF409F0F1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10.54'!$U$4:$Y$4</c:f>
              <c:numCache>
                <c:formatCode>#,##0</c:formatCode>
                <c:ptCount val="5"/>
                <c:pt idx="1">
                  <c:v>98222</c:v>
                </c:pt>
                <c:pt idx="2">
                  <c:v>99125</c:v>
                </c:pt>
                <c:pt idx="3">
                  <c:v>105235</c:v>
                </c:pt>
                <c:pt idx="4">
                  <c:v>119398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98-495F-804B-2C1631D2F870}"/>
            </c:ext>
          </c:extLst>
        </c:ser>
        <c:ser>
          <c:idx val="1"/>
          <c:order val="1"/>
          <c:tx>
            <c:strRef>
              <c:f>'Table 10.54'!$S$7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10.54'!$U$7:$Y$7</c:f>
              <c:numCache>
                <c:formatCode>#,##0</c:formatCode>
                <c:ptCount val="5"/>
                <c:pt idx="1">
                  <c:v>71848</c:v>
                </c:pt>
                <c:pt idx="2">
                  <c:v>72970</c:v>
                </c:pt>
                <c:pt idx="3">
                  <c:v>74402</c:v>
                </c:pt>
                <c:pt idx="4">
                  <c:v>78555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98-495F-804B-2C1631D2F870}"/>
            </c:ext>
          </c:extLst>
        </c:ser>
        <c:ser>
          <c:idx val="2"/>
          <c:order val="2"/>
          <c:tx>
            <c:strRef>
              <c:f>'Table 10.54'!$S$11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10.54'!$U$11:$Y$11</c:f>
              <c:numCache>
                <c:formatCode>#,##0</c:formatCode>
                <c:ptCount val="5"/>
                <c:pt idx="1">
                  <c:v>89307</c:v>
                </c:pt>
                <c:pt idx="2">
                  <c:v>89727</c:v>
                </c:pt>
                <c:pt idx="3">
                  <c:v>95334</c:v>
                </c:pt>
                <c:pt idx="4">
                  <c:v>108565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98-495F-804B-2C1631D2F870}"/>
            </c:ext>
          </c:extLst>
        </c:ser>
        <c:ser>
          <c:idx val="3"/>
          <c:order val="3"/>
          <c:tx>
            <c:strRef>
              <c:f>'Table 10.54'!$S$12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10.54'!$U$12:$Y$12</c:f>
              <c:numCache>
                <c:formatCode>#,##0</c:formatCode>
                <c:ptCount val="5"/>
                <c:pt idx="1">
                  <c:v>8919</c:v>
                </c:pt>
                <c:pt idx="2">
                  <c:v>9392</c:v>
                </c:pt>
                <c:pt idx="3">
                  <c:v>9901</c:v>
                </c:pt>
                <c:pt idx="4">
                  <c:v>10831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98-495F-804B-2C1631D2F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10.54'!$AB$15:$AB$33</c:f>
              <c:numCache>
                <c:formatCode>0.0%</c:formatCode>
                <c:ptCount val="19"/>
                <c:pt idx="0">
                  <c:v>1.2982416627789128E-2</c:v>
                </c:pt>
                <c:pt idx="1">
                  <c:v>4.1183378645774683E-3</c:v>
                </c:pt>
                <c:pt idx="2">
                  <c:v>8.178761602934316E-2</c:v>
                </c:pt>
                <c:pt idx="3">
                  <c:v>8.2527629864384416E-3</c:v>
                </c:pt>
                <c:pt idx="4">
                  <c:v>6.4204243818471382E-2</c:v>
                </c:pt>
                <c:pt idx="5">
                  <c:v>3.9244864143112242E-2</c:v>
                </c:pt>
                <c:pt idx="6">
                  <c:v>9.9475555412557717E-2</c:v>
                </c:pt>
                <c:pt idx="7">
                  <c:v>6.9770434838564377E-2</c:v>
                </c:pt>
                <c:pt idx="8">
                  <c:v>6.3979022216502313E-2</c:v>
                </c:pt>
                <c:pt idx="9">
                  <c:v>8.1562394427374084E-3</c:v>
                </c:pt>
                <c:pt idx="10">
                  <c:v>3.0107302006080982E-2</c:v>
                </c:pt>
                <c:pt idx="11">
                  <c:v>1.537137433438973E-2</c:v>
                </c:pt>
                <c:pt idx="12">
                  <c:v>4.8816782226798153E-2</c:v>
                </c:pt>
                <c:pt idx="13">
                  <c:v>0.12527147246665915</c:v>
                </c:pt>
                <c:pt idx="14">
                  <c:v>5.2372066086452923E-2</c:v>
                </c:pt>
                <c:pt idx="15">
                  <c:v>5.1318350734383296E-2</c:v>
                </c:pt>
                <c:pt idx="16">
                  <c:v>0.15611878830778142</c:v>
                </c:pt>
                <c:pt idx="17">
                  <c:v>1.3762648606039157E-2</c:v>
                </c:pt>
                <c:pt idx="18">
                  <c:v>3.9864223548527214E-2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3-4557-8D72-B65EBDFA4E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83-4557-8D72-B65EBDFA4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10.54'!$Y$44:$Y$60</c:f>
              <c:numCache>
                <c:formatCode>#,##0</c:formatCode>
                <c:ptCount val="17"/>
                <c:pt idx="0">
                  <c:v>64</c:v>
                </c:pt>
                <c:pt idx="1">
                  <c:v>1205</c:v>
                </c:pt>
                <c:pt idx="2">
                  <c:v>3750</c:v>
                </c:pt>
                <c:pt idx="3">
                  <c:v>7134</c:v>
                </c:pt>
                <c:pt idx="4">
                  <c:v>10077</c:v>
                </c:pt>
                <c:pt idx="5">
                  <c:v>8360</c:v>
                </c:pt>
                <c:pt idx="6">
                  <c:v>7613</c:v>
                </c:pt>
                <c:pt idx="7">
                  <c:v>6381</c:v>
                </c:pt>
                <c:pt idx="8">
                  <c:v>5249</c:v>
                </c:pt>
                <c:pt idx="9">
                  <c:v>4993</c:v>
                </c:pt>
                <c:pt idx="10">
                  <c:v>4085</c:v>
                </c:pt>
                <c:pt idx="11">
                  <c:v>3010</c:v>
                </c:pt>
                <c:pt idx="12">
                  <c:v>1405</c:v>
                </c:pt>
                <c:pt idx="13">
                  <c:v>460</c:v>
                </c:pt>
                <c:pt idx="14">
                  <c:v>137</c:v>
                </c:pt>
                <c:pt idx="15">
                  <c:v>41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4-48DD-9DBB-A8BEB4B3D279}"/>
            </c:ext>
          </c:extLst>
        </c:ser>
        <c:ser>
          <c:idx val="1"/>
          <c:order val="1"/>
          <c:tx>
            <c:strRef>
              <c:f>'Table 10.54'!$S$62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10.54'!$Y$63:$Y$79</c:f>
              <c:numCache>
                <c:formatCode>#,##0</c:formatCode>
                <c:ptCount val="17"/>
                <c:pt idx="0">
                  <c:v>119</c:v>
                </c:pt>
                <c:pt idx="1">
                  <c:v>1520</c:v>
                </c:pt>
                <c:pt idx="2">
                  <c:v>3595</c:v>
                </c:pt>
                <c:pt idx="3">
                  <c:v>6188</c:v>
                </c:pt>
                <c:pt idx="4">
                  <c:v>8053</c:v>
                </c:pt>
                <c:pt idx="5">
                  <c:v>7069</c:v>
                </c:pt>
                <c:pt idx="6">
                  <c:v>6416</c:v>
                </c:pt>
                <c:pt idx="7">
                  <c:v>5330</c:v>
                </c:pt>
                <c:pt idx="8">
                  <c:v>4598</c:v>
                </c:pt>
                <c:pt idx="9">
                  <c:v>4360</c:v>
                </c:pt>
                <c:pt idx="10">
                  <c:v>3733</c:v>
                </c:pt>
                <c:pt idx="11">
                  <c:v>2670</c:v>
                </c:pt>
                <c:pt idx="12">
                  <c:v>1193</c:v>
                </c:pt>
                <c:pt idx="13">
                  <c:v>330</c:v>
                </c:pt>
                <c:pt idx="14">
                  <c:v>84</c:v>
                </c:pt>
                <c:pt idx="15">
                  <c:v>47</c:v>
                </c:pt>
                <c:pt idx="16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4-48DD-9DBB-A8BEB4B3D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10.54'!$Y$83:$Y$90</c:f>
              <c:numCache>
                <c:formatCode>#,##0</c:formatCode>
                <c:ptCount val="8"/>
                <c:pt idx="0">
                  <c:v>3509</c:v>
                </c:pt>
                <c:pt idx="1">
                  <c:v>4117</c:v>
                </c:pt>
                <c:pt idx="2">
                  <c:v>7156</c:v>
                </c:pt>
                <c:pt idx="3">
                  <c:v>3152</c:v>
                </c:pt>
                <c:pt idx="4">
                  <c:v>2087</c:v>
                </c:pt>
                <c:pt idx="5">
                  <c:v>2316</c:v>
                </c:pt>
                <c:pt idx="6">
                  <c:v>5478</c:v>
                </c:pt>
                <c:pt idx="7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4-4860-836F-EA7EE742A400}"/>
            </c:ext>
          </c:extLst>
        </c:ser>
        <c:ser>
          <c:idx val="1"/>
          <c:order val="1"/>
          <c:tx>
            <c:strRef>
              <c:f>'Table 10.54'!$S$92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10.54'!$Y$93:$Y$100</c:f>
              <c:numCache>
                <c:formatCode>#,##0</c:formatCode>
                <c:ptCount val="8"/>
                <c:pt idx="0">
                  <c:v>2593</c:v>
                </c:pt>
                <c:pt idx="1">
                  <c:v>5456</c:v>
                </c:pt>
                <c:pt idx="2">
                  <c:v>1482</c:v>
                </c:pt>
                <c:pt idx="3">
                  <c:v>7610</c:v>
                </c:pt>
                <c:pt idx="4">
                  <c:v>5966</c:v>
                </c:pt>
                <c:pt idx="5">
                  <c:v>3775</c:v>
                </c:pt>
                <c:pt idx="6">
                  <c:v>488</c:v>
                </c:pt>
                <c:pt idx="7">
                  <c:v>4322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4-4860-836F-EA7EE742A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10.54'!$U$8:$Y$8</c:f>
              <c:numCache>
                <c:formatCode>#,##0</c:formatCode>
                <c:ptCount val="5"/>
                <c:pt idx="1">
                  <c:v>45077</c:v>
                </c:pt>
                <c:pt idx="2">
                  <c:v>44723.47</c:v>
                </c:pt>
                <c:pt idx="3">
                  <c:v>45782</c:v>
                </c:pt>
                <c:pt idx="4">
                  <c:v>44826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A-41D8-86F0-5194874752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A-41D8-86F0-519487475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10.54'!$V$4:$Z$4</c:f>
              <c:numCache>
                <c:formatCode>#,##0</c:formatCode>
                <c:ptCount val="5"/>
                <c:pt idx="0">
                  <c:v>98222</c:v>
                </c:pt>
                <c:pt idx="1">
                  <c:v>99125</c:v>
                </c:pt>
                <c:pt idx="2">
                  <c:v>105235</c:v>
                </c:pt>
                <c:pt idx="3">
                  <c:v>119398</c:v>
                </c:pt>
                <c:pt idx="4">
                  <c:v>124322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8-4F83-A807-ADB1200B7E6D}"/>
            </c:ext>
          </c:extLst>
        </c:ser>
        <c:ser>
          <c:idx val="1"/>
          <c:order val="1"/>
          <c:tx>
            <c:strRef>
              <c:f>'Table 10.54'!$S$7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10.54'!$V$7:$Z$7</c:f>
              <c:numCache>
                <c:formatCode>#,##0</c:formatCode>
                <c:ptCount val="5"/>
                <c:pt idx="0">
                  <c:v>71848</c:v>
                </c:pt>
                <c:pt idx="1">
                  <c:v>72970</c:v>
                </c:pt>
                <c:pt idx="2">
                  <c:v>74402</c:v>
                </c:pt>
                <c:pt idx="3">
                  <c:v>78555</c:v>
                </c:pt>
                <c:pt idx="4">
                  <c:v>81667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8-4F83-A807-ADB1200B7E6D}"/>
            </c:ext>
          </c:extLst>
        </c:ser>
        <c:ser>
          <c:idx val="2"/>
          <c:order val="2"/>
          <c:tx>
            <c:strRef>
              <c:f>'Table 10.54'!$S$11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10.54'!$V$11:$Z$11</c:f>
              <c:numCache>
                <c:formatCode>#,##0</c:formatCode>
                <c:ptCount val="5"/>
                <c:pt idx="0">
                  <c:v>89307</c:v>
                </c:pt>
                <c:pt idx="1">
                  <c:v>89727</c:v>
                </c:pt>
                <c:pt idx="2">
                  <c:v>95334</c:v>
                </c:pt>
                <c:pt idx="3">
                  <c:v>108565</c:v>
                </c:pt>
                <c:pt idx="4">
                  <c:v>112389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8-4F83-A807-ADB1200B7E6D}"/>
            </c:ext>
          </c:extLst>
        </c:ser>
        <c:ser>
          <c:idx val="3"/>
          <c:order val="3"/>
          <c:tx>
            <c:strRef>
              <c:f>'Table 10.54'!$S$12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10.54'!$V$12:$Z$12</c:f>
              <c:numCache>
                <c:formatCode>#,##0</c:formatCode>
                <c:ptCount val="5"/>
                <c:pt idx="0">
                  <c:v>8919</c:v>
                </c:pt>
                <c:pt idx="1">
                  <c:v>9392</c:v>
                </c:pt>
                <c:pt idx="2">
                  <c:v>9901</c:v>
                </c:pt>
                <c:pt idx="3">
                  <c:v>10831</c:v>
                </c:pt>
                <c:pt idx="4">
                  <c:v>11933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28-4F83-A807-ADB1200B7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10.54'!$AB$15:$AB$33</c:f>
              <c:numCache>
                <c:formatCode>0.0%</c:formatCode>
                <c:ptCount val="19"/>
                <c:pt idx="0">
                  <c:v>1.2982416627789128E-2</c:v>
                </c:pt>
                <c:pt idx="1">
                  <c:v>4.1183378645774683E-3</c:v>
                </c:pt>
                <c:pt idx="2">
                  <c:v>8.178761602934316E-2</c:v>
                </c:pt>
                <c:pt idx="3">
                  <c:v>8.2527629864384416E-3</c:v>
                </c:pt>
                <c:pt idx="4">
                  <c:v>6.4204243818471382E-2</c:v>
                </c:pt>
                <c:pt idx="5">
                  <c:v>3.9244864143112242E-2</c:v>
                </c:pt>
                <c:pt idx="6">
                  <c:v>9.9475555412557717E-2</c:v>
                </c:pt>
                <c:pt idx="7">
                  <c:v>6.9770434838564377E-2</c:v>
                </c:pt>
                <c:pt idx="8">
                  <c:v>6.3979022216502313E-2</c:v>
                </c:pt>
                <c:pt idx="9">
                  <c:v>8.1562394427374084E-3</c:v>
                </c:pt>
                <c:pt idx="10">
                  <c:v>3.0107302006080982E-2</c:v>
                </c:pt>
                <c:pt idx="11">
                  <c:v>1.537137433438973E-2</c:v>
                </c:pt>
                <c:pt idx="12">
                  <c:v>4.8816782226798153E-2</c:v>
                </c:pt>
                <c:pt idx="13">
                  <c:v>0.12527147246665915</c:v>
                </c:pt>
                <c:pt idx="14">
                  <c:v>5.2372066086452923E-2</c:v>
                </c:pt>
                <c:pt idx="15">
                  <c:v>5.1318350734383296E-2</c:v>
                </c:pt>
                <c:pt idx="16">
                  <c:v>0.15611878830778142</c:v>
                </c:pt>
                <c:pt idx="17">
                  <c:v>1.3762648606039157E-2</c:v>
                </c:pt>
                <c:pt idx="18">
                  <c:v>3.9864223548527214E-2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3-42E7-9192-E6CA5A7918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3-42E7-9192-E6CA5A791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10.54'!$Z$44:$Z$60</c:f>
              <c:numCache>
                <c:formatCode>#,##0</c:formatCode>
                <c:ptCount val="17"/>
                <c:pt idx="0">
                  <c:v>69</c:v>
                </c:pt>
                <c:pt idx="1">
                  <c:v>1267</c:v>
                </c:pt>
                <c:pt idx="2">
                  <c:v>3823</c:v>
                </c:pt>
                <c:pt idx="3">
                  <c:v>7920</c:v>
                </c:pt>
                <c:pt idx="4">
                  <c:v>10885</c:v>
                </c:pt>
                <c:pt idx="5">
                  <c:v>9026</c:v>
                </c:pt>
                <c:pt idx="6">
                  <c:v>7755</c:v>
                </c:pt>
                <c:pt idx="7">
                  <c:v>6709</c:v>
                </c:pt>
                <c:pt idx="8">
                  <c:v>5227</c:v>
                </c:pt>
                <c:pt idx="9">
                  <c:v>4933</c:v>
                </c:pt>
                <c:pt idx="10">
                  <c:v>4184</c:v>
                </c:pt>
                <c:pt idx="11">
                  <c:v>3070</c:v>
                </c:pt>
                <c:pt idx="12">
                  <c:v>1437</c:v>
                </c:pt>
                <c:pt idx="13">
                  <c:v>433</c:v>
                </c:pt>
                <c:pt idx="14">
                  <c:v>143</c:v>
                </c:pt>
                <c:pt idx="15">
                  <c:v>40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2-4179-A29A-F7868F79A08B}"/>
            </c:ext>
          </c:extLst>
        </c:ser>
        <c:ser>
          <c:idx val="1"/>
          <c:order val="1"/>
          <c:tx>
            <c:strRef>
              <c:f>'Table 10.54'!$S$62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10.54'!$Z$63:$Z$79</c:f>
              <c:numCache>
                <c:formatCode>#,##0</c:formatCode>
                <c:ptCount val="17"/>
                <c:pt idx="0">
                  <c:v>113</c:v>
                </c:pt>
                <c:pt idx="1">
                  <c:v>1519</c:v>
                </c:pt>
                <c:pt idx="2">
                  <c:v>3678</c:v>
                </c:pt>
                <c:pt idx="3">
                  <c:v>6331</c:v>
                </c:pt>
                <c:pt idx="4">
                  <c:v>8770</c:v>
                </c:pt>
                <c:pt idx="5">
                  <c:v>7344</c:v>
                </c:pt>
                <c:pt idx="6">
                  <c:v>6703</c:v>
                </c:pt>
                <c:pt idx="7">
                  <c:v>5681</c:v>
                </c:pt>
                <c:pt idx="8">
                  <c:v>4547</c:v>
                </c:pt>
                <c:pt idx="9">
                  <c:v>4376</c:v>
                </c:pt>
                <c:pt idx="10">
                  <c:v>3769</c:v>
                </c:pt>
                <c:pt idx="11">
                  <c:v>2725</c:v>
                </c:pt>
                <c:pt idx="12">
                  <c:v>1293</c:v>
                </c:pt>
                <c:pt idx="13">
                  <c:v>293</c:v>
                </c:pt>
                <c:pt idx="14">
                  <c:v>87</c:v>
                </c:pt>
                <c:pt idx="15">
                  <c:v>46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82-4179-A29A-F7868F79A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10.54'!$Z$83:$Z$90</c:f>
              <c:numCache>
                <c:formatCode>#,##0</c:formatCode>
                <c:ptCount val="8"/>
                <c:pt idx="0">
                  <c:v>3567</c:v>
                </c:pt>
                <c:pt idx="1">
                  <c:v>4394</c:v>
                </c:pt>
                <c:pt idx="2">
                  <c:v>7244</c:v>
                </c:pt>
                <c:pt idx="3">
                  <c:v>3426</c:v>
                </c:pt>
                <c:pt idx="4">
                  <c:v>2216</c:v>
                </c:pt>
                <c:pt idx="5">
                  <c:v>2421</c:v>
                </c:pt>
                <c:pt idx="6">
                  <c:v>5539</c:v>
                </c:pt>
                <c:pt idx="7">
                  <c:v>7756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1-4FD4-BAC3-8AE05DD07B2B}"/>
            </c:ext>
          </c:extLst>
        </c:ser>
        <c:ser>
          <c:idx val="1"/>
          <c:order val="1"/>
          <c:tx>
            <c:strRef>
              <c:f>'Table 10.54'!$S$92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10.54'!$Z$93:$Z$100</c:f>
              <c:numCache>
                <c:formatCode>#,##0</c:formatCode>
                <c:ptCount val="8"/>
                <c:pt idx="0">
                  <c:v>2616</c:v>
                </c:pt>
                <c:pt idx="1">
                  <c:v>5660</c:v>
                </c:pt>
                <c:pt idx="2">
                  <c:v>1515</c:v>
                </c:pt>
                <c:pt idx="3">
                  <c:v>8076</c:v>
                </c:pt>
                <c:pt idx="4">
                  <c:v>6003</c:v>
                </c:pt>
                <c:pt idx="5">
                  <c:v>3832</c:v>
                </c:pt>
                <c:pt idx="6">
                  <c:v>567</c:v>
                </c:pt>
                <c:pt idx="7">
                  <c:v>4490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1-4FD4-BAC3-8AE05DD07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10.6'!$Y$83:$Y$90</c:f>
              <c:numCache>
                <c:formatCode>#,##0</c:formatCode>
                <c:ptCount val="8"/>
                <c:pt idx="0">
                  <c:v>813</c:v>
                </c:pt>
                <c:pt idx="1">
                  <c:v>739</c:v>
                </c:pt>
                <c:pt idx="2">
                  <c:v>1399</c:v>
                </c:pt>
                <c:pt idx="3">
                  <c:v>321</c:v>
                </c:pt>
                <c:pt idx="4">
                  <c:v>247</c:v>
                </c:pt>
                <c:pt idx="5">
                  <c:v>299</c:v>
                </c:pt>
                <c:pt idx="6">
                  <c:v>741</c:v>
                </c:pt>
                <c:pt idx="7">
                  <c:v>1410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2-4C36-9028-CDF1F37C1AB8}"/>
            </c:ext>
          </c:extLst>
        </c:ser>
        <c:ser>
          <c:idx val="1"/>
          <c:order val="1"/>
          <c:tx>
            <c:strRef>
              <c:f>'Table 10.6'!$S$92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10.6'!$Y$93:$Y$100</c:f>
              <c:numCache>
                <c:formatCode>#,##0</c:formatCode>
                <c:ptCount val="8"/>
                <c:pt idx="0">
                  <c:v>563</c:v>
                </c:pt>
                <c:pt idx="1">
                  <c:v>1262</c:v>
                </c:pt>
                <c:pt idx="2">
                  <c:v>307</c:v>
                </c:pt>
                <c:pt idx="3">
                  <c:v>1103</c:v>
                </c:pt>
                <c:pt idx="4">
                  <c:v>1098</c:v>
                </c:pt>
                <c:pt idx="5">
                  <c:v>593</c:v>
                </c:pt>
                <c:pt idx="6">
                  <c:v>88</c:v>
                </c:pt>
                <c:pt idx="7">
                  <c:v>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2-4C36-9028-CDF1F37C1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10.54'!$S$1</c:f>
              <c:strCache>
                <c:ptCount val="1"/>
                <c:pt idx="0">
                  <c:v>Salisbury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10.54'!$V$8:$Z$8</c:f>
              <c:numCache>
                <c:formatCode>#,##0</c:formatCode>
                <c:ptCount val="5"/>
                <c:pt idx="0">
                  <c:v>45077</c:v>
                </c:pt>
                <c:pt idx="1">
                  <c:v>44723.47</c:v>
                </c:pt>
                <c:pt idx="2">
                  <c:v>45782</c:v>
                </c:pt>
                <c:pt idx="3">
                  <c:v>44826</c:v>
                </c:pt>
                <c:pt idx="4">
                  <c:v>46661.31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60-458A-9E54-335B3EEEEB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60-458A-9E54-335B3EEEE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10.55'!$U$4:$Y$4</c:f>
              <c:numCache>
                <c:formatCode>#,##0</c:formatCode>
                <c:ptCount val="5"/>
                <c:pt idx="1">
                  <c:v>1823</c:v>
                </c:pt>
                <c:pt idx="2">
                  <c:v>1930</c:v>
                </c:pt>
                <c:pt idx="3">
                  <c:v>1913</c:v>
                </c:pt>
                <c:pt idx="4">
                  <c:v>2005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60-4C2A-B20C-11D606096BFA}"/>
            </c:ext>
          </c:extLst>
        </c:ser>
        <c:ser>
          <c:idx val="1"/>
          <c:order val="1"/>
          <c:tx>
            <c:strRef>
              <c:f>'Table 10.55'!$S$7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10.55'!$U$7:$Y$7</c:f>
              <c:numCache>
                <c:formatCode>#,##0</c:formatCode>
                <c:ptCount val="5"/>
                <c:pt idx="1">
                  <c:v>1199</c:v>
                </c:pt>
                <c:pt idx="2">
                  <c:v>1335</c:v>
                </c:pt>
                <c:pt idx="3">
                  <c:v>1273</c:v>
                </c:pt>
                <c:pt idx="4">
                  <c:v>1329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60-4C2A-B20C-11D606096BFA}"/>
            </c:ext>
          </c:extLst>
        </c:ser>
        <c:ser>
          <c:idx val="2"/>
          <c:order val="2"/>
          <c:tx>
            <c:strRef>
              <c:f>'Table 10.55'!$S$11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10.55'!$U$11:$Y$11</c:f>
              <c:numCache>
                <c:formatCode>#,##0</c:formatCode>
                <c:ptCount val="5"/>
                <c:pt idx="1">
                  <c:v>1442</c:v>
                </c:pt>
                <c:pt idx="2">
                  <c:v>1465</c:v>
                </c:pt>
                <c:pt idx="3">
                  <c:v>1454</c:v>
                </c:pt>
                <c:pt idx="4">
                  <c:v>1571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60-4C2A-B20C-11D606096BFA}"/>
            </c:ext>
          </c:extLst>
        </c:ser>
        <c:ser>
          <c:idx val="3"/>
          <c:order val="3"/>
          <c:tx>
            <c:strRef>
              <c:f>'Table 10.55'!$S$12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10.55'!$U$12:$Y$12</c:f>
              <c:numCache>
                <c:formatCode>#,##0</c:formatCode>
                <c:ptCount val="5"/>
                <c:pt idx="1">
                  <c:v>377</c:v>
                </c:pt>
                <c:pt idx="2">
                  <c:v>467</c:v>
                </c:pt>
                <c:pt idx="3">
                  <c:v>459</c:v>
                </c:pt>
                <c:pt idx="4">
                  <c:v>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60-4C2A-B20C-11D606096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10.55'!$AB$15:$AB$33</c:f>
              <c:numCache>
                <c:formatCode>0.0%</c:formatCode>
                <c:ptCount val="19"/>
                <c:pt idx="0">
                  <c:v>0.33750000000000002</c:v>
                </c:pt>
                <c:pt idx="1">
                  <c:v>3.3653846153846156E-3</c:v>
                </c:pt>
                <c:pt idx="2">
                  <c:v>2.3076923076923078E-2</c:v>
                </c:pt>
                <c:pt idx="3">
                  <c:v>0</c:v>
                </c:pt>
                <c:pt idx="4">
                  <c:v>2.1634615384615384E-2</c:v>
                </c:pt>
                <c:pt idx="5">
                  <c:v>5.144230769230769E-2</c:v>
                </c:pt>
                <c:pt idx="6">
                  <c:v>4.4230769230769233E-2</c:v>
                </c:pt>
                <c:pt idx="7">
                  <c:v>4.7115384615384615E-2</c:v>
                </c:pt>
                <c:pt idx="8">
                  <c:v>3.7499999999999999E-2</c:v>
                </c:pt>
                <c:pt idx="9">
                  <c:v>0</c:v>
                </c:pt>
                <c:pt idx="10">
                  <c:v>8.1730769230769235E-3</c:v>
                </c:pt>
                <c:pt idx="11">
                  <c:v>4.6153846153846156E-2</c:v>
                </c:pt>
                <c:pt idx="12">
                  <c:v>1.4423076923076924E-2</c:v>
                </c:pt>
                <c:pt idx="13">
                  <c:v>5.4326923076923078E-2</c:v>
                </c:pt>
                <c:pt idx="14">
                  <c:v>4.0865384615384616E-2</c:v>
                </c:pt>
                <c:pt idx="15">
                  <c:v>5.3846153846153849E-2</c:v>
                </c:pt>
                <c:pt idx="16">
                  <c:v>7.4999999999999997E-2</c:v>
                </c:pt>
                <c:pt idx="17">
                  <c:v>4.3269230769230772E-3</c:v>
                </c:pt>
                <c:pt idx="18">
                  <c:v>2.5000000000000001E-2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7C-4F0B-B214-C9BC61EBF32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7C-4F0B-B214-C9BC61EBF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10.55'!$Y$44:$Y$60</c:f>
              <c:numCache>
                <c:formatCode>#,##0</c:formatCode>
                <c:ptCount val="17"/>
                <c:pt idx="0">
                  <c:v>9</c:v>
                </c:pt>
                <c:pt idx="1">
                  <c:v>38</c:v>
                </c:pt>
                <c:pt idx="2">
                  <c:v>72</c:v>
                </c:pt>
                <c:pt idx="3">
                  <c:v>84</c:v>
                </c:pt>
                <c:pt idx="4">
                  <c:v>142</c:v>
                </c:pt>
                <c:pt idx="5">
                  <c:v>113</c:v>
                </c:pt>
                <c:pt idx="6">
                  <c:v>79</c:v>
                </c:pt>
                <c:pt idx="7">
                  <c:v>69</c:v>
                </c:pt>
                <c:pt idx="8">
                  <c:v>84</c:v>
                </c:pt>
                <c:pt idx="9">
                  <c:v>60</c:v>
                </c:pt>
                <c:pt idx="10">
                  <c:v>88</c:v>
                </c:pt>
                <c:pt idx="11">
                  <c:v>73</c:v>
                </c:pt>
                <c:pt idx="12">
                  <c:v>52</c:v>
                </c:pt>
                <c:pt idx="13">
                  <c:v>33</c:v>
                </c:pt>
                <c:pt idx="14">
                  <c:v>11</c:v>
                </c:pt>
                <c:pt idx="15">
                  <c:v>7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4-4A78-923D-35C0DF71645B}"/>
            </c:ext>
          </c:extLst>
        </c:ser>
        <c:ser>
          <c:idx val="1"/>
          <c:order val="1"/>
          <c:tx>
            <c:strRef>
              <c:f>'Table 10.55'!$S$62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10.55'!$Y$63:$Y$79</c:f>
              <c:numCache>
                <c:formatCode>#,##0</c:formatCode>
                <c:ptCount val="17"/>
                <c:pt idx="0">
                  <c:v>8</c:v>
                </c:pt>
                <c:pt idx="1">
                  <c:v>35</c:v>
                </c:pt>
                <c:pt idx="2">
                  <c:v>85</c:v>
                </c:pt>
                <c:pt idx="3">
                  <c:v>69</c:v>
                </c:pt>
                <c:pt idx="4">
                  <c:v>134</c:v>
                </c:pt>
                <c:pt idx="5">
                  <c:v>89</c:v>
                </c:pt>
                <c:pt idx="6">
                  <c:v>89</c:v>
                </c:pt>
                <c:pt idx="7">
                  <c:v>93</c:v>
                </c:pt>
                <c:pt idx="8">
                  <c:v>73</c:v>
                </c:pt>
                <c:pt idx="9">
                  <c:v>64</c:v>
                </c:pt>
                <c:pt idx="10">
                  <c:v>88</c:v>
                </c:pt>
                <c:pt idx="11">
                  <c:v>78</c:v>
                </c:pt>
                <c:pt idx="12">
                  <c:v>38</c:v>
                </c:pt>
                <c:pt idx="13">
                  <c:v>20</c:v>
                </c:pt>
                <c:pt idx="14">
                  <c:v>11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4-4A78-923D-35C0DF716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10.55'!$Y$83:$Y$90</c:f>
              <c:numCache>
                <c:formatCode>#,##0</c:formatCode>
                <c:ptCount val="8"/>
                <c:pt idx="0">
                  <c:v>78</c:v>
                </c:pt>
                <c:pt idx="1">
                  <c:v>35</c:v>
                </c:pt>
                <c:pt idx="2">
                  <c:v>95</c:v>
                </c:pt>
                <c:pt idx="3">
                  <c:v>6</c:v>
                </c:pt>
                <c:pt idx="4">
                  <c:v>6</c:v>
                </c:pt>
                <c:pt idx="5">
                  <c:v>22</c:v>
                </c:pt>
                <c:pt idx="6">
                  <c:v>88</c:v>
                </c:pt>
                <c:pt idx="7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C-4CAD-98AE-5C20B607EE64}"/>
            </c:ext>
          </c:extLst>
        </c:ser>
        <c:ser>
          <c:idx val="1"/>
          <c:order val="1"/>
          <c:tx>
            <c:strRef>
              <c:f>'Table 10.55'!$S$92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10.55'!$Y$93:$Y$100</c:f>
              <c:numCache>
                <c:formatCode>#,##0</c:formatCode>
                <c:ptCount val="8"/>
                <c:pt idx="0">
                  <c:v>35</c:v>
                </c:pt>
                <c:pt idx="1">
                  <c:v>82</c:v>
                </c:pt>
                <c:pt idx="2">
                  <c:v>20</c:v>
                </c:pt>
                <c:pt idx="3">
                  <c:v>78</c:v>
                </c:pt>
                <c:pt idx="4">
                  <c:v>65</c:v>
                </c:pt>
                <c:pt idx="5">
                  <c:v>40</c:v>
                </c:pt>
                <c:pt idx="6">
                  <c:v>27</c:v>
                </c:pt>
                <c:pt idx="7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DC-4CAD-98AE-5C20B607E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10.55'!$U$8:$Y$8</c:f>
              <c:numCache>
                <c:formatCode>#,##0</c:formatCode>
                <c:ptCount val="5"/>
                <c:pt idx="1">
                  <c:v>32982.25</c:v>
                </c:pt>
                <c:pt idx="2">
                  <c:v>38825.97</c:v>
                </c:pt>
                <c:pt idx="3">
                  <c:v>42103.43</c:v>
                </c:pt>
                <c:pt idx="4">
                  <c:v>39831.07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4-4C63-98B9-F7A67AF0DB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4-4C63-98B9-F7A67AF0D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10.55'!$V$4:$Z$4</c:f>
              <c:numCache>
                <c:formatCode>#,##0</c:formatCode>
                <c:ptCount val="5"/>
                <c:pt idx="0">
                  <c:v>1823</c:v>
                </c:pt>
                <c:pt idx="1">
                  <c:v>1930</c:v>
                </c:pt>
                <c:pt idx="2">
                  <c:v>1913</c:v>
                </c:pt>
                <c:pt idx="3">
                  <c:v>2005</c:v>
                </c:pt>
                <c:pt idx="4">
                  <c:v>2075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C-4FDF-86FC-00FDF842CB75}"/>
            </c:ext>
          </c:extLst>
        </c:ser>
        <c:ser>
          <c:idx val="1"/>
          <c:order val="1"/>
          <c:tx>
            <c:strRef>
              <c:f>'Table 10.55'!$S$7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10.55'!$V$7:$Z$7</c:f>
              <c:numCache>
                <c:formatCode>#,##0</c:formatCode>
                <c:ptCount val="5"/>
                <c:pt idx="0">
                  <c:v>1199</c:v>
                </c:pt>
                <c:pt idx="1">
                  <c:v>1335</c:v>
                </c:pt>
                <c:pt idx="2">
                  <c:v>1273</c:v>
                </c:pt>
                <c:pt idx="3">
                  <c:v>1329</c:v>
                </c:pt>
                <c:pt idx="4">
                  <c:v>1394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C-4FDF-86FC-00FDF842CB75}"/>
            </c:ext>
          </c:extLst>
        </c:ser>
        <c:ser>
          <c:idx val="2"/>
          <c:order val="2"/>
          <c:tx>
            <c:strRef>
              <c:f>'Table 10.55'!$S$11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10.55'!$V$11:$Z$11</c:f>
              <c:numCache>
                <c:formatCode>#,##0</c:formatCode>
                <c:ptCount val="5"/>
                <c:pt idx="0">
                  <c:v>1442</c:v>
                </c:pt>
                <c:pt idx="1">
                  <c:v>1465</c:v>
                </c:pt>
                <c:pt idx="2">
                  <c:v>1454</c:v>
                </c:pt>
                <c:pt idx="3">
                  <c:v>1571</c:v>
                </c:pt>
                <c:pt idx="4">
                  <c:v>1662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C-4FDF-86FC-00FDF842CB75}"/>
            </c:ext>
          </c:extLst>
        </c:ser>
        <c:ser>
          <c:idx val="3"/>
          <c:order val="3"/>
          <c:tx>
            <c:strRef>
              <c:f>'Table 10.55'!$S$12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10.55'!$V$12:$Z$12</c:f>
              <c:numCache>
                <c:formatCode>#,##0</c:formatCode>
                <c:ptCount val="5"/>
                <c:pt idx="0">
                  <c:v>377</c:v>
                </c:pt>
                <c:pt idx="1">
                  <c:v>467</c:v>
                </c:pt>
                <c:pt idx="2">
                  <c:v>459</c:v>
                </c:pt>
                <c:pt idx="3">
                  <c:v>428</c:v>
                </c:pt>
                <c:pt idx="4">
                  <c:v>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FC-4FDF-86FC-00FDF842C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10.55'!$AB$15:$AB$33</c:f>
              <c:numCache>
                <c:formatCode>0.0%</c:formatCode>
                <c:ptCount val="19"/>
                <c:pt idx="0">
                  <c:v>0.33750000000000002</c:v>
                </c:pt>
                <c:pt idx="1">
                  <c:v>3.3653846153846156E-3</c:v>
                </c:pt>
                <c:pt idx="2">
                  <c:v>2.3076923076923078E-2</c:v>
                </c:pt>
                <c:pt idx="3">
                  <c:v>0</c:v>
                </c:pt>
                <c:pt idx="4">
                  <c:v>2.1634615384615384E-2</c:v>
                </c:pt>
                <c:pt idx="5">
                  <c:v>5.144230769230769E-2</c:v>
                </c:pt>
                <c:pt idx="6">
                  <c:v>4.4230769230769233E-2</c:v>
                </c:pt>
                <c:pt idx="7">
                  <c:v>4.7115384615384615E-2</c:v>
                </c:pt>
                <c:pt idx="8">
                  <c:v>3.7499999999999999E-2</c:v>
                </c:pt>
                <c:pt idx="9">
                  <c:v>0</c:v>
                </c:pt>
                <c:pt idx="10">
                  <c:v>8.1730769230769235E-3</c:v>
                </c:pt>
                <c:pt idx="11">
                  <c:v>4.6153846153846156E-2</c:v>
                </c:pt>
                <c:pt idx="12">
                  <c:v>1.4423076923076924E-2</c:v>
                </c:pt>
                <c:pt idx="13">
                  <c:v>5.4326923076923078E-2</c:v>
                </c:pt>
                <c:pt idx="14">
                  <c:v>4.0865384615384616E-2</c:v>
                </c:pt>
                <c:pt idx="15">
                  <c:v>5.3846153846153849E-2</c:v>
                </c:pt>
                <c:pt idx="16">
                  <c:v>7.4999999999999997E-2</c:v>
                </c:pt>
                <c:pt idx="17">
                  <c:v>4.3269230769230772E-3</c:v>
                </c:pt>
                <c:pt idx="18">
                  <c:v>2.5000000000000001E-2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7-4020-9B0D-4045A90B7B6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7-4020-9B0D-4045A90B7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10.55'!$Z$44:$Z$60</c:f>
              <c:numCache>
                <c:formatCode>#,##0</c:formatCode>
                <c:ptCount val="17"/>
                <c:pt idx="0">
                  <c:v>10</c:v>
                </c:pt>
                <c:pt idx="1">
                  <c:v>27</c:v>
                </c:pt>
                <c:pt idx="2">
                  <c:v>89</c:v>
                </c:pt>
                <c:pt idx="3">
                  <c:v>119</c:v>
                </c:pt>
                <c:pt idx="4">
                  <c:v>148</c:v>
                </c:pt>
                <c:pt idx="5">
                  <c:v>105</c:v>
                </c:pt>
                <c:pt idx="6">
                  <c:v>83</c:v>
                </c:pt>
                <c:pt idx="7">
                  <c:v>85</c:v>
                </c:pt>
                <c:pt idx="8">
                  <c:v>85</c:v>
                </c:pt>
                <c:pt idx="9">
                  <c:v>74</c:v>
                </c:pt>
                <c:pt idx="10">
                  <c:v>100</c:v>
                </c:pt>
                <c:pt idx="11">
                  <c:v>70</c:v>
                </c:pt>
                <c:pt idx="12">
                  <c:v>51</c:v>
                </c:pt>
                <c:pt idx="13">
                  <c:v>41</c:v>
                </c:pt>
                <c:pt idx="14">
                  <c:v>7</c:v>
                </c:pt>
                <c:pt idx="15">
                  <c:v>6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E-41CB-BEC7-503E3C0DD4D8}"/>
            </c:ext>
          </c:extLst>
        </c:ser>
        <c:ser>
          <c:idx val="1"/>
          <c:order val="1"/>
          <c:tx>
            <c:strRef>
              <c:f>'Table 10.55'!$S$62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10.55'!$Z$63:$Z$79</c:f>
              <c:numCache>
                <c:formatCode>#,##0</c:formatCode>
                <c:ptCount val="17"/>
                <c:pt idx="0">
                  <c:v>6</c:v>
                </c:pt>
                <c:pt idx="1">
                  <c:v>34</c:v>
                </c:pt>
                <c:pt idx="2">
                  <c:v>87</c:v>
                </c:pt>
                <c:pt idx="3">
                  <c:v>66</c:v>
                </c:pt>
                <c:pt idx="4">
                  <c:v>139</c:v>
                </c:pt>
                <c:pt idx="5">
                  <c:v>102</c:v>
                </c:pt>
                <c:pt idx="6">
                  <c:v>81</c:v>
                </c:pt>
                <c:pt idx="7">
                  <c:v>82</c:v>
                </c:pt>
                <c:pt idx="8">
                  <c:v>81</c:v>
                </c:pt>
                <c:pt idx="9">
                  <c:v>54</c:v>
                </c:pt>
                <c:pt idx="10">
                  <c:v>89</c:v>
                </c:pt>
                <c:pt idx="11">
                  <c:v>82</c:v>
                </c:pt>
                <c:pt idx="12">
                  <c:v>32</c:v>
                </c:pt>
                <c:pt idx="13">
                  <c:v>23</c:v>
                </c:pt>
                <c:pt idx="14">
                  <c:v>9</c:v>
                </c:pt>
                <c:pt idx="15">
                  <c:v>12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E-41CB-BEC7-503E3C0DD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10.55'!$Z$83:$Z$90</c:f>
              <c:numCache>
                <c:formatCode>#,##0</c:formatCode>
                <c:ptCount val="8"/>
                <c:pt idx="0">
                  <c:v>80</c:v>
                </c:pt>
                <c:pt idx="1">
                  <c:v>29</c:v>
                </c:pt>
                <c:pt idx="2">
                  <c:v>98</c:v>
                </c:pt>
                <c:pt idx="3">
                  <c:v>10</c:v>
                </c:pt>
                <c:pt idx="4">
                  <c:v>7</c:v>
                </c:pt>
                <c:pt idx="5">
                  <c:v>17</c:v>
                </c:pt>
                <c:pt idx="6">
                  <c:v>131</c:v>
                </c:pt>
                <c:pt idx="7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16-4B6B-81E7-040C8F69E47D}"/>
            </c:ext>
          </c:extLst>
        </c:ser>
        <c:ser>
          <c:idx val="1"/>
          <c:order val="1"/>
          <c:tx>
            <c:strRef>
              <c:f>'Table 10.55'!$S$92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10.55'!$Z$93:$Z$100</c:f>
              <c:numCache>
                <c:formatCode>#,##0</c:formatCode>
                <c:ptCount val="8"/>
                <c:pt idx="0">
                  <c:v>38</c:v>
                </c:pt>
                <c:pt idx="1">
                  <c:v>80</c:v>
                </c:pt>
                <c:pt idx="2">
                  <c:v>19</c:v>
                </c:pt>
                <c:pt idx="3">
                  <c:v>77</c:v>
                </c:pt>
                <c:pt idx="4">
                  <c:v>63</c:v>
                </c:pt>
                <c:pt idx="5">
                  <c:v>42</c:v>
                </c:pt>
                <c:pt idx="6">
                  <c:v>49</c:v>
                </c:pt>
                <c:pt idx="7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16-4B6B-81E7-040C8F69E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10.6'!$U$8:$Y$8</c:f>
              <c:numCache>
                <c:formatCode>#,##0</c:formatCode>
                <c:ptCount val="5"/>
                <c:pt idx="1">
                  <c:v>44925.45</c:v>
                </c:pt>
                <c:pt idx="2">
                  <c:v>44617.74</c:v>
                </c:pt>
                <c:pt idx="3">
                  <c:v>46463</c:v>
                </c:pt>
                <c:pt idx="4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E8-44B3-A98E-1422494257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E8-44B3-A98E-142249425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10.55'!$S$1</c:f>
              <c:strCache>
                <c:ptCount val="1"/>
                <c:pt idx="0">
                  <c:v>Southern Mallee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10.55'!$V$8:$Z$8</c:f>
              <c:numCache>
                <c:formatCode>#,##0</c:formatCode>
                <c:ptCount val="5"/>
                <c:pt idx="0">
                  <c:v>32982.25</c:v>
                </c:pt>
                <c:pt idx="1">
                  <c:v>38825.97</c:v>
                </c:pt>
                <c:pt idx="2">
                  <c:v>42103.43</c:v>
                </c:pt>
                <c:pt idx="3">
                  <c:v>39831.07</c:v>
                </c:pt>
                <c:pt idx="4">
                  <c:v>46185.66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1-4A57-9D67-4E6D7F06AFC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1-4A57-9D67-4E6D7F06A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10.56'!$U$4:$Y$4</c:f>
              <c:numCache>
                <c:formatCode>#,##0</c:formatCode>
                <c:ptCount val="5"/>
                <c:pt idx="1">
                  <c:v>1689</c:v>
                </c:pt>
                <c:pt idx="2">
                  <c:v>1805</c:v>
                </c:pt>
                <c:pt idx="3">
                  <c:v>1851</c:v>
                </c:pt>
                <c:pt idx="4">
                  <c:v>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DC-4BD7-B129-654351FA0BE6}"/>
            </c:ext>
          </c:extLst>
        </c:ser>
        <c:ser>
          <c:idx val="1"/>
          <c:order val="1"/>
          <c:tx>
            <c:strRef>
              <c:f>'Table 10.56'!$S$7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10.56'!$U$7:$Y$7</c:f>
              <c:numCache>
                <c:formatCode>#,##0</c:formatCode>
                <c:ptCount val="5"/>
                <c:pt idx="1">
                  <c:v>1109</c:v>
                </c:pt>
                <c:pt idx="2">
                  <c:v>1179</c:v>
                </c:pt>
                <c:pt idx="3">
                  <c:v>1210</c:v>
                </c:pt>
                <c:pt idx="4">
                  <c:v>1259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DC-4BD7-B129-654351FA0BE6}"/>
            </c:ext>
          </c:extLst>
        </c:ser>
        <c:ser>
          <c:idx val="2"/>
          <c:order val="2"/>
          <c:tx>
            <c:strRef>
              <c:f>'Table 10.56'!$S$11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10.56'!$U$11:$Y$11</c:f>
              <c:numCache>
                <c:formatCode>#,##0</c:formatCode>
                <c:ptCount val="5"/>
                <c:pt idx="1">
                  <c:v>1336</c:v>
                </c:pt>
                <c:pt idx="2">
                  <c:v>1396</c:v>
                </c:pt>
                <c:pt idx="3">
                  <c:v>1480</c:v>
                </c:pt>
                <c:pt idx="4">
                  <c:v>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DC-4BD7-B129-654351FA0BE6}"/>
            </c:ext>
          </c:extLst>
        </c:ser>
        <c:ser>
          <c:idx val="3"/>
          <c:order val="3"/>
          <c:tx>
            <c:strRef>
              <c:f>'Table 10.56'!$S$12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10.56'!$U$12:$Y$12</c:f>
              <c:numCache>
                <c:formatCode>#,##0</c:formatCode>
                <c:ptCount val="5"/>
                <c:pt idx="1">
                  <c:v>352</c:v>
                </c:pt>
                <c:pt idx="2">
                  <c:v>408</c:v>
                </c:pt>
                <c:pt idx="3">
                  <c:v>371</c:v>
                </c:pt>
                <c:pt idx="4">
                  <c:v>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DC-4BD7-B129-654351FA0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10.56'!$AB$15:$AB$33</c:f>
              <c:numCache>
                <c:formatCode>0.0%</c:formatCode>
                <c:ptCount val="19"/>
                <c:pt idx="0">
                  <c:v>0.21805955811719502</c:v>
                </c:pt>
                <c:pt idx="1">
                  <c:v>1.4409221902017291E-2</c:v>
                </c:pt>
                <c:pt idx="2">
                  <c:v>3.9385206532180597E-2</c:v>
                </c:pt>
                <c:pt idx="3">
                  <c:v>9.1258405379442843E-3</c:v>
                </c:pt>
                <c:pt idx="4">
                  <c:v>6.7243035542747354E-2</c:v>
                </c:pt>
                <c:pt idx="5">
                  <c:v>1.2007684918347743E-2</c:v>
                </c:pt>
                <c:pt idx="6">
                  <c:v>7.9731027857829012E-2</c:v>
                </c:pt>
                <c:pt idx="7">
                  <c:v>8.6935638808837659E-2</c:v>
                </c:pt>
                <c:pt idx="8">
                  <c:v>4.226705091258405E-2</c:v>
                </c:pt>
                <c:pt idx="9">
                  <c:v>1.440922190201729E-3</c:v>
                </c:pt>
                <c:pt idx="10">
                  <c:v>1.0086455331412104E-2</c:v>
                </c:pt>
                <c:pt idx="11">
                  <c:v>1.1527377521613832E-2</c:v>
                </c:pt>
                <c:pt idx="12">
                  <c:v>2.5936599423631124E-2</c:v>
                </c:pt>
                <c:pt idx="13">
                  <c:v>4.1786743515850142E-2</c:v>
                </c:pt>
                <c:pt idx="14">
                  <c:v>3.506243996157541E-2</c:v>
                </c:pt>
                <c:pt idx="15">
                  <c:v>7.5408261287223818E-2</c:v>
                </c:pt>
                <c:pt idx="16">
                  <c:v>8.3573487031700283E-2</c:v>
                </c:pt>
                <c:pt idx="17">
                  <c:v>7.2046109510086453E-3</c:v>
                </c:pt>
                <c:pt idx="18">
                  <c:v>3.073967339097022E-2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CD-4343-B140-81EFC69295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CD-4343-B140-81EFC692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10.56'!$Y$44:$Y$60</c:f>
              <c:numCache>
                <c:formatCode>#,##0</c:formatCode>
                <c:ptCount val="17"/>
                <c:pt idx="0">
                  <c:v>7</c:v>
                </c:pt>
                <c:pt idx="1">
                  <c:v>43</c:v>
                </c:pt>
                <c:pt idx="2">
                  <c:v>64</c:v>
                </c:pt>
                <c:pt idx="3">
                  <c:v>65</c:v>
                </c:pt>
                <c:pt idx="4">
                  <c:v>133</c:v>
                </c:pt>
                <c:pt idx="5">
                  <c:v>81</c:v>
                </c:pt>
                <c:pt idx="6">
                  <c:v>113</c:v>
                </c:pt>
                <c:pt idx="7">
                  <c:v>90</c:v>
                </c:pt>
                <c:pt idx="8">
                  <c:v>96</c:v>
                </c:pt>
                <c:pt idx="9">
                  <c:v>91</c:v>
                </c:pt>
                <c:pt idx="10">
                  <c:v>79</c:v>
                </c:pt>
                <c:pt idx="11">
                  <c:v>111</c:v>
                </c:pt>
                <c:pt idx="12">
                  <c:v>82</c:v>
                </c:pt>
                <c:pt idx="13">
                  <c:v>26</c:v>
                </c:pt>
                <c:pt idx="14">
                  <c:v>13</c:v>
                </c:pt>
                <c:pt idx="15">
                  <c:v>10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1-433D-A563-FA6A359E3E72}"/>
            </c:ext>
          </c:extLst>
        </c:ser>
        <c:ser>
          <c:idx val="1"/>
          <c:order val="1"/>
          <c:tx>
            <c:strRef>
              <c:f>'Table 10.56'!$S$62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10.56'!$Y$63:$Y$79</c:f>
              <c:numCache>
                <c:formatCode>#,##0</c:formatCode>
                <c:ptCount val="17"/>
                <c:pt idx="0">
                  <c:v>6</c:v>
                </c:pt>
                <c:pt idx="1">
                  <c:v>17</c:v>
                </c:pt>
                <c:pt idx="2">
                  <c:v>61</c:v>
                </c:pt>
                <c:pt idx="3">
                  <c:v>66</c:v>
                </c:pt>
                <c:pt idx="4">
                  <c:v>106</c:v>
                </c:pt>
                <c:pt idx="5">
                  <c:v>82</c:v>
                </c:pt>
                <c:pt idx="6">
                  <c:v>77</c:v>
                </c:pt>
                <c:pt idx="7">
                  <c:v>102</c:v>
                </c:pt>
                <c:pt idx="8">
                  <c:v>89</c:v>
                </c:pt>
                <c:pt idx="9">
                  <c:v>97</c:v>
                </c:pt>
                <c:pt idx="10">
                  <c:v>84</c:v>
                </c:pt>
                <c:pt idx="11">
                  <c:v>72</c:v>
                </c:pt>
                <c:pt idx="12">
                  <c:v>48</c:v>
                </c:pt>
                <c:pt idx="13">
                  <c:v>12</c:v>
                </c:pt>
                <c:pt idx="14">
                  <c:v>5</c:v>
                </c:pt>
                <c:pt idx="15">
                  <c:v>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1-433D-A563-FA6A359E3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10.56'!$Y$83:$Y$90</c:f>
              <c:numCache>
                <c:formatCode>#,##0</c:formatCode>
                <c:ptCount val="8"/>
                <c:pt idx="0">
                  <c:v>91</c:v>
                </c:pt>
                <c:pt idx="1">
                  <c:v>43</c:v>
                </c:pt>
                <c:pt idx="2">
                  <c:v>126</c:v>
                </c:pt>
                <c:pt idx="3">
                  <c:v>12</c:v>
                </c:pt>
                <c:pt idx="4">
                  <c:v>13</c:v>
                </c:pt>
                <c:pt idx="5">
                  <c:v>19</c:v>
                </c:pt>
                <c:pt idx="6">
                  <c:v>55</c:v>
                </c:pt>
                <c:pt idx="7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7-4BD1-B1E5-80FB6EBFDCE0}"/>
            </c:ext>
          </c:extLst>
        </c:ser>
        <c:ser>
          <c:idx val="1"/>
          <c:order val="1"/>
          <c:tx>
            <c:strRef>
              <c:f>'Table 10.56'!$S$92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10.56'!$Y$93:$Y$100</c:f>
              <c:numCache>
                <c:formatCode>#,##0</c:formatCode>
                <c:ptCount val="8"/>
                <c:pt idx="0">
                  <c:v>36</c:v>
                </c:pt>
                <c:pt idx="1">
                  <c:v>118</c:v>
                </c:pt>
                <c:pt idx="2">
                  <c:v>25</c:v>
                </c:pt>
                <c:pt idx="3">
                  <c:v>78</c:v>
                </c:pt>
                <c:pt idx="4">
                  <c:v>76</c:v>
                </c:pt>
                <c:pt idx="5">
                  <c:v>53</c:v>
                </c:pt>
                <c:pt idx="6">
                  <c:v>8</c:v>
                </c:pt>
                <c:pt idx="7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7-4BD1-B1E5-80FB6EBFD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10.56'!$U$8:$Y$8</c:f>
              <c:numCache>
                <c:formatCode>#,##0</c:formatCode>
                <c:ptCount val="5"/>
                <c:pt idx="1">
                  <c:v>26769</c:v>
                </c:pt>
                <c:pt idx="2">
                  <c:v>25288.720000000001</c:v>
                </c:pt>
                <c:pt idx="3">
                  <c:v>28902</c:v>
                </c:pt>
                <c:pt idx="4">
                  <c:v>26828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BD-4BD4-8F4D-2AFE7E42F7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BD-4BD4-8F4D-2AFE7E42F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10.56'!$V$4:$Z$4</c:f>
              <c:numCache>
                <c:formatCode>#,##0</c:formatCode>
                <c:ptCount val="5"/>
                <c:pt idx="0">
                  <c:v>1689</c:v>
                </c:pt>
                <c:pt idx="1">
                  <c:v>1805</c:v>
                </c:pt>
                <c:pt idx="2">
                  <c:v>1851</c:v>
                </c:pt>
                <c:pt idx="3">
                  <c:v>2033</c:v>
                </c:pt>
                <c:pt idx="4">
                  <c:v>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86-4627-93E8-783B9287E7F6}"/>
            </c:ext>
          </c:extLst>
        </c:ser>
        <c:ser>
          <c:idx val="1"/>
          <c:order val="1"/>
          <c:tx>
            <c:strRef>
              <c:f>'Table 10.56'!$S$7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10.56'!$V$7:$Z$7</c:f>
              <c:numCache>
                <c:formatCode>#,##0</c:formatCode>
                <c:ptCount val="5"/>
                <c:pt idx="0">
                  <c:v>1109</c:v>
                </c:pt>
                <c:pt idx="1">
                  <c:v>1179</c:v>
                </c:pt>
                <c:pt idx="2">
                  <c:v>1210</c:v>
                </c:pt>
                <c:pt idx="3">
                  <c:v>1259</c:v>
                </c:pt>
                <c:pt idx="4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86-4627-93E8-783B9287E7F6}"/>
            </c:ext>
          </c:extLst>
        </c:ser>
        <c:ser>
          <c:idx val="2"/>
          <c:order val="2"/>
          <c:tx>
            <c:strRef>
              <c:f>'Table 10.56'!$S$11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10.56'!$V$11:$Z$11</c:f>
              <c:numCache>
                <c:formatCode>#,##0</c:formatCode>
                <c:ptCount val="5"/>
                <c:pt idx="0">
                  <c:v>1336</c:v>
                </c:pt>
                <c:pt idx="1">
                  <c:v>1396</c:v>
                </c:pt>
                <c:pt idx="2">
                  <c:v>1480</c:v>
                </c:pt>
                <c:pt idx="3">
                  <c:v>1633</c:v>
                </c:pt>
                <c:pt idx="4">
                  <c:v>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86-4627-93E8-783B9287E7F6}"/>
            </c:ext>
          </c:extLst>
        </c:ser>
        <c:ser>
          <c:idx val="3"/>
          <c:order val="3"/>
          <c:tx>
            <c:strRef>
              <c:f>'Table 10.56'!$S$12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10.56'!$V$12:$Z$12</c:f>
              <c:numCache>
                <c:formatCode>#,##0</c:formatCode>
                <c:ptCount val="5"/>
                <c:pt idx="0">
                  <c:v>352</c:v>
                </c:pt>
                <c:pt idx="1">
                  <c:v>408</c:v>
                </c:pt>
                <c:pt idx="2">
                  <c:v>371</c:v>
                </c:pt>
                <c:pt idx="3">
                  <c:v>400</c:v>
                </c:pt>
                <c:pt idx="4">
                  <c:v>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86-4627-93E8-783B9287E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10.56'!$AB$15:$AB$33</c:f>
              <c:numCache>
                <c:formatCode>0.0%</c:formatCode>
                <c:ptCount val="19"/>
                <c:pt idx="0">
                  <c:v>0.21805955811719502</c:v>
                </c:pt>
                <c:pt idx="1">
                  <c:v>1.4409221902017291E-2</c:v>
                </c:pt>
                <c:pt idx="2">
                  <c:v>3.9385206532180597E-2</c:v>
                </c:pt>
                <c:pt idx="3">
                  <c:v>9.1258405379442843E-3</c:v>
                </c:pt>
                <c:pt idx="4">
                  <c:v>6.7243035542747354E-2</c:v>
                </c:pt>
                <c:pt idx="5">
                  <c:v>1.2007684918347743E-2</c:v>
                </c:pt>
                <c:pt idx="6">
                  <c:v>7.9731027857829012E-2</c:v>
                </c:pt>
                <c:pt idx="7">
                  <c:v>8.6935638808837659E-2</c:v>
                </c:pt>
                <c:pt idx="8">
                  <c:v>4.226705091258405E-2</c:v>
                </c:pt>
                <c:pt idx="9">
                  <c:v>1.440922190201729E-3</c:v>
                </c:pt>
                <c:pt idx="10">
                  <c:v>1.0086455331412104E-2</c:v>
                </c:pt>
                <c:pt idx="11">
                  <c:v>1.1527377521613832E-2</c:v>
                </c:pt>
                <c:pt idx="12">
                  <c:v>2.5936599423631124E-2</c:v>
                </c:pt>
                <c:pt idx="13">
                  <c:v>4.1786743515850142E-2</c:v>
                </c:pt>
                <c:pt idx="14">
                  <c:v>3.506243996157541E-2</c:v>
                </c:pt>
                <c:pt idx="15">
                  <c:v>7.5408261287223818E-2</c:v>
                </c:pt>
                <c:pt idx="16">
                  <c:v>8.3573487031700283E-2</c:v>
                </c:pt>
                <c:pt idx="17">
                  <c:v>7.2046109510086453E-3</c:v>
                </c:pt>
                <c:pt idx="18">
                  <c:v>3.073967339097022E-2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7-409E-B6BE-C4313D4E63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7-409E-B6BE-C4313D4E6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10.56'!$Z$44:$Z$60</c:f>
              <c:numCache>
                <c:formatCode>#,##0</c:formatCode>
                <c:ptCount val="17"/>
                <c:pt idx="0">
                  <c:v>0</c:v>
                </c:pt>
                <c:pt idx="1">
                  <c:v>30</c:v>
                </c:pt>
                <c:pt idx="2">
                  <c:v>70</c:v>
                </c:pt>
                <c:pt idx="3">
                  <c:v>78</c:v>
                </c:pt>
                <c:pt idx="4">
                  <c:v>111</c:v>
                </c:pt>
                <c:pt idx="5">
                  <c:v>89</c:v>
                </c:pt>
                <c:pt idx="6">
                  <c:v>101</c:v>
                </c:pt>
                <c:pt idx="7">
                  <c:v>99</c:v>
                </c:pt>
                <c:pt idx="8">
                  <c:v>81</c:v>
                </c:pt>
                <c:pt idx="9">
                  <c:v>88</c:v>
                </c:pt>
                <c:pt idx="10">
                  <c:v>75</c:v>
                </c:pt>
                <c:pt idx="11">
                  <c:v>87</c:v>
                </c:pt>
                <c:pt idx="12">
                  <c:v>101</c:v>
                </c:pt>
                <c:pt idx="13">
                  <c:v>36</c:v>
                </c:pt>
                <c:pt idx="14">
                  <c:v>9</c:v>
                </c:pt>
                <c:pt idx="15">
                  <c:v>7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3-4FAC-B7B3-5C83F4133DE7}"/>
            </c:ext>
          </c:extLst>
        </c:ser>
        <c:ser>
          <c:idx val="1"/>
          <c:order val="1"/>
          <c:tx>
            <c:strRef>
              <c:f>'Table 10.56'!$S$62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10.56'!$Z$63:$Z$79</c:f>
              <c:numCache>
                <c:formatCode>#,##0</c:formatCode>
                <c:ptCount val="17"/>
                <c:pt idx="0">
                  <c:v>12</c:v>
                </c:pt>
                <c:pt idx="1">
                  <c:v>18</c:v>
                </c:pt>
                <c:pt idx="2">
                  <c:v>83</c:v>
                </c:pt>
                <c:pt idx="3">
                  <c:v>104</c:v>
                </c:pt>
                <c:pt idx="4">
                  <c:v>96</c:v>
                </c:pt>
                <c:pt idx="5">
                  <c:v>92</c:v>
                </c:pt>
                <c:pt idx="6">
                  <c:v>89</c:v>
                </c:pt>
                <c:pt idx="7">
                  <c:v>87</c:v>
                </c:pt>
                <c:pt idx="8">
                  <c:v>100</c:v>
                </c:pt>
                <c:pt idx="9">
                  <c:v>94</c:v>
                </c:pt>
                <c:pt idx="10">
                  <c:v>80</c:v>
                </c:pt>
                <c:pt idx="11">
                  <c:v>80</c:v>
                </c:pt>
                <c:pt idx="12">
                  <c:v>44</c:v>
                </c:pt>
                <c:pt idx="13">
                  <c:v>21</c:v>
                </c:pt>
                <c:pt idx="14">
                  <c:v>0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3-4FAC-B7B3-5C83F4133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10.56'!$Z$83:$Z$90</c:f>
              <c:numCache>
                <c:formatCode>#,##0</c:formatCode>
                <c:ptCount val="8"/>
                <c:pt idx="0">
                  <c:v>88</c:v>
                </c:pt>
                <c:pt idx="1">
                  <c:v>35</c:v>
                </c:pt>
                <c:pt idx="2">
                  <c:v>117</c:v>
                </c:pt>
                <c:pt idx="3">
                  <c:v>12</c:v>
                </c:pt>
                <c:pt idx="4">
                  <c:v>15</c:v>
                </c:pt>
                <c:pt idx="5">
                  <c:v>25</c:v>
                </c:pt>
                <c:pt idx="6">
                  <c:v>72</c:v>
                </c:pt>
                <c:pt idx="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9-4DE6-8698-AF3EA7302601}"/>
            </c:ext>
          </c:extLst>
        </c:ser>
        <c:ser>
          <c:idx val="1"/>
          <c:order val="1"/>
          <c:tx>
            <c:strRef>
              <c:f>'Table 10.56'!$S$92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10.56'!$Z$93:$Z$100</c:f>
              <c:numCache>
                <c:formatCode>#,##0</c:formatCode>
                <c:ptCount val="8"/>
                <c:pt idx="0">
                  <c:v>38</c:v>
                </c:pt>
                <c:pt idx="1">
                  <c:v>120</c:v>
                </c:pt>
                <c:pt idx="2">
                  <c:v>27</c:v>
                </c:pt>
                <c:pt idx="3">
                  <c:v>79</c:v>
                </c:pt>
                <c:pt idx="4">
                  <c:v>70</c:v>
                </c:pt>
                <c:pt idx="5">
                  <c:v>52</c:v>
                </c:pt>
                <c:pt idx="6">
                  <c:v>13</c:v>
                </c:pt>
                <c:pt idx="7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89-4DE6-8698-AF3EA7302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10.6'!$V$4:$Z$4</c:f>
              <c:numCache>
                <c:formatCode>#,##0</c:formatCode>
                <c:ptCount val="5"/>
                <c:pt idx="0">
                  <c:v>18555</c:v>
                </c:pt>
                <c:pt idx="1">
                  <c:v>19165</c:v>
                </c:pt>
                <c:pt idx="2">
                  <c:v>19789</c:v>
                </c:pt>
                <c:pt idx="3">
                  <c:v>21227</c:v>
                </c:pt>
                <c:pt idx="4">
                  <c:v>21407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6-46F8-8D1B-5FED83304C33}"/>
            </c:ext>
          </c:extLst>
        </c:ser>
        <c:ser>
          <c:idx val="1"/>
          <c:order val="1"/>
          <c:tx>
            <c:strRef>
              <c:f>'Table 10.6'!$S$7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10.6'!$V$7:$Z$7</c:f>
              <c:numCache>
                <c:formatCode>#,##0</c:formatCode>
                <c:ptCount val="5"/>
                <c:pt idx="0">
                  <c:v>13269</c:v>
                </c:pt>
                <c:pt idx="1">
                  <c:v>13858</c:v>
                </c:pt>
                <c:pt idx="2">
                  <c:v>14000</c:v>
                </c:pt>
                <c:pt idx="3">
                  <c:v>14530</c:v>
                </c:pt>
                <c:pt idx="4">
                  <c:v>14912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96-46F8-8D1B-5FED83304C33}"/>
            </c:ext>
          </c:extLst>
        </c:ser>
        <c:ser>
          <c:idx val="2"/>
          <c:order val="2"/>
          <c:tx>
            <c:strRef>
              <c:f>'Table 10.6'!$S$11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10.6'!$V$11:$Z$11</c:f>
              <c:numCache>
                <c:formatCode>#,##0</c:formatCode>
                <c:ptCount val="5"/>
                <c:pt idx="0">
                  <c:v>16037</c:v>
                </c:pt>
                <c:pt idx="1">
                  <c:v>16471</c:v>
                </c:pt>
                <c:pt idx="2">
                  <c:v>17005</c:v>
                </c:pt>
                <c:pt idx="3">
                  <c:v>18442</c:v>
                </c:pt>
                <c:pt idx="4">
                  <c:v>18650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96-46F8-8D1B-5FED83304C33}"/>
            </c:ext>
          </c:extLst>
        </c:ser>
        <c:ser>
          <c:idx val="3"/>
          <c:order val="3"/>
          <c:tx>
            <c:strRef>
              <c:f>'Table 10.6'!$S$12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10.6'!$V$12:$Z$12</c:f>
              <c:numCache>
                <c:formatCode>#,##0</c:formatCode>
                <c:ptCount val="5"/>
                <c:pt idx="0">
                  <c:v>2515</c:v>
                </c:pt>
                <c:pt idx="1">
                  <c:v>2700</c:v>
                </c:pt>
                <c:pt idx="2">
                  <c:v>2784</c:v>
                </c:pt>
                <c:pt idx="3">
                  <c:v>2786</c:v>
                </c:pt>
                <c:pt idx="4">
                  <c:v>2758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96-46F8-8D1B-5FED83304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10.56'!$S$1</c:f>
              <c:strCache>
                <c:ptCount val="1"/>
                <c:pt idx="0">
                  <c:v>Streaky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10.56'!$V$8:$Z$8</c:f>
              <c:numCache>
                <c:formatCode>#,##0</c:formatCode>
                <c:ptCount val="5"/>
                <c:pt idx="0">
                  <c:v>26769</c:v>
                </c:pt>
                <c:pt idx="1">
                  <c:v>25288.720000000001</c:v>
                </c:pt>
                <c:pt idx="2">
                  <c:v>28902</c:v>
                </c:pt>
                <c:pt idx="3">
                  <c:v>26828</c:v>
                </c:pt>
                <c:pt idx="4">
                  <c:v>31954.959999999999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9-44AD-AF70-4EA256201EC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49-44AD-AF70-4EA256201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10.57'!$U$4:$Y$4</c:f>
              <c:numCache>
                <c:formatCode>#,##0</c:formatCode>
                <c:ptCount val="5"/>
                <c:pt idx="1">
                  <c:v>6528</c:v>
                </c:pt>
                <c:pt idx="2">
                  <c:v>6733</c:v>
                </c:pt>
                <c:pt idx="3">
                  <c:v>6847</c:v>
                </c:pt>
                <c:pt idx="4">
                  <c:v>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1-4C43-8A6D-4BF2ACF8B5E7}"/>
            </c:ext>
          </c:extLst>
        </c:ser>
        <c:ser>
          <c:idx val="1"/>
          <c:order val="1"/>
          <c:tx>
            <c:strRef>
              <c:f>'Table 10.57'!$S$7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10.57'!$U$7:$Y$7</c:f>
              <c:numCache>
                <c:formatCode>#,##0</c:formatCode>
                <c:ptCount val="5"/>
                <c:pt idx="1">
                  <c:v>4177</c:v>
                </c:pt>
                <c:pt idx="2">
                  <c:v>4452</c:v>
                </c:pt>
                <c:pt idx="3">
                  <c:v>4460</c:v>
                </c:pt>
                <c:pt idx="4">
                  <c:v>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91-4C43-8A6D-4BF2ACF8B5E7}"/>
            </c:ext>
          </c:extLst>
        </c:ser>
        <c:ser>
          <c:idx val="2"/>
          <c:order val="2"/>
          <c:tx>
            <c:strRef>
              <c:f>'Table 10.57'!$S$11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10.57'!$U$11:$Y$11</c:f>
              <c:numCache>
                <c:formatCode>#,##0</c:formatCode>
                <c:ptCount val="5"/>
                <c:pt idx="1">
                  <c:v>5307</c:v>
                </c:pt>
                <c:pt idx="2">
                  <c:v>5375</c:v>
                </c:pt>
                <c:pt idx="3">
                  <c:v>5513</c:v>
                </c:pt>
                <c:pt idx="4">
                  <c:v>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91-4C43-8A6D-4BF2ACF8B5E7}"/>
            </c:ext>
          </c:extLst>
        </c:ser>
        <c:ser>
          <c:idx val="3"/>
          <c:order val="3"/>
          <c:tx>
            <c:strRef>
              <c:f>'Table 10.57'!$S$12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10.57'!$U$12:$Y$12</c:f>
              <c:numCache>
                <c:formatCode>#,##0</c:formatCode>
                <c:ptCount val="5"/>
                <c:pt idx="1">
                  <c:v>1220</c:v>
                </c:pt>
                <c:pt idx="2">
                  <c:v>1355</c:v>
                </c:pt>
                <c:pt idx="3">
                  <c:v>1334</c:v>
                </c:pt>
                <c:pt idx="4">
                  <c:v>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91-4C43-8A6D-4BF2ACF8B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10.57'!$AB$15:$AB$33</c:f>
              <c:numCache>
                <c:formatCode>0.0%</c:formatCode>
                <c:ptCount val="19"/>
                <c:pt idx="0">
                  <c:v>0.21079443756023683</c:v>
                </c:pt>
                <c:pt idx="1">
                  <c:v>3.0290513561889026E-3</c:v>
                </c:pt>
                <c:pt idx="2">
                  <c:v>0.10064711551700399</c:v>
                </c:pt>
                <c:pt idx="3">
                  <c:v>4.2682087291752721E-3</c:v>
                </c:pt>
                <c:pt idx="4">
                  <c:v>4.3645876359631006E-2</c:v>
                </c:pt>
                <c:pt idx="5">
                  <c:v>4.4058928817293126E-2</c:v>
                </c:pt>
                <c:pt idx="6">
                  <c:v>7.5863968057276604E-2</c:v>
                </c:pt>
                <c:pt idx="7">
                  <c:v>5.1769241360319428E-2</c:v>
                </c:pt>
                <c:pt idx="8">
                  <c:v>5.6312818394602782E-2</c:v>
                </c:pt>
                <c:pt idx="9">
                  <c:v>1.3768415255404102E-3</c:v>
                </c:pt>
                <c:pt idx="10">
                  <c:v>1.6797466611593006E-2</c:v>
                </c:pt>
                <c:pt idx="11">
                  <c:v>7.9856808481343789E-3</c:v>
                </c:pt>
                <c:pt idx="12">
                  <c:v>2.3819358391849097E-2</c:v>
                </c:pt>
                <c:pt idx="13">
                  <c:v>7.200881178576346E-2</c:v>
                </c:pt>
                <c:pt idx="14">
                  <c:v>2.5196199917389507E-2</c:v>
                </c:pt>
                <c:pt idx="15">
                  <c:v>4.1442929918766351E-2</c:v>
                </c:pt>
                <c:pt idx="16">
                  <c:v>7.2559548395979626E-2</c:v>
                </c:pt>
                <c:pt idx="17">
                  <c:v>5.5073661021616408E-3</c:v>
                </c:pt>
                <c:pt idx="18">
                  <c:v>3.6623984579374914E-2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4-489A-BE43-41B5EE7332D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14-489A-BE43-41B5EE733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10.57'!$Y$44:$Y$60</c:f>
              <c:numCache>
                <c:formatCode>#,##0</c:formatCode>
                <c:ptCount val="17"/>
                <c:pt idx="0">
                  <c:v>24</c:v>
                </c:pt>
                <c:pt idx="1">
                  <c:v>130</c:v>
                </c:pt>
                <c:pt idx="2">
                  <c:v>252</c:v>
                </c:pt>
                <c:pt idx="3">
                  <c:v>348</c:v>
                </c:pt>
                <c:pt idx="4">
                  <c:v>496</c:v>
                </c:pt>
                <c:pt idx="5">
                  <c:v>388</c:v>
                </c:pt>
                <c:pt idx="6">
                  <c:v>295</c:v>
                </c:pt>
                <c:pt idx="7">
                  <c:v>286</c:v>
                </c:pt>
                <c:pt idx="8">
                  <c:v>284</c:v>
                </c:pt>
                <c:pt idx="9">
                  <c:v>313</c:v>
                </c:pt>
                <c:pt idx="10">
                  <c:v>274</c:v>
                </c:pt>
                <c:pt idx="11">
                  <c:v>296</c:v>
                </c:pt>
                <c:pt idx="12">
                  <c:v>203</c:v>
                </c:pt>
                <c:pt idx="13">
                  <c:v>106</c:v>
                </c:pt>
                <c:pt idx="14">
                  <c:v>60</c:v>
                </c:pt>
                <c:pt idx="15">
                  <c:v>29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B9-493B-8D51-3DD95018BB24}"/>
            </c:ext>
          </c:extLst>
        </c:ser>
        <c:ser>
          <c:idx val="1"/>
          <c:order val="1"/>
          <c:tx>
            <c:strRef>
              <c:f>'Table 10.57'!$S$62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10.57'!$Y$63:$Y$79</c:f>
              <c:numCache>
                <c:formatCode>#,##0</c:formatCode>
                <c:ptCount val="17"/>
                <c:pt idx="0">
                  <c:v>31</c:v>
                </c:pt>
                <c:pt idx="1">
                  <c:v>124</c:v>
                </c:pt>
                <c:pt idx="2">
                  <c:v>225</c:v>
                </c:pt>
                <c:pt idx="3">
                  <c:v>357</c:v>
                </c:pt>
                <c:pt idx="4">
                  <c:v>348</c:v>
                </c:pt>
                <c:pt idx="5">
                  <c:v>268</c:v>
                </c:pt>
                <c:pt idx="6">
                  <c:v>270</c:v>
                </c:pt>
                <c:pt idx="7">
                  <c:v>304</c:v>
                </c:pt>
                <c:pt idx="8">
                  <c:v>299</c:v>
                </c:pt>
                <c:pt idx="9">
                  <c:v>326</c:v>
                </c:pt>
                <c:pt idx="10">
                  <c:v>278</c:v>
                </c:pt>
                <c:pt idx="11">
                  <c:v>217</c:v>
                </c:pt>
                <c:pt idx="12">
                  <c:v>134</c:v>
                </c:pt>
                <c:pt idx="13">
                  <c:v>62</c:v>
                </c:pt>
                <c:pt idx="14">
                  <c:v>39</c:v>
                </c:pt>
                <c:pt idx="15">
                  <c:v>9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B9-493B-8D51-3DD95018B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10.57'!$Y$83:$Y$90</c:f>
              <c:numCache>
                <c:formatCode>#,##0</c:formatCode>
                <c:ptCount val="8"/>
                <c:pt idx="0">
                  <c:v>204</c:v>
                </c:pt>
                <c:pt idx="1">
                  <c:v>105</c:v>
                </c:pt>
                <c:pt idx="2">
                  <c:v>407</c:v>
                </c:pt>
                <c:pt idx="3">
                  <c:v>34</c:v>
                </c:pt>
                <c:pt idx="4">
                  <c:v>32</c:v>
                </c:pt>
                <c:pt idx="5">
                  <c:v>71</c:v>
                </c:pt>
                <c:pt idx="6">
                  <c:v>238</c:v>
                </c:pt>
                <c:pt idx="7">
                  <c:v>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2D-43F8-9C1C-03C8D7E802FD}"/>
            </c:ext>
          </c:extLst>
        </c:ser>
        <c:ser>
          <c:idx val="1"/>
          <c:order val="1"/>
          <c:tx>
            <c:strRef>
              <c:f>'Table 10.57'!$S$92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10.57'!$Y$93:$Y$100</c:f>
              <c:numCache>
                <c:formatCode>#,##0</c:formatCode>
                <c:ptCount val="8"/>
                <c:pt idx="0">
                  <c:v>116</c:v>
                </c:pt>
                <c:pt idx="1">
                  <c:v>275</c:v>
                </c:pt>
                <c:pt idx="2">
                  <c:v>62</c:v>
                </c:pt>
                <c:pt idx="3">
                  <c:v>267</c:v>
                </c:pt>
                <c:pt idx="4">
                  <c:v>287</c:v>
                </c:pt>
                <c:pt idx="5">
                  <c:v>179</c:v>
                </c:pt>
                <c:pt idx="6">
                  <c:v>21</c:v>
                </c:pt>
                <c:pt idx="7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D-43F8-9C1C-03C8D7E80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10.57'!$U$8:$Y$8</c:f>
              <c:numCache>
                <c:formatCode>#,##0</c:formatCode>
                <c:ptCount val="5"/>
                <c:pt idx="1">
                  <c:v>33215</c:v>
                </c:pt>
                <c:pt idx="2">
                  <c:v>29984.85</c:v>
                </c:pt>
                <c:pt idx="3">
                  <c:v>35353.5</c:v>
                </c:pt>
                <c:pt idx="4">
                  <c:v>38096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3-4A89-A10B-A7EA1823E6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3-4A89-A10B-A7EA1823E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10.57'!$V$4:$Z$4</c:f>
              <c:numCache>
                <c:formatCode>#,##0</c:formatCode>
                <c:ptCount val="5"/>
                <c:pt idx="0">
                  <c:v>6528</c:v>
                </c:pt>
                <c:pt idx="1">
                  <c:v>6733</c:v>
                </c:pt>
                <c:pt idx="2">
                  <c:v>6847</c:v>
                </c:pt>
                <c:pt idx="3">
                  <c:v>7094</c:v>
                </c:pt>
                <c:pt idx="4">
                  <c:v>7263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8-42BA-AECD-F3FFFD2F0109}"/>
            </c:ext>
          </c:extLst>
        </c:ser>
        <c:ser>
          <c:idx val="1"/>
          <c:order val="1"/>
          <c:tx>
            <c:strRef>
              <c:f>'Table 10.57'!$S$7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10.57'!$V$7:$Z$7</c:f>
              <c:numCache>
                <c:formatCode>#,##0</c:formatCode>
                <c:ptCount val="5"/>
                <c:pt idx="0">
                  <c:v>4177</c:v>
                </c:pt>
                <c:pt idx="1">
                  <c:v>4452</c:v>
                </c:pt>
                <c:pt idx="2">
                  <c:v>4460</c:v>
                </c:pt>
                <c:pt idx="3">
                  <c:v>4591</c:v>
                </c:pt>
                <c:pt idx="4">
                  <c:v>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38-42BA-AECD-F3FFFD2F0109}"/>
            </c:ext>
          </c:extLst>
        </c:ser>
        <c:ser>
          <c:idx val="2"/>
          <c:order val="2"/>
          <c:tx>
            <c:strRef>
              <c:f>'Table 10.57'!$S$11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10.57'!$V$11:$Z$11</c:f>
              <c:numCache>
                <c:formatCode>#,##0</c:formatCode>
                <c:ptCount val="5"/>
                <c:pt idx="0">
                  <c:v>5307</c:v>
                </c:pt>
                <c:pt idx="1">
                  <c:v>5375</c:v>
                </c:pt>
                <c:pt idx="2">
                  <c:v>5513</c:v>
                </c:pt>
                <c:pt idx="3">
                  <c:v>5719</c:v>
                </c:pt>
                <c:pt idx="4">
                  <c:v>5928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38-42BA-AECD-F3FFFD2F0109}"/>
            </c:ext>
          </c:extLst>
        </c:ser>
        <c:ser>
          <c:idx val="3"/>
          <c:order val="3"/>
          <c:tx>
            <c:strRef>
              <c:f>'Table 10.57'!$S$12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10.57'!$V$12:$Z$12</c:f>
              <c:numCache>
                <c:formatCode>#,##0</c:formatCode>
                <c:ptCount val="5"/>
                <c:pt idx="0">
                  <c:v>1220</c:v>
                </c:pt>
                <c:pt idx="1">
                  <c:v>1355</c:v>
                </c:pt>
                <c:pt idx="2">
                  <c:v>1334</c:v>
                </c:pt>
                <c:pt idx="3">
                  <c:v>1371</c:v>
                </c:pt>
                <c:pt idx="4">
                  <c:v>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38-42BA-AECD-F3FFFD2F0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10.57'!$AB$15:$AB$33</c:f>
              <c:numCache>
                <c:formatCode>0.0%</c:formatCode>
                <c:ptCount val="19"/>
                <c:pt idx="0">
                  <c:v>0.21079443756023683</c:v>
                </c:pt>
                <c:pt idx="1">
                  <c:v>3.0290513561889026E-3</c:v>
                </c:pt>
                <c:pt idx="2">
                  <c:v>0.10064711551700399</c:v>
                </c:pt>
                <c:pt idx="3">
                  <c:v>4.2682087291752721E-3</c:v>
                </c:pt>
                <c:pt idx="4">
                  <c:v>4.3645876359631006E-2</c:v>
                </c:pt>
                <c:pt idx="5">
                  <c:v>4.4058928817293126E-2</c:v>
                </c:pt>
                <c:pt idx="6">
                  <c:v>7.5863968057276604E-2</c:v>
                </c:pt>
                <c:pt idx="7">
                  <c:v>5.1769241360319428E-2</c:v>
                </c:pt>
                <c:pt idx="8">
                  <c:v>5.6312818394602782E-2</c:v>
                </c:pt>
                <c:pt idx="9">
                  <c:v>1.3768415255404102E-3</c:v>
                </c:pt>
                <c:pt idx="10">
                  <c:v>1.6797466611593006E-2</c:v>
                </c:pt>
                <c:pt idx="11">
                  <c:v>7.9856808481343789E-3</c:v>
                </c:pt>
                <c:pt idx="12">
                  <c:v>2.3819358391849097E-2</c:v>
                </c:pt>
                <c:pt idx="13">
                  <c:v>7.200881178576346E-2</c:v>
                </c:pt>
                <c:pt idx="14">
                  <c:v>2.5196199917389507E-2</c:v>
                </c:pt>
                <c:pt idx="15">
                  <c:v>4.1442929918766351E-2</c:v>
                </c:pt>
                <c:pt idx="16">
                  <c:v>7.2559548395979626E-2</c:v>
                </c:pt>
                <c:pt idx="17">
                  <c:v>5.5073661021616408E-3</c:v>
                </c:pt>
                <c:pt idx="18">
                  <c:v>3.6623984579374914E-2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9-4E78-8936-9D64D183BC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9-4E78-8936-9D64D183B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10.57'!$Z$44:$Z$60</c:f>
              <c:numCache>
                <c:formatCode>#,##0</c:formatCode>
                <c:ptCount val="17"/>
                <c:pt idx="0">
                  <c:v>24</c:v>
                </c:pt>
                <c:pt idx="1">
                  <c:v>136</c:v>
                </c:pt>
                <c:pt idx="2">
                  <c:v>260</c:v>
                </c:pt>
                <c:pt idx="3">
                  <c:v>383</c:v>
                </c:pt>
                <c:pt idx="4">
                  <c:v>571</c:v>
                </c:pt>
                <c:pt idx="5">
                  <c:v>461</c:v>
                </c:pt>
                <c:pt idx="6">
                  <c:v>306</c:v>
                </c:pt>
                <c:pt idx="7">
                  <c:v>312</c:v>
                </c:pt>
                <c:pt idx="8">
                  <c:v>254</c:v>
                </c:pt>
                <c:pt idx="9">
                  <c:v>294</c:v>
                </c:pt>
                <c:pt idx="10">
                  <c:v>293</c:v>
                </c:pt>
                <c:pt idx="11">
                  <c:v>262</c:v>
                </c:pt>
                <c:pt idx="12">
                  <c:v>198</c:v>
                </c:pt>
                <c:pt idx="13">
                  <c:v>118</c:v>
                </c:pt>
                <c:pt idx="14">
                  <c:v>57</c:v>
                </c:pt>
                <c:pt idx="15">
                  <c:v>29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69-4A3A-88B6-42F3EF25A9A4}"/>
            </c:ext>
          </c:extLst>
        </c:ser>
        <c:ser>
          <c:idx val="1"/>
          <c:order val="1"/>
          <c:tx>
            <c:strRef>
              <c:f>'Table 10.57'!$S$62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10.57'!$Z$63:$Z$79</c:f>
              <c:numCache>
                <c:formatCode>#,##0</c:formatCode>
                <c:ptCount val="17"/>
                <c:pt idx="0">
                  <c:v>30</c:v>
                </c:pt>
                <c:pt idx="1">
                  <c:v>136</c:v>
                </c:pt>
                <c:pt idx="2">
                  <c:v>233</c:v>
                </c:pt>
                <c:pt idx="3">
                  <c:v>353</c:v>
                </c:pt>
                <c:pt idx="4">
                  <c:v>397</c:v>
                </c:pt>
                <c:pt idx="5">
                  <c:v>293</c:v>
                </c:pt>
                <c:pt idx="6">
                  <c:v>261</c:v>
                </c:pt>
                <c:pt idx="7">
                  <c:v>301</c:v>
                </c:pt>
                <c:pt idx="8">
                  <c:v>259</c:v>
                </c:pt>
                <c:pt idx="9">
                  <c:v>298</c:v>
                </c:pt>
                <c:pt idx="10">
                  <c:v>251</c:v>
                </c:pt>
                <c:pt idx="11">
                  <c:v>209</c:v>
                </c:pt>
                <c:pt idx="12">
                  <c:v>144</c:v>
                </c:pt>
                <c:pt idx="13">
                  <c:v>67</c:v>
                </c:pt>
                <c:pt idx="14">
                  <c:v>46</c:v>
                </c:pt>
                <c:pt idx="15">
                  <c:v>8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69-4A3A-88B6-42F3EF25A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10.57'!$Z$83:$Z$90</c:f>
              <c:numCache>
                <c:formatCode>#,##0</c:formatCode>
                <c:ptCount val="8"/>
                <c:pt idx="0">
                  <c:v>206</c:v>
                </c:pt>
                <c:pt idx="1">
                  <c:v>115</c:v>
                </c:pt>
                <c:pt idx="2">
                  <c:v>433</c:v>
                </c:pt>
                <c:pt idx="3">
                  <c:v>52</c:v>
                </c:pt>
                <c:pt idx="4">
                  <c:v>36</c:v>
                </c:pt>
                <c:pt idx="5">
                  <c:v>86</c:v>
                </c:pt>
                <c:pt idx="6">
                  <c:v>326</c:v>
                </c:pt>
                <c:pt idx="7">
                  <c:v>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3-45EC-9BEF-5D478631F46A}"/>
            </c:ext>
          </c:extLst>
        </c:ser>
        <c:ser>
          <c:idx val="1"/>
          <c:order val="1"/>
          <c:tx>
            <c:strRef>
              <c:f>'Table 10.57'!$S$92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10.57'!$Z$93:$Z$100</c:f>
              <c:numCache>
                <c:formatCode>#,##0</c:formatCode>
                <c:ptCount val="8"/>
                <c:pt idx="0">
                  <c:v>123</c:v>
                </c:pt>
                <c:pt idx="1">
                  <c:v>249</c:v>
                </c:pt>
                <c:pt idx="2">
                  <c:v>65</c:v>
                </c:pt>
                <c:pt idx="3">
                  <c:v>286</c:v>
                </c:pt>
                <c:pt idx="4">
                  <c:v>300</c:v>
                </c:pt>
                <c:pt idx="5">
                  <c:v>187</c:v>
                </c:pt>
                <c:pt idx="6">
                  <c:v>43</c:v>
                </c:pt>
                <c:pt idx="7">
                  <c:v>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3-45EC-9BEF-5D478631F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10.6'!$AB$15:$AB$33</c:f>
              <c:numCache>
                <c:formatCode>0.0%</c:formatCode>
                <c:ptCount val="19"/>
                <c:pt idx="0">
                  <c:v>6.4470918009810793E-2</c:v>
                </c:pt>
                <c:pt idx="1">
                  <c:v>1.1259051623452464E-2</c:v>
                </c:pt>
                <c:pt idx="2">
                  <c:v>0.14646110721793973</c:v>
                </c:pt>
                <c:pt idx="3">
                  <c:v>6.7741181966830179E-3</c:v>
                </c:pt>
                <c:pt idx="4">
                  <c:v>6.4003737444522313E-2</c:v>
                </c:pt>
                <c:pt idx="5">
                  <c:v>2.6769446391030134E-2</c:v>
                </c:pt>
                <c:pt idx="6">
                  <c:v>8.1195982247138518E-2</c:v>
                </c:pt>
                <c:pt idx="7">
                  <c:v>8.208362532118664E-2</c:v>
                </c:pt>
                <c:pt idx="8">
                  <c:v>2.9946274234991823E-2</c:v>
                </c:pt>
                <c:pt idx="9">
                  <c:v>5.8397570661060496E-3</c:v>
                </c:pt>
                <c:pt idx="10">
                  <c:v>2.4760569960289653E-2</c:v>
                </c:pt>
                <c:pt idx="11">
                  <c:v>1.4856341976173791E-2</c:v>
                </c:pt>
                <c:pt idx="12">
                  <c:v>4.7792571829011914E-2</c:v>
                </c:pt>
                <c:pt idx="13">
                  <c:v>7.9093669703340336E-2</c:v>
                </c:pt>
                <c:pt idx="14">
                  <c:v>4.2653585610838589E-2</c:v>
                </c:pt>
                <c:pt idx="15">
                  <c:v>7.4655454333099738E-2</c:v>
                </c:pt>
                <c:pt idx="16">
                  <c:v>0.10703106750759168</c:v>
                </c:pt>
                <c:pt idx="17">
                  <c:v>1.4155571128241066E-2</c:v>
                </c:pt>
                <c:pt idx="18">
                  <c:v>3.4618079887876664E-2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5-482A-BEC2-414422FB0F6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5-482A-BEC2-414422FB0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10.57'!$S$1</c:f>
              <c:strCache>
                <c:ptCount val="1"/>
                <c:pt idx="0">
                  <c:v>Tatiara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10.57'!$V$8:$Z$8</c:f>
              <c:numCache>
                <c:formatCode>#,##0</c:formatCode>
                <c:ptCount val="5"/>
                <c:pt idx="0">
                  <c:v>33215</c:v>
                </c:pt>
                <c:pt idx="1">
                  <c:v>29984.85</c:v>
                </c:pt>
                <c:pt idx="2">
                  <c:v>35353.5</c:v>
                </c:pt>
                <c:pt idx="3">
                  <c:v>38096</c:v>
                </c:pt>
                <c:pt idx="4">
                  <c:v>41164.550000000003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30-43D2-878E-7D289773EB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30-43D2-878E-7D289773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10.58'!$U$4:$Y$4</c:f>
              <c:numCache>
                <c:formatCode>#,##0</c:formatCode>
                <c:ptCount val="5"/>
                <c:pt idx="1">
                  <c:v>75181</c:v>
                </c:pt>
                <c:pt idx="2">
                  <c:v>74388</c:v>
                </c:pt>
                <c:pt idx="3">
                  <c:v>77011</c:v>
                </c:pt>
                <c:pt idx="4">
                  <c:v>84840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CC-470A-8B05-75BE19651BFA}"/>
            </c:ext>
          </c:extLst>
        </c:ser>
        <c:ser>
          <c:idx val="1"/>
          <c:order val="1"/>
          <c:tx>
            <c:strRef>
              <c:f>'Table 10.58'!$S$7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10.58'!$U$7:$Y$7</c:f>
              <c:numCache>
                <c:formatCode>#,##0</c:formatCode>
                <c:ptCount val="5"/>
                <c:pt idx="1">
                  <c:v>55624</c:v>
                </c:pt>
                <c:pt idx="2">
                  <c:v>55665</c:v>
                </c:pt>
                <c:pt idx="3">
                  <c:v>56089</c:v>
                </c:pt>
                <c:pt idx="4">
                  <c:v>57976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CC-470A-8B05-75BE19651BFA}"/>
            </c:ext>
          </c:extLst>
        </c:ser>
        <c:ser>
          <c:idx val="2"/>
          <c:order val="2"/>
          <c:tx>
            <c:strRef>
              <c:f>'Table 10.58'!$S$11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10.58'!$U$11:$Y$11</c:f>
              <c:numCache>
                <c:formatCode>#,##0</c:formatCode>
                <c:ptCount val="5"/>
                <c:pt idx="1">
                  <c:v>68419</c:v>
                </c:pt>
                <c:pt idx="2">
                  <c:v>67387</c:v>
                </c:pt>
                <c:pt idx="3">
                  <c:v>69799</c:v>
                </c:pt>
                <c:pt idx="4">
                  <c:v>77326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CC-470A-8B05-75BE19651BFA}"/>
            </c:ext>
          </c:extLst>
        </c:ser>
        <c:ser>
          <c:idx val="3"/>
          <c:order val="3"/>
          <c:tx>
            <c:strRef>
              <c:f>'Table 10.58'!$S$12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10.58'!$U$12:$Y$12</c:f>
              <c:numCache>
                <c:formatCode>#,##0</c:formatCode>
                <c:ptCount val="5"/>
                <c:pt idx="1">
                  <c:v>6766</c:v>
                </c:pt>
                <c:pt idx="2">
                  <c:v>7004</c:v>
                </c:pt>
                <c:pt idx="3">
                  <c:v>7212</c:v>
                </c:pt>
                <c:pt idx="4">
                  <c:v>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CC-470A-8B05-75BE19651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10.58'!$AB$15:$AB$33</c:f>
              <c:numCache>
                <c:formatCode>0.0%</c:formatCode>
                <c:ptCount val="19"/>
                <c:pt idx="0">
                  <c:v>4.398384551109461E-3</c:v>
                </c:pt>
                <c:pt idx="1">
                  <c:v>6.1043542846532352E-3</c:v>
                </c:pt>
                <c:pt idx="2">
                  <c:v>6.013833441648872E-2</c:v>
                </c:pt>
                <c:pt idx="3">
                  <c:v>7.8567449633274531E-3</c:v>
                </c:pt>
                <c:pt idx="4">
                  <c:v>7.084996750533841E-2</c:v>
                </c:pt>
                <c:pt idx="5">
                  <c:v>3.4676446012440812E-2</c:v>
                </c:pt>
                <c:pt idx="6">
                  <c:v>0.10076826664190883</c:v>
                </c:pt>
                <c:pt idx="7">
                  <c:v>5.9894624454553895E-2</c:v>
                </c:pt>
                <c:pt idx="8">
                  <c:v>4.1245009748398474E-2</c:v>
                </c:pt>
                <c:pt idx="9">
                  <c:v>1.1396342029523721E-2</c:v>
                </c:pt>
                <c:pt idx="10">
                  <c:v>3.6347600037136753E-2</c:v>
                </c:pt>
                <c:pt idx="11">
                  <c:v>1.6850803082350756E-2</c:v>
                </c:pt>
                <c:pt idx="12">
                  <c:v>6.8946708754990246E-2</c:v>
                </c:pt>
                <c:pt idx="13">
                  <c:v>8.7375823971776068E-2</c:v>
                </c:pt>
                <c:pt idx="14">
                  <c:v>7.1314176956642841E-2</c:v>
                </c:pt>
                <c:pt idx="15">
                  <c:v>8.9917370717667811E-2</c:v>
                </c:pt>
                <c:pt idx="16">
                  <c:v>0.15886407947265807</c:v>
                </c:pt>
                <c:pt idx="17">
                  <c:v>1.8579983288459754E-2</c:v>
                </c:pt>
                <c:pt idx="18">
                  <c:v>3.9167672453811163E-2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B1-480D-B2F0-A91563C7DE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B1-480D-B2F0-A91563C7D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10.58'!$Y$44:$Y$60</c:f>
              <c:numCache>
                <c:formatCode>#,##0</c:formatCode>
                <c:ptCount val="17"/>
                <c:pt idx="0">
                  <c:v>43</c:v>
                </c:pt>
                <c:pt idx="1">
                  <c:v>1081</c:v>
                </c:pt>
                <c:pt idx="2">
                  <c:v>2584</c:v>
                </c:pt>
                <c:pt idx="3">
                  <c:v>4179</c:v>
                </c:pt>
                <c:pt idx="4">
                  <c:v>5297</c:v>
                </c:pt>
                <c:pt idx="5">
                  <c:v>4706</c:v>
                </c:pt>
                <c:pt idx="6">
                  <c:v>4777</c:v>
                </c:pt>
                <c:pt idx="7">
                  <c:v>4259</c:v>
                </c:pt>
                <c:pt idx="8">
                  <c:v>3809</c:v>
                </c:pt>
                <c:pt idx="9">
                  <c:v>3781</c:v>
                </c:pt>
                <c:pt idx="10">
                  <c:v>3279</c:v>
                </c:pt>
                <c:pt idx="11">
                  <c:v>2605</c:v>
                </c:pt>
                <c:pt idx="12">
                  <c:v>1406</c:v>
                </c:pt>
                <c:pt idx="13">
                  <c:v>543</c:v>
                </c:pt>
                <c:pt idx="14">
                  <c:v>195</c:v>
                </c:pt>
                <c:pt idx="15">
                  <c:v>62</c:v>
                </c:pt>
                <c:pt idx="16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F-48C8-803E-AD7EF75CB0A7}"/>
            </c:ext>
          </c:extLst>
        </c:ser>
        <c:ser>
          <c:idx val="1"/>
          <c:order val="1"/>
          <c:tx>
            <c:strRef>
              <c:f>'Table 10.58'!$S$62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10.58'!$Y$63:$Y$79</c:f>
              <c:numCache>
                <c:formatCode>#,##0</c:formatCode>
                <c:ptCount val="17"/>
                <c:pt idx="0">
                  <c:v>102</c:v>
                </c:pt>
                <c:pt idx="1">
                  <c:v>1197</c:v>
                </c:pt>
                <c:pt idx="2">
                  <c:v>2831</c:v>
                </c:pt>
                <c:pt idx="3">
                  <c:v>4234</c:v>
                </c:pt>
                <c:pt idx="4">
                  <c:v>4669</c:v>
                </c:pt>
                <c:pt idx="5">
                  <c:v>4336</c:v>
                </c:pt>
                <c:pt idx="6">
                  <c:v>4646</c:v>
                </c:pt>
                <c:pt idx="7">
                  <c:v>4149</c:v>
                </c:pt>
                <c:pt idx="8">
                  <c:v>3935</c:v>
                </c:pt>
                <c:pt idx="9">
                  <c:v>4022</c:v>
                </c:pt>
                <c:pt idx="10">
                  <c:v>3467</c:v>
                </c:pt>
                <c:pt idx="11">
                  <c:v>2627</c:v>
                </c:pt>
                <c:pt idx="12">
                  <c:v>1276</c:v>
                </c:pt>
                <c:pt idx="13">
                  <c:v>397</c:v>
                </c:pt>
                <c:pt idx="14">
                  <c:v>144</c:v>
                </c:pt>
                <c:pt idx="15">
                  <c:v>62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F-48C8-803E-AD7EF75CB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10.58'!$Y$83:$Y$90</c:f>
              <c:numCache>
                <c:formatCode>#,##0</c:formatCode>
                <c:ptCount val="8"/>
                <c:pt idx="0">
                  <c:v>3572</c:v>
                </c:pt>
                <c:pt idx="1">
                  <c:v>4423</c:v>
                </c:pt>
                <c:pt idx="2">
                  <c:v>5595</c:v>
                </c:pt>
                <c:pt idx="3">
                  <c:v>2156</c:v>
                </c:pt>
                <c:pt idx="4">
                  <c:v>1930</c:v>
                </c:pt>
                <c:pt idx="5">
                  <c:v>1964</c:v>
                </c:pt>
                <c:pt idx="6">
                  <c:v>2278</c:v>
                </c:pt>
                <c:pt idx="7">
                  <c:v>3033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EF-4B2E-9718-BDB571FBDBA0}"/>
            </c:ext>
          </c:extLst>
        </c:ser>
        <c:ser>
          <c:idx val="1"/>
          <c:order val="1"/>
          <c:tx>
            <c:strRef>
              <c:f>'Table 10.58'!$S$92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10.58'!$Y$93:$Y$100</c:f>
              <c:numCache>
                <c:formatCode>#,##0</c:formatCode>
                <c:ptCount val="8"/>
                <c:pt idx="0">
                  <c:v>2379</c:v>
                </c:pt>
                <c:pt idx="1">
                  <c:v>6287</c:v>
                </c:pt>
                <c:pt idx="2">
                  <c:v>1005</c:v>
                </c:pt>
                <c:pt idx="3">
                  <c:v>4997</c:v>
                </c:pt>
                <c:pt idx="4">
                  <c:v>5931</c:v>
                </c:pt>
                <c:pt idx="5">
                  <c:v>2986</c:v>
                </c:pt>
                <c:pt idx="6">
                  <c:v>199</c:v>
                </c:pt>
                <c:pt idx="7">
                  <c:v>1330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EF-4B2E-9718-BDB571FB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10.58'!$U$8:$Y$8</c:f>
              <c:numCache>
                <c:formatCode>#,##0</c:formatCode>
                <c:ptCount val="5"/>
                <c:pt idx="1">
                  <c:v>48216</c:v>
                </c:pt>
                <c:pt idx="2">
                  <c:v>48483.03</c:v>
                </c:pt>
                <c:pt idx="3">
                  <c:v>50098.52</c:v>
                </c:pt>
                <c:pt idx="4">
                  <c:v>49821.14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B-47E4-86FE-FA2851A187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9B-47E4-86FE-FA2851A18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10.58'!$V$4:$Z$4</c:f>
              <c:numCache>
                <c:formatCode>#,##0</c:formatCode>
                <c:ptCount val="5"/>
                <c:pt idx="0">
                  <c:v>75181</c:v>
                </c:pt>
                <c:pt idx="1">
                  <c:v>74388</c:v>
                </c:pt>
                <c:pt idx="2">
                  <c:v>77011</c:v>
                </c:pt>
                <c:pt idx="3">
                  <c:v>84840</c:v>
                </c:pt>
                <c:pt idx="4">
                  <c:v>86169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05-4722-8FEF-8A64DC06FF1C}"/>
            </c:ext>
          </c:extLst>
        </c:ser>
        <c:ser>
          <c:idx val="1"/>
          <c:order val="1"/>
          <c:tx>
            <c:strRef>
              <c:f>'Table 10.58'!$S$7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10.58'!$V$7:$Z$7</c:f>
              <c:numCache>
                <c:formatCode>#,##0</c:formatCode>
                <c:ptCount val="5"/>
                <c:pt idx="0">
                  <c:v>55624</c:v>
                </c:pt>
                <c:pt idx="1">
                  <c:v>55665</c:v>
                </c:pt>
                <c:pt idx="2">
                  <c:v>56089</c:v>
                </c:pt>
                <c:pt idx="3">
                  <c:v>57976</c:v>
                </c:pt>
                <c:pt idx="4">
                  <c:v>59024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05-4722-8FEF-8A64DC06FF1C}"/>
            </c:ext>
          </c:extLst>
        </c:ser>
        <c:ser>
          <c:idx val="2"/>
          <c:order val="2"/>
          <c:tx>
            <c:strRef>
              <c:f>'Table 10.58'!$S$11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10.58'!$V$11:$Z$11</c:f>
              <c:numCache>
                <c:formatCode>#,##0</c:formatCode>
                <c:ptCount val="5"/>
                <c:pt idx="0">
                  <c:v>68419</c:v>
                </c:pt>
                <c:pt idx="1">
                  <c:v>67387</c:v>
                </c:pt>
                <c:pt idx="2">
                  <c:v>69799</c:v>
                </c:pt>
                <c:pt idx="3">
                  <c:v>77326</c:v>
                </c:pt>
                <c:pt idx="4">
                  <c:v>78349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05-4722-8FEF-8A64DC06FF1C}"/>
            </c:ext>
          </c:extLst>
        </c:ser>
        <c:ser>
          <c:idx val="3"/>
          <c:order val="3"/>
          <c:tx>
            <c:strRef>
              <c:f>'Table 10.58'!$S$12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10.58'!$V$12:$Z$12</c:f>
              <c:numCache>
                <c:formatCode>#,##0</c:formatCode>
                <c:ptCount val="5"/>
                <c:pt idx="0">
                  <c:v>6766</c:v>
                </c:pt>
                <c:pt idx="1">
                  <c:v>7004</c:v>
                </c:pt>
                <c:pt idx="2">
                  <c:v>7212</c:v>
                </c:pt>
                <c:pt idx="3">
                  <c:v>7519</c:v>
                </c:pt>
                <c:pt idx="4">
                  <c:v>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05-4722-8FEF-8A64DC06F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10.58'!$AB$15:$AB$33</c:f>
              <c:numCache>
                <c:formatCode>0.0%</c:formatCode>
                <c:ptCount val="19"/>
                <c:pt idx="0">
                  <c:v>4.398384551109461E-3</c:v>
                </c:pt>
                <c:pt idx="1">
                  <c:v>6.1043542846532352E-3</c:v>
                </c:pt>
                <c:pt idx="2">
                  <c:v>6.013833441648872E-2</c:v>
                </c:pt>
                <c:pt idx="3">
                  <c:v>7.8567449633274531E-3</c:v>
                </c:pt>
                <c:pt idx="4">
                  <c:v>7.084996750533841E-2</c:v>
                </c:pt>
                <c:pt idx="5">
                  <c:v>3.4676446012440812E-2</c:v>
                </c:pt>
                <c:pt idx="6">
                  <c:v>0.10076826664190883</c:v>
                </c:pt>
                <c:pt idx="7">
                  <c:v>5.9894624454553895E-2</c:v>
                </c:pt>
                <c:pt idx="8">
                  <c:v>4.1245009748398474E-2</c:v>
                </c:pt>
                <c:pt idx="9">
                  <c:v>1.1396342029523721E-2</c:v>
                </c:pt>
                <c:pt idx="10">
                  <c:v>3.6347600037136753E-2</c:v>
                </c:pt>
                <c:pt idx="11">
                  <c:v>1.6850803082350756E-2</c:v>
                </c:pt>
                <c:pt idx="12">
                  <c:v>6.8946708754990246E-2</c:v>
                </c:pt>
                <c:pt idx="13">
                  <c:v>8.7375823971776068E-2</c:v>
                </c:pt>
                <c:pt idx="14">
                  <c:v>7.1314176956642841E-2</c:v>
                </c:pt>
                <c:pt idx="15">
                  <c:v>8.9917370717667811E-2</c:v>
                </c:pt>
                <c:pt idx="16">
                  <c:v>0.15886407947265807</c:v>
                </c:pt>
                <c:pt idx="17">
                  <c:v>1.8579983288459754E-2</c:v>
                </c:pt>
                <c:pt idx="18">
                  <c:v>3.9167672453811163E-2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2-481C-8CC7-711EB9A65E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2-481C-8CC7-711EB9A65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10.58'!$Z$44:$Z$60</c:f>
              <c:numCache>
                <c:formatCode>#,##0</c:formatCode>
                <c:ptCount val="17"/>
                <c:pt idx="0">
                  <c:v>49</c:v>
                </c:pt>
                <c:pt idx="1">
                  <c:v>1047</c:v>
                </c:pt>
                <c:pt idx="2">
                  <c:v>2702</c:v>
                </c:pt>
                <c:pt idx="3">
                  <c:v>4297</c:v>
                </c:pt>
                <c:pt idx="4">
                  <c:v>5702</c:v>
                </c:pt>
                <c:pt idx="5">
                  <c:v>4742</c:v>
                </c:pt>
                <c:pt idx="6">
                  <c:v>4660</c:v>
                </c:pt>
                <c:pt idx="7">
                  <c:v>4543</c:v>
                </c:pt>
                <c:pt idx="8">
                  <c:v>3762</c:v>
                </c:pt>
                <c:pt idx="9">
                  <c:v>3695</c:v>
                </c:pt>
                <c:pt idx="10">
                  <c:v>3293</c:v>
                </c:pt>
                <c:pt idx="11">
                  <c:v>2569</c:v>
                </c:pt>
                <c:pt idx="12">
                  <c:v>1426</c:v>
                </c:pt>
                <c:pt idx="13">
                  <c:v>524</c:v>
                </c:pt>
                <c:pt idx="14">
                  <c:v>198</c:v>
                </c:pt>
                <c:pt idx="15">
                  <c:v>66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B-41AE-B404-4AD9F0FEA67E}"/>
            </c:ext>
          </c:extLst>
        </c:ser>
        <c:ser>
          <c:idx val="1"/>
          <c:order val="1"/>
          <c:tx>
            <c:strRef>
              <c:f>'Table 10.58'!$S$62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10.58'!$Z$63:$Z$79</c:f>
              <c:numCache>
                <c:formatCode>#,##0</c:formatCode>
                <c:ptCount val="17"/>
                <c:pt idx="0">
                  <c:v>74</c:v>
                </c:pt>
                <c:pt idx="1">
                  <c:v>1229</c:v>
                </c:pt>
                <c:pt idx="2">
                  <c:v>2859</c:v>
                </c:pt>
                <c:pt idx="3">
                  <c:v>4249</c:v>
                </c:pt>
                <c:pt idx="4">
                  <c:v>4949</c:v>
                </c:pt>
                <c:pt idx="5">
                  <c:v>4736</c:v>
                </c:pt>
                <c:pt idx="6">
                  <c:v>4677</c:v>
                </c:pt>
                <c:pt idx="7">
                  <c:v>4392</c:v>
                </c:pt>
                <c:pt idx="8">
                  <c:v>3832</c:v>
                </c:pt>
                <c:pt idx="9">
                  <c:v>3897</c:v>
                </c:pt>
                <c:pt idx="10">
                  <c:v>3470</c:v>
                </c:pt>
                <c:pt idx="11">
                  <c:v>2590</c:v>
                </c:pt>
                <c:pt idx="12">
                  <c:v>1223</c:v>
                </c:pt>
                <c:pt idx="13">
                  <c:v>352</c:v>
                </c:pt>
                <c:pt idx="14">
                  <c:v>152</c:v>
                </c:pt>
                <c:pt idx="15">
                  <c:v>75</c:v>
                </c:pt>
                <c:pt idx="1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B-41AE-B404-4AD9F0FEA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10.58'!$Z$83:$Z$90</c:f>
              <c:numCache>
                <c:formatCode>#,##0</c:formatCode>
                <c:ptCount val="8"/>
                <c:pt idx="0">
                  <c:v>3600</c:v>
                </c:pt>
                <c:pt idx="1">
                  <c:v>4693</c:v>
                </c:pt>
                <c:pt idx="2">
                  <c:v>5505</c:v>
                </c:pt>
                <c:pt idx="3">
                  <c:v>2272</c:v>
                </c:pt>
                <c:pt idx="4">
                  <c:v>1960</c:v>
                </c:pt>
                <c:pt idx="5">
                  <c:v>1975</c:v>
                </c:pt>
                <c:pt idx="6">
                  <c:v>2242</c:v>
                </c:pt>
                <c:pt idx="7">
                  <c:v>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1-4598-95D5-36ED592EBA61}"/>
            </c:ext>
          </c:extLst>
        </c:ser>
        <c:ser>
          <c:idx val="1"/>
          <c:order val="1"/>
          <c:tx>
            <c:strRef>
              <c:f>'Table 10.58'!$S$92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10.58'!$Z$93:$Z$100</c:f>
              <c:numCache>
                <c:formatCode>#,##0</c:formatCode>
                <c:ptCount val="8"/>
                <c:pt idx="0">
                  <c:v>2478</c:v>
                </c:pt>
                <c:pt idx="1">
                  <c:v>6405</c:v>
                </c:pt>
                <c:pt idx="2">
                  <c:v>1083</c:v>
                </c:pt>
                <c:pt idx="3">
                  <c:v>5161</c:v>
                </c:pt>
                <c:pt idx="4">
                  <c:v>5910</c:v>
                </c:pt>
                <c:pt idx="5">
                  <c:v>2896</c:v>
                </c:pt>
                <c:pt idx="6">
                  <c:v>228</c:v>
                </c:pt>
                <c:pt idx="7">
                  <c:v>1338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41-4598-95D5-36ED592EB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10.6'!$Z$44:$Z$60</c:f>
              <c:numCache>
                <c:formatCode>#,##0</c:formatCode>
                <c:ptCount val="17"/>
                <c:pt idx="0">
                  <c:v>35</c:v>
                </c:pt>
                <c:pt idx="1">
                  <c:v>409</c:v>
                </c:pt>
                <c:pt idx="2">
                  <c:v>685</c:v>
                </c:pt>
                <c:pt idx="3">
                  <c:v>819</c:v>
                </c:pt>
                <c:pt idx="4">
                  <c:v>950</c:v>
                </c:pt>
                <c:pt idx="5">
                  <c:v>925</c:v>
                </c:pt>
                <c:pt idx="6">
                  <c:v>938</c:v>
                </c:pt>
                <c:pt idx="7">
                  <c:v>965</c:v>
                </c:pt>
                <c:pt idx="8">
                  <c:v>982</c:v>
                </c:pt>
                <c:pt idx="9">
                  <c:v>1035</c:v>
                </c:pt>
                <c:pt idx="10">
                  <c:v>937</c:v>
                </c:pt>
                <c:pt idx="11">
                  <c:v>930</c:v>
                </c:pt>
                <c:pt idx="12">
                  <c:v>532</c:v>
                </c:pt>
                <c:pt idx="13">
                  <c:v>225</c:v>
                </c:pt>
                <c:pt idx="14">
                  <c:v>109</c:v>
                </c:pt>
                <c:pt idx="15">
                  <c:v>43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9-4B95-A00C-237BD7C40823}"/>
            </c:ext>
          </c:extLst>
        </c:ser>
        <c:ser>
          <c:idx val="1"/>
          <c:order val="1"/>
          <c:tx>
            <c:strRef>
              <c:f>'Table 10.6'!$S$62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10.6'!$Z$63:$Z$79</c:f>
              <c:numCache>
                <c:formatCode>#,##0</c:formatCode>
                <c:ptCount val="17"/>
                <c:pt idx="0">
                  <c:v>62</c:v>
                </c:pt>
                <c:pt idx="1">
                  <c:v>449</c:v>
                </c:pt>
                <c:pt idx="2">
                  <c:v>747</c:v>
                </c:pt>
                <c:pt idx="3">
                  <c:v>894</c:v>
                </c:pt>
                <c:pt idx="4">
                  <c:v>901</c:v>
                </c:pt>
                <c:pt idx="5">
                  <c:v>887</c:v>
                </c:pt>
                <c:pt idx="6">
                  <c:v>1034</c:v>
                </c:pt>
                <c:pt idx="7">
                  <c:v>1061</c:v>
                </c:pt>
                <c:pt idx="8">
                  <c:v>1038</c:v>
                </c:pt>
                <c:pt idx="9">
                  <c:v>1192</c:v>
                </c:pt>
                <c:pt idx="10">
                  <c:v>955</c:v>
                </c:pt>
                <c:pt idx="11">
                  <c:v>886</c:v>
                </c:pt>
                <c:pt idx="12">
                  <c:v>453</c:v>
                </c:pt>
                <c:pt idx="13">
                  <c:v>157</c:v>
                </c:pt>
                <c:pt idx="14">
                  <c:v>68</c:v>
                </c:pt>
                <c:pt idx="15">
                  <c:v>35</c:v>
                </c:pt>
                <c:pt idx="16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C9-4B95-A00C-237BD7C4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10.58'!$S$1</c:f>
              <c:strCache>
                <c:ptCount val="1"/>
                <c:pt idx="0">
                  <c:v>Tea Tree Gully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10.58'!$V$8:$Z$8</c:f>
              <c:numCache>
                <c:formatCode>#,##0</c:formatCode>
                <c:ptCount val="5"/>
                <c:pt idx="0">
                  <c:v>48216</c:v>
                </c:pt>
                <c:pt idx="1">
                  <c:v>48483.03</c:v>
                </c:pt>
                <c:pt idx="2">
                  <c:v>50098.52</c:v>
                </c:pt>
                <c:pt idx="3">
                  <c:v>49821.14</c:v>
                </c:pt>
                <c:pt idx="4">
                  <c:v>52152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DF-46D7-B1C0-46A5EE3617F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DF-46D7-B1C0-46A5EE361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10.59'!$U$4:$Y$4</c:f>
              <c:numCache>
                <c:formatCode>#,##0</c:formatCode>
                <c:ptCount val="5"/>
                <c:pt idx="1">
                  <c:v>4046</c:v>
                </c:pt>
                <c:pt idx="2">
                  <c:v>4129</c:v>
                </c:pt>
                <c:pt idx="3">
                  <c:v>4255</c:v>
                </c:pt>
                <c:pt idx="4">
                  <c:v>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4-4A83-9D82-8B0439DE0665}"/>
            </c:ext>
          </c:extLst>
        </c:ser>
        <c:ser>
          <c:idx val="1"/>
          <c:order val="1"/>
          <c:tx>
            <c:strRef>
              <c:f>'Table 10.59'!$S$7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10.59'!$U$7:$Y$7</c:f>
              <c:numCache>
                <c:formatCode>#,##0</c:formatCode>
                <c:ptCount val="5"/>
                <c:pt idx="1">
                  <c:v>2675</c:v>
                </c:pt>
                <c:pt idx="2">
                  <c:v>2773</c:v>
                </c:pt>
                <c:pt idx="3">
                  <c:v>2853</c:v>
                </c:pt>
                <c:pt idx="4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94-4A83-9D82-8B0439DE0665}"/>
            </c:ext>
          </c:extLst>
        </c:ser>
        <c:ser>
          <c:idx val="2"/>
          <c:order val="2"/>
          <c:tx>
            <c:strRef>
              <c:f>'Table 10.59'!$S$11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10.59'!$U$11:$Y$11</c:f>
              <c:numCache>
                <c:formatCode>#,##0</c:formatCode>
                <c:ptCount val="5"/>
                <c:pt idx="1">
                  <c:v>3239</c:v>
                </c:pt>
                <c:pt idx="2">
                  <c:v>3228</c:v>
                </c:pt>
                <c:pt idx="3">
                  <c:v>3309</c:v>
                </c:pt>
                <c:pt idx="4">
                  <c:v>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94-4A83-9D82-8B0439DE0665}"/>
            </c:ext>
          </c:extLst>
        </c:ser>
        <c:ser>
          <c:idx val="3"/>
          <c:order val="3"/>
          <c:tx>
            <c:strRef>
              <c:f>'Table 10.59'!$S$12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10.59'!$U$12:$Y$12</c:f>
              <c:numCache>
                <c:formatCode>#,##0</c:formatCode>
                <c:ptCount val="5"/>
                <c:pt idx="1">
                  <c:v>803</c:v>
                </c:pt>
                <c:pt idx="2">
                  <c:v>904</c:v>
                </c:pt>
                <c:pt idx="3">
                  <c:v>946</c:v>
                </c:pt>
                <c:pt idx="4">
                  <c:v>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94-4A83-9D82-8B0439DE0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10.59'!$AB$15:$AB$33</c:f>
              <c:numCache>
                <c:formatCode>0.0%</c:formatCode>
                <c:ptCount val="19"/>
                <c:pt idx="0">
                  <c:v>0.22610571736785329</c:v>
                </c:pt>
                <c:pt idx="1">
                  <c:v>1.0571736785329019E-2</c:v>
                </c:pt>
                <c:pt idx="2">
                  <c:v>4.0345199568500537E-2</c:v>
                </c:pt>
                <c:pt idx="3">
                  <c:v>3.6677454153182308E-3</c:v>
                </c:pt>
                <c:pt idx="4">
                  <c:v>3.6677454153182305E-2</c:v>
                </c:pt>
                <c:pt idx="5">
                  <c:v>2.3732470334412083E-2</c:v>
                </c:pt>
                <c:pt idx="6">
                  <c:v>6.7098166127292344E-2</c:v>
                </c:pt>
                <c:pt idx="7">
                  <c:v>5.8036677454153182E-2</c:v>
                </c:pt>
                <c:pt idx="8">
                  <c:v>5.8683926645091693E-2</c:v>
                </c:pt>
                <c:pt idx="9">
                  <c:v>2.3732470334412083E-3</c:v>
                </c:pt>
                <c:pt idx="10">
                  <c:v>1.6612729234088457E-2</c:v>
                </c:pt>
                <c:pt idx="11">
                  <c:v>3.3441208198489752E-2</c:v>
                </c:pt>
                <c:pt idx="12">
                  <c:v>2.4379719525350594E-2</c:v>
                </c:pt>
                <c:pt idx="13">
                  <c:v>6.1920172599784253E-2</c:v>
                </c:pt>
                <c:pt idx="14">
                  <c:v>2.9989212513484357E-2</c:v>
                </c:pt>
                <c:pt idx="15">
                  <c:v>5.9762675296655882E-2</c:v>
                </c:pt>
                <c:pt idx="16">
                  <c:v>8.9751887810140235E-2</c:v>
                </c:pt>
                <c:pt idx="17">
                  <c:v>1.8554476806903992E-2</c:v>
                </c:pt>
                <c:pt idx="18">
                  <c:v>2.84789644012945E-2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D5-40C2-8C91-0FE1F76C982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D5-40C2-8C91-0FE1F76C9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10.59'!$Y$44:$Y$60</c:f>
              <c:numCache>
                <c:formatCode>#,##0</c:formatCode>
                <c:ptCount val="17"/>
                <c:pt idx="0">
                  <c:v>10</c:v>
                </c:pt>
                <c:pt idx="1">
                  <c:v>62</c:v>
                </c:pt>
                <c:pt idx="2">
                  <c:v>142</c:v>
                </c:pt>
                <c:pt idx="3">
                  <c:v>229</c:v>
                </c:pt>
                <c:pt idx="4">
                  <c:v>263</c:v>
                </c:pt>
                <c:pt idx="5">
                  <c:v>220</c:v>
                </c:pt>
                <c:pt idx="6">
                  <c:v>191</c:v>
                </c:pt>
                <c:pt idx="7">
                  <c:v>175</c:v>
                </c:pt>
                <c:pt idx="8">
                  <c:v>171</c:v>
                </c:pt>
                <c:pt idx="9">
                  <c:v>180</c:v>
                </c:pt>
                <c:pt idx="10">
                  <c:v>224</c:v>
                </c:pt>
                <c:pt idx="11">
                  <c:v>245</c:v>
                </c:pt>
                <c:pt idx="12">
                  <c:v>135</c:v>
                </c:pt>
                <c:pt idx="13">
                  <c:v>66</c:v>
                </c:pt>
                <c:pt idx="14">
                  <c:v>43</c:v>
                </c:pt>
                <c:pt idx="15">
                  <c:v>16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5A-4FF3-878B-59A28FD6A0EE}"/>
            </c:ext>
          </c:extLst>
        </c:ser>
        <c:ser>
          <c:idx val="1"/>
          <c:order val="1"/>
          <c:tx>
            <c:strRef>
              <c:f>'Table 10.59'!$S$62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10.59'!$Y$63:$Y$79</c:f>
              <c:numCache>
                <c:formatCode>#,##0</c:formatCode>
                <c:ptCount val="17"/>
                <c:pt idx="0">
                  <c:v>4</c:v>
                </c:pt>
                <c:pt idx="1">
                  <c:v>81</c:v>
                </c:pt>
                <c:pt idx="2">
                  <c:v>152</c:v>
                </c:pt>
                <c:pt idx="3">
                  <c:v>207</c:v>
                </c:pt>
                <c:pt idx="4">
                  <c:v>234</c:v>
                </c:pt>
                <c:pt idx="5">
                  <c:v>184</c:v>
                </c:pt>
                <c:pt idx="6">
                  <c:v>172</c:v>
                </c:pt>
                <c:pt idx="7">
                  <c:v>161</c:v>
                </c:pt>
                <c:pt idx="8">
                  <c:v>224</c:v>
                </c:pt>
                <c:pt idx="9">
                  <c:v>199</c:v>
                </c:pt>
                <c:pt idx="10">
                  <c:v>233</c:v>
                </c:pt>
                <c:pt idx="11">
                  <c:v>166</c:v>
                </c:pt>
                <c:pt idx="12">
                  <c:v>115</c:v>
                </c:pt>
                <c:pt idx="13">
                  <c:v>45</c:v>
                </c:pt>
                <c:pt idx="14">
                  <c:v>34</c:v>
                </c:pt>
                <c:pt idx="15">
                  <c:v>5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5A-4FF3-878B-59A28FD6A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10.59'!$Y$83:$Y$90</c:f>
              <c:numCache>
                <c:formatCode>#,##0</c:formatCode>
                <c:ptCount val="8"/>
                <c:pt idx="0">
                  <c:v>184</c:v>
                </c:pt>
                <c:pt idx="1">
                  <c:v>56</c:v>
                </c:pt>
                <c:pt idx="2">
                  <c:v>202</c:v>
                </c:pt>
                <c:pt idx="3">
                  <c:v>40</c:v>
                </c:pt>
                <c:pt idx="4">
                  <c:v>22</c:v>
                </c:pt>
                <c:pt idx="5">
                  <c:v>45</c:v>
                </c:pt>
                <c:pt idx="6">
                  <c:v>205</c:v>
                </c:pt>
                <c:pt idx="7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B-4830-8AFC-A43A0D1FFFB7}"/>
            </c:ext>
          </c:extLst>
        </c:ser>
        <c:ser>
          <c:idx val="1"/>
          <c:order val="1"/>
          <c:tx>
            <c:strRef>
              <c:f>'Table 10.59'!$S$92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10.59'!$Y$93:$Y$100</c:f>
              <c:numCache>
                <c:formatCode>#,##0</c:formatCode>
                <c:ptCount val="8"/>
                <c:pt idx="0">
                  <c:v>91</c:v>
                </c:pt>
                <c:pt idx="1">
                  <c:v>159</c:v>
                </c:pt>
                <c:pt idx="2">
                  <c:v>40</c:v>
                </c:pt>
                <c:pt idx="3">
                  <c:v>211</c:v>
                </c:pt>
                <c:pt idx="4">
                  <c:v>155</c:v>
                </c:pt>
                <c:pt idx="5">
                  <c:v>146</c:v>
                </c:pt>
                <c:pt idx="6">
                  <c:v>23</c:v>
                </c:pt>
                <c:pt idx="7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B-4830-8AFC-A43A0D1FF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10.59'!$U$8:$Y$8</c:f>
              <c:numCache>
                <c:formatCode>#,##0</c:formatCode>
                <c:ptCount val="5"/>
                <c:pt idx="1">
                  <c:v>31201</c:v>
                </c:pt>
                <c:pt idx="2">
                  <c:v>29930</c:v>
                </c:pt>
                <c:pt idx="3">
                  <c:v>35763.480000000003</c:v>
                </c:pt>
                <c:pt idx="4">
                  <c:v>35210.550000000003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9-44AB-89F9-54AA8F173C0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9-44AB-89F9-54AA8F173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10.59'!$V$4:$Z$4</c:f>
              <c:numCache>
                <c:formatCode>#,##0</c:formatCode>
                <c:ptCount val="5"/>
                <c:pt idx="0">
                  <c:v>4046</c:v>
                </c:pt>
                <c:pt idx="1">
                  <c:v>4129</c:v>
                </c:pt>
                <c:pt idx="2">
                  <c:v>4255</c:v>
                </c:pt>
                <c:pt idx="3">
                  <c:v>4572</c:v>
                </c:pt>
                <c:pt idx="4">
                  <c:v>4629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7-47FC-A3DE-713B346989E0}"/>
            </c:ext>
          </c:extLst>
        </c:ser>
        <c:ser>
          <c:idx val="1"/>
          <c:order val="1"/>
          <c:tx>
            <c:strRef>
              <c:f>'Table 10.59'!$S$7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10.59'!$V$7:$Z$7</c:f>
              <c:numCache>
                <c:formatCode>#,##0</c:formatCode>
                <c:ptCount val="5"/>
                <c:pt idx="0">
                  <c:v>2675</c:v>
                </c:pt>
                <c:pt idx="1">
                  <c:v>2773</c:v>
                </c:pt>
                <c:pt idx="2">
                  <c:v>2853</c:v>
                </c:pt>
                <c:pt idx="3">
                  <c:v>2984</c:v>
                </c:pt>
                <c:pt idx="4">
                  <c:v>3073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7-47FC-A3DE-713B346989E0}"/>
            </c:ext>
          </c:extLst>
        </c:ser>
        <c:ser>
          <c:idx val="2"/>
          <c:order val="2"/>
          <c:tx>
            <c:strRef>
              <c:f>'Table 10.59'!$S$11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10.59'!$V$11:$Z$11</c:f>
              <c:numCache>
                <c:formatCode>#,##0</c:formatCode>
                <c:ptCount val="5"/>
                <c:pt idx="0">
                  <c:v>3239</c:v>
                </c:pt>
                <c:pt idx="1">
                  <c:v>3228</c:v>
                </c:pt>
                <c:pt idx="2">
                  <c:v>3309</c:v>
                </c:pt>
                <c:pt idx="3">
                  <c:v>3621</c:v>
                </c:pt>
                <c:pt idx="4">
                  <c:v>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87-47FC-A3DE-713B346989E0}"/>
            </c:ext>
          </c:extLst>
        </c:ser>
        <c:ser>
          <c:idx val="3"/>
          <c:order val="3"/>
          <c:tx>
            <c:strRef>
              <c:f>'Table 10.59'!$S$12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10.59'!$V$12:$Z$12</c:f>
              <c:numCache>
                <c:formatCode>#,##0</c:formatCode>
                <c:ptCount val="5"/>
                <c:pt idx="0">
                  <c:v>803</c:v>
                </c:pt>
                <c:pt idx="1">
                  <c:v>904</c:v>
                </c:pt>
                <c:pt idx="2">
                  <c:v>946</c:v>
                </c:pt>
                <c:pt idx="3">
                  <c:v>951</c:v>
                </c:pt>
                <c:pt idx="4">
                  <c:v>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87-47FC-A3DE-713B34698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10.59'!$AB$15:$AB$33</c:f>
              <c:numCache>
                <c:formatCode>0.0%</c:formatCode>
                <c:ptCount val="19"/>
                <c:pt idx="0">
                  <c:v>0.22610571736785329</c:v>
                </c:pt>
                <c:pt idx="1">
                  <c:v>1.0571736785329019E-2</c:v>
                </c:pt>
                <c:pt idx="2">
                  <c:v>4.0345199568500537E-2</c:v>
                </c:pt>
                <c:pt idx="3">
                  <c:v>3.6677454153182308E-3</c:v>
                </c:pt>
                <c:pt idx="4">
                  <c:v>3.6677454153182305E-2</c:v>
                </c:pt>
                <c:pt idx="5">
                  <c:v>2.3732470334412083E-2</c:v>
                </c:pt>
                <c:pt idx="6">
                  <c:v>6.7098166127292344E-2</c:v>
                </c:pt>
                <c:pt idx="7">
                  <c:v>5.8036677454153182E-2</c:v>
                </c:pt>
                <c:pt idx="8">
                  <c:v>5.8683926645091693E-2</c:v>
                </c:pt>
                <c:pt idx="9">
                  <c:v>2.3732470334412083E-3</c:v>
                </c:pt>
                <c:pt idx="10">
                  <c:v>1.6612729234088457E-2</c:v>
                </c:pt>
                <c:pt idx="11">
                  <c:v>3.3441208198489752E-2</c:v>
                </c:pt>
                <c:pt idx="12">
                  <c:v>2.4379719525350594E-2</c:v>
                </c:pt>
                <c:pt idx="13">
                  <c:v>6.1920172599784253E-2</c:v>
                </c:pt>
                <c:pt idx="14">
                  <c:v>2.9989212513484357E-2</c:v>
                </c:pt>
                <c:pt idx="15">
                  <c:v>5.9762675296655882E-2</c:v>
                </c:pt>
                <c:pt idx="16">
                  <c:v>8.9751887810140235E-2</c:v>
                </c:pt>
                <c:pt idx="17">
                  <c:v>1.8554476806903992E-2</c:v>
                </c:pt>
                <c:pt idx="18">
                  <c:v>2.84789644012945E-2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77-4DC7-BFC8-1E2AB1C3FF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77-4DC7-BFC8-1E2AB1C3F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10.59'!$Z$44:$Z$60</c:f>
              <c:numCache>
                <c:formatCode>#,##0</c:formatCode>
                <c:ptCount val="17"/>
                <c:pt idx="0">
                  <c:v>7</c:v>
                </c:pt>
                <c:pt idx="1">
                  <c:v>74</c:v>
                </c:pt>
                <c:pt idx="2">
                  <c:v>153</c:v>
                </c:pt>
                <c:pt idx="3">
                  <c:v>188</c:v>
                </c:pt>
                <c:pt idx="4">
                  <c:v>307</c:v>
                </c:pt>
                <c:pt idx="5">
                  <c:v>236</c:v>
                </c:pt>
                <c:pt idx="6">
                  <c:v>204</c:v>
                </c:pt>
                <c:pt idx="7">
                  <c:v>172</c:v>
                </c:pt>
                <c:pt idx="8">
                  <c:v>163</c:v>
                </c:pt>
                <c:pt idx="9">
                  <c:v>187</c:v>
                </c:pt>
                <c:pt idx="10">
                  <c:v>200</c:v>
                </c:pt>
                <c:pt idx="11">
                  <c:v>231</c:v>
                </c:pt>
                <c:pt idx="12">
                  <c:v>137</c:v>
                </c:pt>
                <c:pt idx="13">
                  <c:v>66</c:v>
                </c:pt>
                <c:pt idx="14">
                  <c:v>37</c:v>
                </c:pt>
                <c:pt idx="15">
                  <c:v>14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B-4201-A3AB-AA921A7838F3}"/>
            </c:ext>
          </c:extLst>
        </c:ser>
        <c:ser>
          <c:idx val="1"/>
          <c:order val="1"/>
          <c:tx>
            <c:strRef>
              <c:f>'Table 10.59'!$S$62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10.59'!$Z$63:$Z$79</c:f>
              <c:numCache>
                <c:formatCode>#,##0</c:formatCode>
                <c:ptCount val="17"/>
                <c:pt idx="0">
                  <c:v>6</c:v>
                </c:pt>
                <c:pt idx="1">
                  <c:v>61</c:v>
                </c:pt>
                <c:pt idx="2">
                  <c:v>162</c:v>
                </c:pt>
                <c:pt idx="3">
                  <c:v>216</c:v>
                </c:pt>
                <c:pt idx="4">
                  <c:v>277</c:v>
                </c:pt>
                <c:pt idx="5">
                  <c:v>179</c:v>
                </c:pt>
                <c:pt idx="6">
                  <c:v>195</c:v>
                </c:pt>
                <c:pt idx="7">
                  <c:v>163</c:v>
                </c:pt>
                <c:pt idx="8">
                  <c:v>225</c:v>
                </c:pt>
                <c:pt idx="9">
                  <c:v>201</c:v>
                </c:pt>
                <c:pt idx="10">
                  <c:v>227</c:v>
                </c:pt>
                <c:pt idx="11">
                  <c:v>181</c:v>
                </c:pt>
                <c:pt idx="12">
                  <c:v>98</c:v>
                </c:pt>
                <c:pt idx="13">
                  <c:v>48</c:v>
                </c:pt>
                <c:pt idx="14">
                  <c:v>23</c:v>
                </c:pt>
                <c:pt idx="15">
                  <c:v>8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B-4201-A3AB-AA921A783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10.59'!$Z$83:$Z$90</c:f>
              <c:numCache>
                <c:formatCode>#,##0</c:formatCode>
                <c:ptCount val="8"/>
                <c:pt idx="0">
                  <c:v>217</c:v>
                </c:pt>
                <c:pt idx="1">
                  <c:v>51</c:v>
                </c:pt>
                <c:pt idx="2">
                  <c:v>207</c:v>
                </c:pt>
                <c:pt idx="3">
                  <c:v>40</c:v>
                </c:pt>
                <c:pt idx="4">
                  <c:v>21</c:v>
                </c:pt>
                <c:pt idx="5">
                  <c:v>49</c:v>
                </c:pt>
                <c:pt idx="6">
                  <c:v>250</c:v>
                </c:pt>
                <c:pt idx="7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6C-4AE1-848B-77EC286152A8}"/>
            </c:ext>
          </c:extLst>
        </c:ser>
        <c:ser>
          <c:idx val="1"/>
          <c:order val="1"/>
          <c:tx>
            <c:strRef>
              <c:f>'Table 10.59'!$S$92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10.59'!$Z$93:$Z$100</c:f>
              <c:numCache>
                <c:formatCode>#,##0</c:formatCode>
                <c:ptCount val="8"/>
                <c:pt idx="0">
                  <c:v>111</c:v>
                </c:pt>
                <c:pt idx="1">
                  <c:v>167</c:v>
                </c:pt>
                <c:pt idx="2">
                  <c:v>49</c:v>
                </c:pt>
                <c:pt idx="3">
                  <c:v>222</c:v>
                </c:pt>
                <c:pt idx="4">
                  <c:v>156</c:v>
                </c:pt>
                <c:pt idx="5">
                  <c:v>138</c:v>
                </c:pt>
                <c:pt idx="6">
                  <c:v>47</c:v>
                </c:pt>
                <c:pt idx="7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6C-4AE1-848B-77EC286152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10.6'!$Z$83:$Z$90</c:f>
              <c:numCache>
                <c:formatCode>#,##0</c:formatCode>
                <c:ptCount val="8"/>
                <c:pt idx="0">
                  <c:v>825</c:v>
                </c:pt>
                <c:pt idx="1">
                  <c:v>769</c:v>
                </c:pt>
                <c:pt idx="2">
                  <c:v>1396</c:v>
                </c:pt>
                <c:pt idx="3">
                  <c:v>336</c:v>
                </c:pt>
                <c:pt idx="4">
                  <c:v>247</c:v>
                </c:pt>
                <c:pt idx="5">
                  <c:v>315</c:v>
                </c:pt>
                <c:pt idx="6">
                  <c:v>844</c:v>
                </c:pt>
                <c:pt idx="7">
                  <c:v>1337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0-40B0-826F-6E1DD66C1FAA}"/>
            </c:ext>
          </c:extLst>
        </c:ser>
        <c:ser>
          <c:idx val="1"/>
          <c:order val="1"/>
          <c:tx>
            <c:strRef>
              <c:f>'Table 10.6'!$S$92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10.6'!$Z$93:$Z$100</c:f>
              <c:numCache>
                <c:formatCode>#,##0</c:formatCode>
                <c:ptCount val="8"/>
                <c:pt idx="0">
                  <c:v>602</c:v>
                </c:pt>
                <c:pt idx="1">
                  <c:v>1338</c:v>
                </c:pt>
                <c:pt idx="2">
                  <c:v>302</c:v>
                </c:pt>
                <c:pt idx="3">
                  <c:v>1133</c:v>
                </c:pt>
                <c:pt idx="4">
                  <c:v>1122</c:v>
                </c:pt>
                <c:pt idx="5">
                  <c:v>572</c:v>
                </c:pt>
                <c:pt idx="6">
                  <c:v>111</c:v>
                </c:pt>
                <c:pt idx="7">
                  <c:v>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0-40B0-826F-6E1DD66C1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10.59'!$S$1</c:f>
              <c:strCache>
                <c:ptCount val="1"/>
                <c:pt idx="0">
                  <c:v>The Coorong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10.59'!$V$8:$Z$8</c:f>
              <c:numCache>
                <c:formatCode>#,##0</c:formatCode>
                <c:ptCount val="5"/>
                <c:pt idx="0">
                  <c:v>31201</c:v>
                </c:pt>
                <c:pt idx="1">
                  <c:v>29930</c:v>
                </c:pt>
                <c:pt idx="2">
                  <c:v>35763.480000000003</c:v>
                </c:pt>
                <c:pt idx="3">
                  <c:v>35210.550000000003</c:v>
                </c:pt>
                <c:pt idx="4">
                  <c:v>37737.14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BB-4977-A366-0D15123989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10.59'!$V$2:$Z$2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BB-4977-A366-0D1512398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10.60'!$U$4:$Y$4</c:f>
              <c:numCache>
                <c:formatCode>#,##0</c:formatCode>
                <c:ptCount val="5"/>
                <c:pt idx="1">
                  <c:v>2018</c:v>
                </c:pt>
                <c:pt idx="2">
                  <c:v>2039</c:v>
                </c:pt>
                <c:pt idx="3">
                  <c:v>2158</c:v>
                </c:pt>
                <c:pt idx="4">
                  <c:v>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2E-4FB8-A22D-30EA3A16BA90}"/>
            </c:ext>
          </c:extLst>
        </c:ser>
        <c:ser>
          <c:idx val="1"/>
          <c:order val="1"/>
          <c:tx>
            <c:strRef>
              <c:f>'Table 10.60'!$S$7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10.60'!$U$7:$Y$7</c:f>
              <c:numCache>
                <c:formatCode>#,##0</c:formatCode>
                <c:ptCount val="5"/>
                <c:pt idx="1">
                  <c:v>1285</c:v>
                </c:pt>
                <c:pt idx="2">
                  <c:v>1337</c:v>
                </c:pt>
                <c:pt idx="3">
                  <c:v>1397</c:v>
                </c:pt>
                <c:pt idx="4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2E-4FB8-A22D-30EA3A16BA90}"/>
            </c:ext>
          </c:extLst>
        </c:ser>
        <c:ser>
          <c:idx val="2"/>
          <c:order val="2"/>
          <c:tx>
            <c:strRef>
              <c:f>'Table 10.60'!$S$11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10.60'!$U$11:$Y$11</c:f>
              <c:numCache>
                <c:formatCode>#,##0</c:formatCode>
                <c:ptCount val="5"/>
                <c:pt idx="1">
                  <c:v>1514</c:v>
                </c:pt>
                <c:pt idx="2">
                  <c:v>1534</c:v>
                </c:pt>
                <c:pt idx="3">
                  <c:v>1655</c:v>
                </c:pt>
                <c:pt idx="4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2E-4FB8-A22D-30EA3A16BA90}"/>
            </c:ext>
          </c:extLst>
        </c:ser>
        <c:ser>
          <c:idx val="3"/>
          <c:order val="3"/>
          <c:tx>
            <c:strRef>
              <c:f>'Table 10.60'!$S$12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10.60'!$U$12:$Y$12</c:f>
              <c:numCache>
                <c:formatCode>#,##0</c:formatCode>
                <c:ptCount val="5"/>
                <c:pt idx="1">
                  <c:v>505</c:v>
                </c:pt>
                <c:pt idx="2">
                  <c:v>511</c:v>
                </c:pt>
                <c:pt idx="3">
                  <c:v>503</c:v>
                </c:pt>
                <c:pt idx="4">
                  <c:v>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2E-4FB8-A22D-30EA3A16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10.60'!$AB$15:$AB$33</c:f>
              <c:numCache>
                <c:formatCode>0.0%</c:formatCode>
                <c:ptCount val="19"/>
                <c:pt idx="0">
                  <c:v>0.18670189343901364</c:v>
                </c:pt>
                <c:pt idx="1">
                  <c:v>1.9815059445178335E-2</c:v>
                </c:pt>
                <c:pt idx="2">
                  <c:v>2.9502421840598855E-2</c:v>
                </c:pt>
                <c:pt idx="3">
                  <c:v>2.2016732716864818E-3</c:v>
                </c:pt>
                <c:pt idx="4">
                  <c:v>5.8124174372523117E-2</c:v>
                </c:pt>
                <c:pt idx="5">
                  <c:v>2.5099075297225892E-2</c:v>
                </c:pt>
                <c:pt idx="6">
                  <c:v>7.6177895200352272E-2</c:v>
                </c:pt>
                <c:pt idx="7">
                  <c:v>5.195948921180097E-2</c:v>
                </c:pt>
                <c:pt idx="8">
                  <c:v>5.5482166446499337E-2</c:v>
                </c:pt>
                <c:pt idx="9">
                  <c:v>0</c:v>
                </c:pt>
                <c:pt idx="10">
                  <c:v>3.7428445618670189E-2</c:v>
                </c:pt>
                <c:pt idx="11">
                  <c:v>1.4090708938793483E-2</c:v>
                </c:pt>
                <c:pt idx="12">
                  <c:v>2.4218405988551298E-2</c:v>
                </c:pt>
                <c:pt idx="13">
                  <c:v>3.3465433729634522E-2</c:v>
                </c:pt>
                <c:pt idx="14">
                  <c:v>2.7741083223249668E-2</c:v>
                </c:pt>
                <c:pt idx="15">
                  <c:v>7.8379568472038752E-2</c:v>
                </c:pt>
                <c:pt idx="16">
                  <c:v>9.0708938793483046E-2</c:v>
                </c:pt>
                <c:pt idx="17">
                  <c:v>7.0453544693967413E-3</c:v>
                </c:pt>
                <c:pt idx="18">
                  <c:v>4.5354469396741523E-2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49-475D-A2DA-B58E3ABBAC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49-475D-A2DA-B58E3ABBA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10.60'!$Y$44:$Y$60</c:f>
              <c:numCache>
                <c:formatCode>#,##0</c:formatCode>
                <c:ptCount val="17"/>
                <c:pt idx="0">
                  <c:v>0</c:v>
                </c:pt>
                <c:pt idx="1">
                  <c:v>36</c:v>
                </c:pt>
                <c:pt idx="2">
                  <c:v>72</c:v>
                </c:pt>
                <c:pt idx="3">
                  <c:v>80</c:v>
                </c:pt>
                <c:pt idx="4">
                  <c:v>129</c:v>
                </c:pt>
                <c:pt idx="5">
                  <c:v>83</c:v>
                </c:pt>
                <c:pt idx="6">
                  <c:v>78</c:v>
                </c:pt>
                <c:pt idx="7">
                  <c:v>110</c:v>
                </c:pt>
                <c:pt idx="8">
                  <c:v>95</c:v>
                </c:pt>
                <c:pt idx="9">
                  <c:v>117</c:v>
                </c:pt>
                <c:pt idx="10">
                  <c:v>123</c:v>
                </c:pt>
                <c:pt idx="11">
                  <c:v>130</c:v>
                </c:pt>
                <c:pt idx="12">
                  <c:v>90</c:v>
                </c:pt>
                <c:pt idx="13">
                  <c:v>37</c:v>
                </c:pt>
                <c:pt idx="14">
                  <c:v>14</c:v>
                </c:pt>
                <c:pt idx="15">
                  <c:v>12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9-4FCF-9555-ECB73EE487B0}"/>
            </c:ext>
          </c:extLst>
        </c:ser>
        <c:ser>
          <c:idx val="1"/>
          <c:order val="1"/>
          <c:tx>
            <c:strRef>
              <c:f>'Table 10.60'!$S$62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10.60'!$Y$63:$Y$79</c:f>
              <c:numCache>
                <c:formatCode>#,##0</c:formatCode>
                <c:ptCount val="17"/>
                <c:pt idx="0">
                  <c:v>5</c:v>
                </c:pt>
                <c:pt idx="1">
                  <c:v>47</c:v>
                </c:pt>
                <c:pt idx="2">
                  <c:v>98</c:v>
                </c:pt>
                <c:pt idx="3">
                  <c:v>86</c:v>
                </c:pt>
                <c:pt idx="4">
                  <c:v>102</c:v>
                </c:pt>
                <c:pt idx="5">
                  <c:v>92</c:v>
                </c:pt>
                <c:pt idx="6">
                  <c:v>100</c:v>
                </c:pt>
                <c:pt idx="7">
                  <c:v>87</c:v>
                </c:pt>
                <c:pt idx="8">
                  <c:v>103</c:v>
                </c:pt>
                <c:pt idx="9">
                  <c:v>134</c:v>
                </c:pt>
                <c:pt idx="10">
                  <c:v>103</c:v>
                </c:pt>
                <c:pt idx="11">
                  <c:v>89</c:v>
                </c:pt>
                <c:pt idx="12">
                  <c:v>66</c:v>
                </c:pt>
                <c:pt idx="13">
                  <c:v>18</c:v>
                </c:pt>
                <c:pt idx="14">
                  <c:v>9</c:v>
                </c:pt>
                <c:pt idx="15">
                  <c:v>8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9-4FCF-9555-ECB73EE48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10.60'!$Y$83:$Y$90</c:f>
              <c:numCache>
                <c:formatCode>#,##0</c:formatCode>
                <c:ptCount val="8"/>
                <c:pt idx="0">
                  <c:v>60</c:v>
                </c:pt>
                <c:pt idx="1">
                  <c:v>40</c:v>
                </c:pt>
                <c:pt idx="2">
                  <c:v>119</c:v>
                </c:pt>
                <c:pt idx="3">
                  <c:v>19</c:v>
                </c:pt>
                <c:pt idx="4">
                  <c:v>13</c:v>
                </c:pt>
                <c:pt idx="5">
                  <c:v>20</c:v>
                </c:pt>
                <c:pt idx="6">
                  <c:v>100</c:v>
                </c:pt>
                <c:pt idx="7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4-4D8A-ABA1-DC8ACD11522A}"/>
            </c:ext>
          </c:extLst>
        </c:ser>
        <c:ser>
          <c:idx val="1"/>
          <c:order val="1"/>
          <c:tx>
            <c:strRef>
              <c:f>'Table 10.60'!$S$92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10.60'!$Y$93:$Y$100</c:f>
              <c:numCache>
                <c:formatCode>#,##0</c:formatCode>
                <c:ptCount val="8"/>
                <c:pt idx="0">
                  <c:v>33</c:v>
                </c:pt>
                <c:pt idx="1">
                  <c:v>127</c:v>
                </c:pt>
                <c:pt idx="2">
                  <c:v>17</c:v>
                </c:pt>
                <c:pt idx="3">
                  <c:v>110</c:v>
                </c:pt>
                <c:pt idx="4">
                  <c:v>95</c:v>
                </c:pt>
                <c:pt idx="5">
                  <c:v>63</c:v>
                </c:pt>
                <c:pt idx="6">
                  <c:v>10</c:v>
                </c:pt>
                <c:pt idx="7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4-4D8A-ABA1-DC8ACD115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10.60'!$U$8:$Y$8</c:f>
              <c:numCache>
                <c:formatCode>#,##0</c:formatCode>
                <c:ptCount val="5"/>
                <c:pt idx="1">
                  <c:v>29483.5</c:v>
                </c:pt>
                <c:pt idx="2">
                  <c:v>28767.19</c:v>
                </c:pt>
                <c:pt idx="3">
                  <c:v>28190.57</c:v>
                </c:pt>
                <c:pt idx="4">
                  <c:v>30203.5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E9-4422-94F3-E950AA0FBA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E9-4422-94F3-E950AA0FB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10.60'!$V$4:$Z$4</c:f>
              <c:numCache>
                <c:formatCode>#,##0</c:formatCode>
                <c:ptCount val="5"/>
                <c:pt idx="0">
                  <c:v>2018</c:v>
                </c:pt>
                <c:pt idx="1">
                  <c:v>2039</c:v>
                </c:pt>
                <c:pt idx="2">
                  <c:v>2158</c:v>
                </c:pt>
                <c:pt idx="3">
                  <c:v>2362</c:v>
                </c:pt>
                <c:pt idx="4">
                  <c:v>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2-454B-8EC2-69BB0A160053}"/>
            </c:ext>
          </c:extLst>
        </c:ser>
        <c:ser>
          <c:idx val="1"/>
          <c:order val="1"/>
          <c:tx>
            <c:strRef>
              <c:f>'Table 10.60'!$S$7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10.60'!$V$7:$Z$7</c:f>
              <c:numCache>
                <c:formatCode>#,##0</c:formatCode>
                <c:ptCount val="5"/>
                <c:pt idx="0">
                  <c:v>1285</c:v>
                </c:pt>
                <c:pt idx="1">
                  <c:v>1337</c:v>
                </c:pt>
                <c:pt idx="2">
                  <c:v>1397</c:v>
                </c:pt>
                <c:pt idx="3">
                  <c:v>1481</c:v>
                </c:pt>
                <c:pt idx="4">
                  <c:v>1483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02-454B-8EC2-69BB0A160053}"/>
            </c:ext>
          </c:extLst>
        </c:ser>
        <c:ser>
          <c:idx val="2"/>
          <c:order val="2"/>
          <c:tx>
            <c:strRef>
              <c:f>'Table 10.60'!$S$11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10.60'!$V$11:$Z$11</c:f>
              <c:numCache>
                <c:formatCode>#,##0</c:formatCode>
                <c:ptCount val="5"/>
                <c:pt idx="0">
                  <c:v>1514</c:v>
                </c:pt>
                <c:pt idx="1">
                  <c:v>1534</c:v>
                </c:pt>
                <c:pt idx="2">
                  <c:v>1655</c:v>
                </c:pt>
                <c:pt idx="3">
                  <c:v>1824</c:v>
                </c:pt>
                <c:pt idx="4">
                  <c:v>1711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02-454B-8EC2-69BB0A160053}"/>
            </c:ext>
          </c:extLst>
        </c:ser>
        <c:ser>
          <c:idx val="3"/>
          <c:order val="3"/>
          <c:tx>
            <c:strRef>
              <c:f>'Table 10.60'!$S$12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10.60'!$V$12:$Z$12</c:f>
              <c:numCache>
                <c:formatCode>#,##0</c:formatCode>
                <c:ptCount val="5"/>
                <c:pt idx="0">
                  <c:v>505</c:v>
                </c:pt>
                <c:pt idx="1">
                  <c:v>511</c:v>
                </c:pt>
                <c:pt idx="2">
                  <c:v>503</c:v>
                </c:pt>
                <c:pt idx="3">
                  <c:v>537</c:v>
                </c:pt>
                <c:pt idx="4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02-454B-8EC2-69BB0A160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10.60'!$AB$15:$AB$33</c:f>
              <c:numCache>
                <c:formatCode>0.0%</c:formatCode>
                <c:ptCount val="19"/>
                <c:pt idx="0">
                  <c:v>0.18670189343901364</c:v>
                </c:pt>
                <c:pt idx="1">
                  <c:v>1.9815059445178335E-2</c:v>
                </c:pt>
                <c:pt idx="2">
                  <c:v>2.9502421840598855E-2</c:v>
                </c:pt>
                <c:pt idx="3">
                  <c:v>2.2016732716864818E-3</c:v>
                </c:pt>
                <c:pt idx="4">
                  <c:v>5.8124174372523117E-2</c:v>
                </c:pt>
                <c:pt idx="5">
                  <c:v>2.5099075297225892E-2</c:v>
                </c:pt>
                <c:pt idx="6">
                  <c:v>7.6177895200352272E-2</c:v>
                </c:pt>
                <c:pt idx="7">
                  <c:v>5.195948921180097E-2</c:v>
                </c:pt>
                <c:pt idx="8">
                  <c:v>5.5482166446499337E-2</c:v>
                </c:pt>
                <c:pt idx="9">
                  <c:v>0</c:v>
                </c:pt>
                <c:pt idx="10">
                  <c:v>3.7428445618670189E-2</c:v>
                </c:pt>
                <c:pt idx="11">
                  <c:v>1.4090708938793483E-2</c:v>
                </c:pt>
                <c:pt idx="12">
                  <c:v>2.4218405988551298E-2</c:v>
                </c:pt>
                <c:pt idx="13">
                  <c:v>3.3465433729634522E-2</c:v>
                </c:pt>
                <c:pt idx="14">
                  <c:v>2.7741083223249668E-2</c:v>
                </c:pt>
                <c:pt idx="15">
                  <c:v>7.8379568472038752E-2</c:v>
                </c:pt>
                <c:pt idx="16">
                  <c:v>9.0708938793483046E-2</c:v>
                </c:pt>
                <c:pt idx="17">
                  <c:v>7.0453544693967413E-3</c:v>
                </c:pt>
                <c:pt idx="18">
                  <c:v>4.5354469396741523E-2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A2-402C-8FED-8A6E75FABE8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A2-402C-8FED-8A6E75FAB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10.60'!$Z$44:$Z$60</c:f>
              <c:numCache>
                <c:formatCode>#,##0</c:formatCode>
                <c:ptCount val="17"/>
                <c:pt idx="0">
                  <c:v>5</c:v>
                </c:pt>
                <c:pt idx="1">
                  <c:v>46</c:v>
                </c:pt>
                <c:pt idx="2">
                  <c:v>53</c:v>
                </c:pt>
                <c:pt idx="3">
                  <c:v>78</c:v>
                </c:pt>
                <c:pt idx="4">
                  <c:v>102</c:v>
                </c:pt>
                <c:pt idx="5">
                  <c:v>102</c:v>
                </c:pt>
                <c:pt idx="6">
                  <c:v>78</c:v>
                </c:pt>
                <c:pt idx="7">
                  <c:v>99</c:v>
                </c:pt>
                <c:pt idx="8">
                  <c:v>95</c:v>
                </c:pt>
                <c:pt idx="9">
                  <c:v>119</c:v>
                </c:pt>
                <c:pt idx="10">
                  <c:v>132</c:v>
                </c:pt>
                <c:pt idx="11">
                  <c:v>110</c:v>
                </c:pt>
                <c:pt idx="12">
                  <c:v>68</c:v>
                </c:pt>
                <c:pt idx="13">
                  <c:v>40</c:v>
                </c:pt>
                <c:pt idx="14">
                  <c:v>12</c:v>
                </c:pt>
                <c:pt idx="15">
                  <c:v>12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C-477B-9DAC-36A31FAA7987}"/>
            </c:ext>
          </c:extLst>
        </c:ser>
        <c:ser>
          <c:idx val="1"/>
          <c:order val="1"/>
          <c:tx>
            <c:strRef>
              <c:f>'Table 10.60'!$S$62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10.60'!$Z$63:$Z$79</c:f>
              <c:numCache>
                <c:formatCode>#,##0</c:formatCode>
                <c:ptCount val="17"/>
                <c:pt idx="0">
                  <c:v>5</c:v>
                </c:pt>
                <c:pt idx="1">
                  <c:v>29</c:v>
                </c:pt>
                <c:pt idx="2">
                  <c:v>117</c:v>
                </c:pt>
                <c:pt idx="3">
                  <c:v>80</c:v>
                </c:pt>
                <c:pt idx="4">
                  <c:v>92</c:v>
                </c:pt>
                <c:pt idx="5">
                  <c:v>92</c:v>
                </c:pt>
                <c:pt idx="6">
                  <c:v>91</c:v>
                </c:pt>
                <c:pt idx="7">
                  <c:v>92</c:v>
                </c:pt>
                <c:pt idx="8">
                  <c:v>97</c:v>
                </c:pt>
                <c:pt idx="9">
                  <c:v>140</c:v>
                </c:pt>
                <c:pt idx="10">
                  <c:v>101</c:v>
                </c:pt>
                <c:pt idx="11">
                  <c:v>77</c:v>
                </c:pt>
                <c:pt idx="12">
                  <c:v>67</c:v>
                </c:pt>
                <c:pt idx="13">
                  <c:v>14</c:v>
                </c:pt>
                <c:pt idx="14">
                  <c:v>12</c:v>
                </c:pt>
                <c:pt idx="15">
                  <c:v>6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4C-477B-9DAC-36A31FAA7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10.60'!$Z$83:$Z$90</c:f>
              <c:numCache>
                <c:formatCode>#,##0</c:formatCode>
                <c:ptCount val="8"/>
                <c:pt idx="0">
                  <c:v>55</c:v>
                </c:pt>
                <c:pt idx="1">
                  <c:v>38</c:v>
                </c:pt>
                <c:pt idx="2">
                  <c:v>116</c:v>
                </c:pt>
                <c:pt idx="3">
                  <c:v>20</c:v>
                </c:pt>
                <c:pt idx="4">
                  <c:v>12</c:v>
                </c:pt>
                <c:pt idx="5">
                  <c:v>28</c:v>
                </c:pt>
                <c:pt idx="6">
                  <c:v>117</c:v>
                </c:pt>
                <c:pt idx="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6-4DCD-9F31-165B6FB4ED46}"/>
            </c:ext>
          </c:extLst>
        </c:ser>
        <c:ser>
          <c:idx val="1"/>
          <c:order val="1"/>
          <c:tx>
            <c:strRef>
              <c:f>'Table 10.60'!$S$92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10.60'!$Z$93:$Z$100</c:f>
              <c:numCache>
                <c:formatCode>#,##0</c:formatCode>
                <c:ptCount val="8"/>
                <c:pt idx="0">
                  <c:v>40</c:v>
                </c:pt>
                <c:pt idx="1">
                  <c:v>129</c:v>
                </c:pt>
                <c:pt idx="2">
                  <c:v>21</c:v>
                </c:pt>
                <c:pt idx="3">
                  <c:v>110</c:v>
                </c:pt>
                <c:pt idx="4">
                  <c:v>81</c:v>
                </c:pt>
                <c:pt idx="5">
                  <c:v>71</c:v>
                </c:pt>
                <c:pt idx="6">
                  <c:v>14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6-4DCD-9F31-165B6FB4E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10.1'!$V$4:$Z$4</c:f>
              <c:numCache>
                <c:formatCode>#,##0</c:formatCode>
                <c:ptCount val="5"/>
                <c:pt idx="0">
                  <c:v>19032</c:v>
                </c:pt>
                <c:pt idx="1">
                  <c:v>20490</c:v>
                </c:pt>
                <c:pt idx="2">
                  <c:v>22184</c:v>
                </c:pt>
                <c:pt idx="3">
                  <c:v>27439</c:v>
                </c:pt>
                <c:pt idx="4">
                  <c:v>31473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8-48CE-A79C-B7501CCC1224}"/>
            </c:ext>
          </c:extLst>
        </c:ser>
        <c:ser>
          <c:idx val="1"/>
          <c:order val="1"/>
          <c:tx>
            <c:strRef>
              <c:f>'Table 10.1'!$S$7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10.1'!$V$7:$Z$7</c:f>
              <c:numCache>
                <c:formatCode>#,##0</c:formatCode>
                <c:ptCount val="5"/>
                <c:pt idx="0">
                  <c:v>12927</c:v>
                </c:pt>
                <c:pt idx="1">
                  <c:v>13966</c:v>
                </c:pt>
                <c:pt idx="2">
                  <c:v>14237</c:v>
                </c:pt>
                <c:pt idx="3">
                  <c:v>16511</c:v>
                </c:pt>
                <c:pt idx="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E8-48CE-A79C-B7501CCC1224}"/>
            </c:ext>
          </c:extLst>
        </c:ser>
        <c:ser>
          <c:idx val="2"/>
          <c:order val="2"/>
          <c:tx>
            <c:strRef>
              <c:f>'Table 10.1'!$S$11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10.1'!$V$11:$Z$11</c:f>
              <c:numCache>
                <c:formatCode>#,##0</c:formatCode>
                <c:ptCount val="5"/>
                <c:pt idx="0">
                  <c:v>16957</c:v>
                </c:pt>
                <c:pt idx="1">
                  <c:v>18280</c:v>
                </c:pt>
                <c:pt idx="2">
                  <c:v>19918</c:v>
                </c:pt>
                <c:pt idx="3">
                  <c:v>24932</c:v>
                </c:pt>
                <c:pt idx="4">
                  <c:v>28789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E8-48CE-A79C-B7501CCC1224}"/>
            </c:ext>
          </c:extLst>
        </c:ser>
        <c:ser>
          <c:idx val="3"/>
          <c:order val="3"/>
          <c:tx>
            <c:strRef>
              <c:f>'Table 10.1'!$S$12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10.1'!$V$12:$Z$12</c:f>
              <c:numCache>
                <c:formatCode>#,##0</c:formatCode>
                <c:ptCount val="5"/>
                <c:pt idx="0">
                  <c:v>2082</c:v>
                </c:pt>
                <c:pt idx="1">
                  <c:v>2214</c:v>
                </c:pt>
                <c:pt idx="2">
                  <c:v>2266</c:v>
                </c:pt>
                <c:pt idx="3">
                  <c:v>2510</c:v>
                </c:pt>
                <c:pt idx="4">
                  <c:v>2687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E8-48CE-A79C-B7501CCC1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10.6'!$S$1</c:f>
              <c:strCache>
                <c:ptCount val="1"/>
                <c:pt idx="0">
                  <c:v>Barossa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10.6'!$V$8:$Z$8</c:f>
              <c:numCache>
                <c:formatCode>#,##0</c:formatCode>
                <c:ptCount val="5"/>
                <c:pt idx="0">
                  <c:v>44925.45</c:v>
                </c:pt>
                <c:pt idx="1">
                  <c:v>44617.74</c:v>
                </c:pt>
                <c:pt idx="2">
                  <c:v>46463</c:v>
                </c:pt>
                <c:pt idx="3">
                  <c:v>47000</c:v>
                </c:pt>
                <c:pt idx="4">
                  <c:v>50310.61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2-482B-AEB7-1628C6520DA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2-482B-AEB7-1628C6520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10.60'!$S$1</c:f>
              <c:strCache>
                <c:ptCount val="1"/>
                <c:pt idx="0">
                  <c:v>Tumby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10.60'!$V$8:$Z$8</c:f>
              <c:numCache>
                <c:formatCode>#,##0</c:formatCode>
                <c:ptCount val="5"/>
                <c:pt idx="0">
                  <c:v>29483.5</c:v>
                </c:pt>
                <c:pt idx="1">
                  <c:v>28767.19</c:v>
                </c:pt>
                <c:pt idx="2">
                  <c:v>28190.57</c:v>
                </c:pt>
                <c:pt idx="3">
                  <c:v>30203.5</c:v>
                </c:pt>
                <c:pt idx="4">
                  <c:v>34362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D-494E-A8A9-E941FD1B88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D-494E-A8A9-E941FD1B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10.61'!$U$4:$Y$4</c:f>
              <c:numCache>
                <c:formatCode>#,##0</c:formatCode>
                <c:ptCount val="5"/>
                <c:pt idx="1">
                  <c:v>31604</c:v>
                </c:pt>
                <c:pt idx="2">
                  <c:v>31284</c:v>
                </c:pt>
                <c:pt idx="3">
                  <c:v>32441</c:v>
                </c:pt>
                <c:pt idx="4">
                  <c:v>34968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B-4DED-A86C-33253FC25D9E}"/>
            </c:ext>
          </c:extLst>
        </c:ser>
        <c:ser>
          <c:idx val="1"/>
          <c:order val="1"/>
          <c:tx>
            <c:strRef>
              <c:f>'Table 10.61'!$S$7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10.61'!$U$7:$Y$7</c:f>
              <c:numCache>
                <c:formatCode>#,##0</c:formatCode>
                <c:ptCount val="5"/>
                <c:pt idx="1">
                  <c:v>21966</c:v>
                </c:pt>
                <c:pt idx="2">
                  <c:v>22094</c:v>
                </c:pt>
                <c:pt idx="3">
                  <c:v>22121</c:v>
                </c:pt>
                <c:pt idx="4">
                  <c:v>22574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B-4DED-A86C-33253FC25D9E}"/>
            </c:ext>
          </c:extLst>
        </c:ser>
        <c:ser>
          <c:idx val="2"/>
          <c:order val="2"/>
          <c:tx>
            <c:strRef>
              <c:f>'Table 10.61'!$S$11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10.61'!$U$11:$Y$11</c:f>
              <c:numCache>
                <c:formatCode>#,##0</c:formatCode>
                <c:ptCount val="5"/>
                <c:pt idx="1">
                  <c:v>27651</c:v>
                </c:pt>
                <c:pt idx="2">
                  <c:v>27299</c:v>
                </c:pt>
                <c:pt idx="3">
                  <c:v>28470</c:v>
                </c:pt>
                <c:pt idx="4">
                  <c:v>30971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7B-4DED-A86C-33253FC25D9E}"/>
            </c:ext>
          </c:extLst>
        </c:ser>
        <c:ser>
          <c:idx val="3"/>
          <c:order val="3"/>
          <c:tx>
            <c:strRef>
              <c:f>'Table 10.61'!$S$12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10.61'!$U$2:$Y$2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10.61'!$U$12:$Y$12</c:f>
              <c:numCache>
                <c:formatCode>#,##0</c:formatCode>
                <c:ptCount val="5"/>
                <c:pt idx="1">
                  <c:v>3954</c:v>
                </c:pt>
                <c:pt idx="2">
                  <c:v>3986</c:v>
                </c:pt>
                <c:pt idx="3">
                  <c:v>3971</c:v>
                </c:pt>
                <c:pt idx="4">
                  <c:v>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7B-4DED-A86C-33253FC25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10.61'!$AB$15:$AB$33</c:f>
              <c:numCache>
                <c:formatCode>0.0%</c:formatCode>
                <c:ptCount val="19"/>
                <c:pt idx="0">
                  <c:v>6.7781292363307726E-3</c:v>
                </c:pt>
                <c:pt idx="1">
                  <c:v>9.4328965205603254E-3</c:v>
                </c:pt>
                <c:pt idx="2">
                  <c:v>3.5924084952553094E-2</c:v>
                </c:pt>
                <c:pt idx="3">
                  <c:v>6.8910980569362856E-3</c:v>
                </c:pt>
                <c:pt idx="4">
                  <c:v>3.4483732489832809E-2</c:v>
                </c:pt>
                <c:pt idx="5">
                  <c:v>2.6971305919566198E-2</c:v>
                </c:pt>
                <c:pt idx="6">
                  <c:v>7.4305241753276102E-2</c:v>
                </c:pt>
                <c:pt idx="7">
                  <c:v>8.9471305919566202E-2</c:v>
                </c:pt>
                <c:pt idx="8">
                  <c:v>2.3158608224130139E-2</c:v>
                </c:pt>
                <c:pt idx="9">
                  <c:v>1.5702666064166291E-2</c:v>
                </c:pt>
                <c:pt idx="10">
                  <c:v>3.9313149570718485E-2</c:v>
                </c:pt>
                <c:pt idx="11">
                  <c:v>1.9769543605964755E-2</c:v>
                </c:pt>
                <c:pt idx="12">
                  <c:v>0.11596249435155898</c:v>
                </c:pt>
                <c:pt idx="13">
                  <c:v>7.9021690013556259E-2</c:v>
                </c:pt>
                <c:pt idx="14">
                  <c:v>6.2951875282422048E-2</c:v>
                </c:pt>
                <c:pt idx="15">
                  <c:v>0.10316877541798464</c:v>
                </c:pt>
                <c:pt idx="16">
                  <c:v>0.17928151830094893</c:v>
                </c:pt>
                <c:pt idx="17">
                  <c:v>2.934365115228197E-2</c:v>
                </c:pt>
                <c:pt idx="18">
                  <c:v>2.8948260280162674E-2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6-4857-ACA3-4F304A8FE2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6-4857-ACA3-4F304A8FE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10.61'!$Y$44:$Y$60</c:f>
              <c:numCache>
                <c:formatCode>#,##0</c:formatCode>
                <c:ptCount val="17"/>
                <c:pt idx="0">
                  <c:v>20</c:v>
                </c:pt>
                <c:pt idx="1">
                  <c:v>263</c:v>
                </c:pt>
                <c:pt idx="2">
                  <c:v>911</c:v>
                </c:pt>
                <c:pt idx="3">
                  <c:v>1585</c:v>
                </c:pt>
                <c:pt idx="4">
                  <c:v>2199</c:v>
                </c:pt>
                <c:pt idx="5">
                  <c:v>1835</c:v>
                </c:pt>
                <c:pt idx="6">
                  <c:v>1693</c:v>
                </c:pt>
                <c:pt idx="7">
                  <c:v>1610</c:v>
                </c:pt>
                <c:pt idx="8">
                  <c:v>1555</c:v>
                </c:pt>
                <c:pt idx="9">
                  <c:v>1442</c:v>
                </c:pt>
                <c:pt idx="10">
                  <c:v>1232</c:v>
                </c:pt>
                <c:pt idx="11">
                  <c:v>953</c:v>
                </c:pt>
                <c:pt idx="12">
                  <c:v>619</c:v>
                </c:pt>
                <c:pt idx="13">
                  <c:v>368</c:v>
                </c:pt>
                <c:pt idx="14">
                  <c:v>146</c:v>
                </c:pt>
                <c:pt idx="15">
                  <c:v>53</c:v>
                </c:pt>
                <c:pt idx="1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3-4A70-8966-A04592F9675F}"/>
            </c:ext>
          </c:extLst>
        </c:ser>
        <c:ser>
          <c:idx val="1"/>
          <c:order val="1"/>
          <c:tx>
            <c:strRef>
              <c:f>'Table 10.61'!$S$62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10.61'!$Y$63:$Y$79</c:f>
              <c:numCache>
                <c:formatCode>#,##0</c:formatCode>
                <c:ptCount val="17"/>
                <c:pt idx="0">
                  <c:v>21</c:v>
                </c:pt>
                <c:pt idx="1">
                  <c:v>462</c:v>
                </c:pt>
                <c:pt idx="2">
                  <c:v>1140</c:v>
                </c:pt>
                <c:pt idx="3">
                  <c:v>1919</c:v>
                </c:pt>
                <c:pt idx="4">
                  <c:v>2346</c:v>
                </c:pt>
                <c:pt idx="5">
                  <c:v>2093</c:v>
                </c:pt>
                <c:pt idx="6">
                  <c:v>1822</c:v>
                </c:pt>
                <c:pt idx="7">
                  <c:v>1776</c:v>
                </c:pt>
                <c:pt idx="8">
                  <c:v>1619</c:v>
                </c:pt>
                <c:pt idx="9">
                  <c:v>1614</c:v>
                </c:pt>
                <c:pt idx="10">
                  <c:v>1382</c:v>
                </c:pt>
                <c:pt idx="11">
                  <c:v>1126</c:v>
                </c:pt>
                <c:pt idx="12">
                  <c:v>630</c:v>
                </c:pt>
                <c:pt idx="13">
                  <c:v>287</c:v>
                </c:pt>
                <c:pt idx="14">
                  <c:v>98</c:v>
                </c:pt>
                <c:pt idx="15">
                  <c:v>47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3-4A70-8966-A04592F96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10.61'!$Y$83:$Y$90</c:f>
              <c:numCache>
                <c:formatCode>#,##0</c:formatCode>
                <c:ptCount val="8"/>
                <c:pt idx="0">
                  <c:v>1703</c:v>
                </c:pt>
                <c:pt idx="1">
                  <c:v>3284</c:v>
                </c:pt>
                <c:pt idx="2">
                  <c:v>913</c:v>
                </c:pt>
                <c:pt idx="3">
                  <c:v>759</c:v>
                </c:pt>
                <c:pt idx="4">
                  <c:v>694</c:v>
                </c:pt>
                <c:pt idx="5">
                  <c:v>625</c:v>
                </c:pt>
                <c:pt idx="6">
                  <c:v>250</c:v>
                </c:pt>
                <c:pt idx="7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08-4A8C-9BA0-8601FC905164}"/>
            </c:ext>
          </c:extLst>
        </c:ser>
        <c:ser>
          <c:idx val="1"/>
          <c:order val="1"/>
          <c:tx>
            <c:strRef>
              <c:f>'Table 10.61'!$S$92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10.61'!$Y$93:$Y$100</c:f>
              <c:numCache>
                <c:formatCode>#,##0</c:formatCode>
                <c:ptCount val="8"/>
                <c:pt idx="0">
                  <c:v>1179</c:v>
                </c:pt>
                <c:pt idx="1">
                  <c:v>3903</c:v>
                </c:pt>
                <c:pt idx="2">
                  <c:v>337</c:v>
                </c:pt>
                <c:pt idx="3">
                  <c:v>1299</c:v>
                </c:pt>
                <c:pt idx="4">
                  <c:v>1794</c:v>
                </c:pt>
                <c:pt idx="5">
                  <c:v>897</c:v>
                </c:pt>
                <c:pt idx="6">
                  <c:v>39</c:v>
                </c:pt>
                <c:pt idx="7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08-4A8C-9BA0-8601FC905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10.61'!$U$8:$Y$8</c:f>
              <c:numCache>
                <c:formatCode>#,##0</c:formatCode>
                <c:ptCount val="5"/>
                <c:pt idx="1">
                  <c:v>48038.28</c:v>
                </c:pt>
                <c:pt idx="2">
                  <c:v>47571.67</c:v>
                </c:pt>
                <c:pt idx="3">
                  <c:v>49357.47</c:v>
                </c:pt>
                <c:pt idx="4">
                  <c:v>49210.76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4-43E0-A6B0-F0199CD4BDF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4-43E0-A6B0-F0199CD4B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10.61'!$V$4:$Z$4</c:f>
              <c:numCache>
                <c:formatCode>#,##0</c:formatCode>
                <c:ptCount val="5"/>
                <c:pt idx="0">
                  <c:v>31604</c:v>
                </c:pt>
                <c:pt idx="1">
                  <c:v>31284</c:v>
                </c:pt>
                <c:pt idx="2">
                  <c:v>32441</c:v>
                </c:pt>
                <c:pt idx="3">
                  <c:v>34968</c:v>
                </c:pt>
                <c:pt idx="4">
                  <c:v>35407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16-4A91-823F-573078137030}"/>
            </c:ext>
          </c:extLst>
        </c:ser>
        <c:ser>
          <c:idx val="1"/>
          <c:order val="1"/>
          <c:tx>
            <c:strRef>
              <c:f>'Table 10.61'!$S$7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10.61'!$V$7:$Z$7</c:f>
              <c:numCache>
                <c:formatCode>#,##0</c:formatCode>
                <c:ptCount val="5"/>
                <c:pt idx="0">
                  <c:v>21966</c:v>
                </c:pt>
                <c:pt idx="1">
                  <c:v>22094</c:v>
                </c:pt>
                <c:pt idx="2">
                  <c:v>22121</c:v>
                </c:pt>
                <c:pt idx="3">
                  <c:v>22574</c:v>
                </c:pt>
                <c:pt idx="4">
                  <c:v>22954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6-4A91-823F-573078137030}"/>
            </c:ext>
          </c:extLst>
        </c:ser>
        <c:ser>
          <c:idx val="2"/>
          <c:order val="2"/>
          <c:tx>
            <c:strRef>
              <c:f>'Table 10.61'!$S$11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10.61'!$V$11:$Z$11</c:f>
              <c:numCache>
                <c:formatCode>#,##0</c:formatCode>
                <c:ptCount val="5"/>
                <c:pt idx="0">
                  <c:v>27651</c:v>
                </c:pt>
                <c:pt idx="1">
                  <c:v>27299</c:v>
                </c:pt>
                <c:pt idx="2">
                  <c:v>28470</c:v>
                </c:pt>
                <c:pt idx="3">
                  <c:v>30971</c:v>
                </c:pt>
                <c:pt idx="4">
                  <c:v>31381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6-4A91-823F-573078137030}"/>
            </c:ext>
          </c:extLst>
        </c:ser>
        <c:ser>
          <c:idx val="3"/>
          <c:order val="3"/>
          <c:tx>
            <c:strRef>
              <c:f>'Table 10.61'!$S$12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10.61'!$V$12:$Z$12</c:f>
              <c:numCache>
                <c:formatCode>#,##0</c:formatCode>
                <c:ptCount val="5"/>
                <c:pt idx="0">
                  <c:v>3954</c:v>
                </c:pt>
                <c:pt idx="1">
                  <c:v>3986</c:v>
                </c:pt>
                <c:pt idx="2">
                  <c:v>3971</c:v>
                </c:pt>
                <c:pt idx="3">
                  <c:v>4001</c:v>
                </c:pt>
                <c:pt idx="4">
                  <c:v>4025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16-4A91-823F-57307813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10.61'!$AB$15:$AB$33</c:f>
              <c:numCache>
                <c:formatCode>0.0%</c:formatCode>
                <c:ptCount val="19"/>
                <c:pt idx="0">
                  <c:v>6.7781292363307726E-3</c:v>
                </c:pt>
                <c:pt idx="1">
                  <c:v>9.4328965205603254E-3</c:v>
                </c:pt>
                <c:pt idx="2">
                  <c:v>3.5924084952553094E-2</c:v>
                </c:pt>
                <c:pt idx="3">
                  <c:v>6.8910980569362856E-3</c:v>
                </c:pt>
                <c:pt idx="4">
                  <c:v>3.4483732489832809E-2</c:v>
                </c:pt>
                <c:pt idx="5">
                  <c:v>2.6971305919566198E-2</c:v>
                </c:pt>
                <c:pt idx="6">
                  <c:v>7.4305241753276102E-2</c:v>
                </c:pt>
                <c:pt idx="7">
                  <c:v>8.9471305919566202E-2</c:v>
                </c:pt>
                <c:pt idx="8">
                  <c:v>2.3158608224130139E-2</c:v>
                </c:pt>
                <c:pt idx="9">
                  <c:v>1.5702666064166291E-2</c:v>
                </c:pt>
                <c:pt idx="10">
                  <c:v>3.9313149570718485E-2</c:v>
                </c:pt>
                <c:pt idx="11">
                  <c:v>1.9769543605964755E-2</c:v>
                </c:pt>
                <c:pt idx="12">
                  <c:v>0.11596249435155898</c:v>
                </c:pt>
                <c:pt idx="13">
                  <c:v>7.9021690013556259E-2</c:v>
                </c:pt>
                <c:pt idx="14">
                  <c:v>6.2951875282422048E-2</c:v>
                </c:pt>
                <c:pt idx="15">
                  <c:v>0.10316877541798464</c:v>
                </c:pt>
                <c:pt idx="16">
                  <c:v>0.17928151830094893</c:v>
                </c:pt>
                <c:pt idx="17">
                  <c:v>2.934365115228197E-2</c:v>
                </c:pt>
                <c:pt idx="18">
                  <c:v>2.8948260280162674E-2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3-4B7E-9EA7-F7A2E8AD2A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3-4B7E-9EA7-F7A2E8AD2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10.61'!$Z$44:$Z$60</c:f>
              <c:numCache>
                <c:formatCode>#,##0</c:formatCode>
                <c:ptCount val="17"/>
                <c:pt idx="0">
                  <c:v>14</c:v>
                </c:pt>
                <c:pt idx="1">
                  <c:v>313</c:v>
                </c:pt>
                <c:pt idx="2">
                  <c:v>904</c:v>
                </c:pt>
                <c:pt idx="3">
                  <c:v>1622</c:v>
                </c:pt>
                <c:pt idx="4">
                  <c:v>2259</c:v>
                </c:pt>
                <c:pt idx="5">
                  <c:v>1911</c:v>
                </c:pt>
                <c:pt idx="6">
                  <c:v>1704</c:v>
                </c:pt>
                <c:pt idx="7">
                  <c:v>1570</c:v>
                </c:pt>
                <c:pt idx="8">
                  <c:v>1521</c:v>
                </c:pt>
                <c:pt idx="9">
                  <c:v>1392</c:v>
                </c:pt>
                <c:pt idx="10">
                  <c:v>1279</c:v>
                </c:pt>
                <c:pt idx="11">
                  <c:v>964</c:v>
                </c:pt>
                <c:pt idx="12">
                  <c:v>622</c:v>
                </c:pt>
                <c:pt idx="13">
                  <c:v>386</c:v>
                </c:pt>
                <c:pt idx="14">
                  <c:v>165</c:v>
                </c:pt>
                <c:pt idx="15">
                  <c:v>53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3-4881-978C-A72594C33C39}"/>
            </c:ext>
          </c:extLst>
        </c:ser>
        <c:ser>
          <c:idx val="1"/>
          <c:order val="1"/>
          <c:tx>
            <c:strRef>
              <c:f>'Table 10.61'!$S$62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10.61'!$Z$63:$Z$79</c:f>
              <c:numCache>
                <c:formatCode>#,##0</c:formatCode>
                <c:ptCount val="17"/>
                <c:pt idx="0">
                  <c:v>44</c:v>
                </c:pt>
                <c:pt idx="1">
                  <c:v>420</c:v>
                </c:pt>
                <c:pt idx="2">
                  <c:v>1216</c:v>
                </c:pt>
                <c:pt idx="3">
                  <c:v>2032</c:v>
                </c:pt>
                <c:pt idx="4">
                  <c:v>2377</c:v>
                </c:pt>
                <c:pt idx="5">
                  <c:v>2081</c:v>
                </c:pt>
                <c:pt idx="6">
                  <c:v>1918</c:v>
                </c:pt>
                <c:pt idx="7">
                  <c:v>1757</c:v>
                </c:pt>
                <c:pt idx="8">
                  <c:v>1705</c:v>
                </c:pt>
                <c:pt idx="9">
                  <c:v>1539</c:v>
                </c:pt>
                <c:pt idx="10">
                  <c:v>1399</c:v>
                </c:pt>
                <c:pt idx="11">
                  <c:v>1102</c:v>
                </c:pt>
                <c:pt idx="12">
                  <c:v>614</c:v>
                </c:pt>
                <c:pt idx="13">
                  <c:v>255</c:v>
                </c:pt>
                <c:pt idx="14">
                  <c:v>102</c:v>
                </c:pt>
                <c:pt idx="15">
                  <c:v>56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83-4881-978C-A72594C33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10.61'!$Z$83:$Z$90</c:f>
              <c:numCache>
                <c:formatCode>#,##0</c:formatCode>
                <c:ptCount val="8"/>
                <c:pt idx="0">
                  <c:v>1712</c:v>
                </c:pt>
                <c:pt idx="1">
                  <c:v>3387</c:v>
                </c:pt>
                <c:pt idx="2">
                  <c:v>939</c:v>
                </c:pt>
                <c:pt idx="3">
                  <c:v>795</c:v>
                </c:pt>
                <c:pt idx="4">
                  <c:v>727</c:v>
                </c:pt>
                <c:pt idx="5">
                  <c:v>647</c:v>
                </c:pt>
                <c:pt idx="6">
                  <c:v>267</c:v>
                </c:pt>
                <c:pt idx="7">
                  <c:v>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5-4148-B503-75073A67A805}"/>
            </c:ext>
          </c:extLst>
        </c:ser>
        <c:ser>
          <c:idx val="1"/>
          <c:order val="1"/>
          <c:tx>
            <c:strRef>
              <c:f>'Table 10.61'!$S$92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10.61'!$Z$93:$Z$100</c:f>
              <c:numCache>
                <c:formatCode>#,##0</c:formatCode>
                <c:ptCount val="8"/>
                <c:pt idx="0">
                  <c:v>1194</c:v>
                </c:pt>
                <c:pt idx="1">
                  <c:v>3970</c:v>
                </c:pt>
                <c:pt idx="2">
                  <c:v>344</c:v>
                </c:pt>
                <c:pt idx="3">
                  <c:v>1374</c:v>
                </c:pt>
                <c:pt idx="4">
                  <c:v>1765</c:v>
                </c:pt>
                <c:pt idx="5">
                  <c:v>916</c:v>
                </c:pt>
                <c:pt idx="6">
                  <c:v>49</c:v>
                </c:pt>
                <c:pt idx="7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5-4148-B503-75073A67A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10.7'!$U$4:$Y$4</c:f>
              <c:numCache>
                <c:formatCode>#,##0</c:formatCode>
                <c:ptCount val="5"/>
                <c:pt idx="1">
                  <c:v>1455</c:v>
                </c:pt>
                <c:pt idx="2">
                  <c:v>1468</c:v>
                </c:pt>
                <c:pt idx="3">
                  <c:v>1558</c:v>
                </c:pt>
                <c:pt idx="4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2-4BC8-BD6B-9F9EBD7A622D}"/>
            </c:ext>
          </c:extLst>
        </c:ser>
        <c:ser>
          <c:idx val="1"/>
          <c:order val="1"/>
          <c:tx>
            <c:strRef>
              <c:f>'Table 10.7'!$S$7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10.7'!$U$7:$Y$7</c:f>
              <c:numCache>
                <c:formatCode>#,##0</c:formatCode>
                <c:ptCount val="5"/>
                <c:pt idx="1">
                  <c:v>1043</c:v>
                </c:pt>
                <c:pt idx="2">
                  <c:v>1084</c:v>
                </c:pt>
                <c:pt idx="3">
                  <c:v>1108</c:v>
                </c:pt>
                <c:pt idx="4">
                  <c:v>1190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2-4BC8-BD6B-9F9EBD7A622D}"/>
            </c:ext>
          </c:extLst>
        </c:ser>
        <c:ser>
          <c:idx val="2"/>
          <c:order val="2"/>
          <c:tx>
            <c:strRef>
              <c:f>'Table 10.7'!$S$11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10.7'!$U$11:$Y$11</c:f>
              <c:numCache>
                <c:formatCode>#,##0</c:formatCode>
                <c:ptCount val="5"/>
                <c:pt idx="1">
                  <c:v>1091</c:v>
                </c:pt>
                <c:pt idx="2">
                  <c:v>1075</c:v>
                </c:pt>
                <c:pt idx="3">
                  <c:v>1172</c:v>
                </c:pt>
                <c:pt idx="4">
                  <c:v>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02-4BC8-BD6B-9F9EBD7A622D}"/>
            </c:ext>
          </c:extLst>
        </c:ser>
        <c:ser>
          <c:idx val="3"/>
          <c:order val="3"/>
          <c:tx>
            <c:strRef>
              <c:f>'Table 10.7'!$S$12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10.7'!$U$12:$Y$12</c:f>
              <c:numCache>
                <c:formatCode>#,##0</c:formatCode>
                <c:ptCount val="5"/>
                <c:pt idx="1">
                  <c:v>362</c:v>
                </c:pt>
                <c:pt idx="2">
                  <c:v>391</c:v>
                </c:pt>
                <c:pt idx="3">
                  <c:v>386</c:v>
                </c:pt>
                <c:pt idx="4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02-4BC8-BD6B-9F9EBD7A6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10.61'!$S$1</c:f>
              <c:strCache>
                <c:ptCount val="1"/>
                <c:pt idx="0">
                  <c:v>Unley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10.61'!$V$8:$Z$8</c:f>
              <c:numCache>
                <c:formatCode>#,##0</c:formatCode>
                <c:ptCount val="5"/>
                <c:pt idx="0">
                  <c:v>48038.28</c:v>
                </c:pt>
                <c:pt idx="1">
                  <c:v>47571.67</c:v>
                </c:pt>
                <c:pt idx="2">
                  <c:v>49357.47</c:v>
                </c:pt>
                <c:pt idx="3">
                  <c:v>49210.76</c:v>
                </c:pt>
                <c:pt idx="4">
                  <c:v>51161.88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F-45DD-91B2-0AB56E27701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10.61'!$V$2:$Z$2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F-45DD-91B2-0AB56E27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10.62'!$U$4:$Y$4</c:f>
              <c:numCache>
                <c:formatCode>#,##0</c:formatCode>
                <c:ptCount val="5"/>
                <c:pt idx="1">
                  <c:v>8364</c:v>
                </c:pt>
                <c:pt idx="2">
                  <c:v>8456</c:v>
                </c:pt>
                <c:pt idx="3">
                  <c:v>9018</c:v>
                </c:pt>
                <c:pt idx="4">
                  <c:v>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2-466D-9278-9E52BFAD107B}"/>
            </c:ext>
          </c:extLst>
        </c:ser>
        <c:ser>
          <c:idx val="1"/>
          <c:order val="1"/>
          <c:tx>
            <c:strRef>
              <c:f>'Table 10.62'!$S$7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10.62'!$U$7:$Y$7</c:f>
              <c:numCache>
                <c:formatCode>#,##0</c:formatCode>
                <c:ptCount val="5"/>
                <c:pt idx="1">
                  <c:v>6154</c:v>
                </c:pt>
                <c:pt idx="2">
                  <c:v>6386</c:v>
                </c:pt>
                <c:pt idx="3">
                  <c:v>6527</c:v>
                </c:pt>
                <c:pt idx="4">
                  <c:v>6830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C2-466D-9278-9E52BFAD107B}"/>
            </c:ext>
          </c:extLst>
        </c:ser>
        <c:ser>
          <c:idx val="2"/>
          <c:order val="2"/>
          <c:tx>
            <c:strRef>
              <c:f>'Table 10.62'!$S$11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10.62'!$U$11:$Y$11</c:f>
              <c:numCache>
                <c:formatCode>#,##0</c:formatCode>
                <c:ptCount val="5"/>
                <c:pt idx="1">
                  <c:v>6913</c:v>
                </c:pt>
                <c:pt idx="2">
                  <c:v>6896</c:v>
                </c:pt>
                <c:pt idx="3">
                  <c:v>7413</c:v>
                </c:pt>
                <c:pt idx="4">
                  <c:v>8302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C2-466D-9278-9E52BFAD107B}"/>
            </c:ext>
          </c:extLst>
        </c:ser>
        <c:ser>
          <c:idx val="3"/>
          <c:order val="3"/>
          <c:tx>
            <c:strRef>
              <c:f>'Table 10.62'!$S$12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10.62'!$U$2:$Y$2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10.62'!$U$12:$Y$12</c:f>
              <c:numCache>
                <c:formatCode>#,##0</c:formatCode>
                <c:ptCount val="5"/>
                <c:pt idx="1">
                  <c:v>1452</c:v>
                </c:pt>
                <c:pt idx="2">
                  <c:v>1566</c:v>
                </c:pt>
                <c:pt idx="3">
                  <c:v>1605</c:v>
                </c:pt>
                <c:pt idx="4">
                  <c:v>1694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C2-466D-9278-9E52BFAD1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10.62'!$AB$15:$AB$33</c:f>
              <c:numCache>
                <c:formatCode>0.0%</c:formatCode>
                <c:ptCount val="19"/>
                <c:pt idx="0">
                  <c:v>3.2477788746298121E-2</c:v>
                </c:pt>
                <c:pt idx="1">
                  <c:v>1.2043435340572556E-2</c:v>
                </c:pt>
                <c:pt idx="2">
                  <c:v>3.9289239881539983E-2</c:v>
                </c:pt>
                <c:pt idx="3">
                  <c:v>8.3909180651530104E-3</c:v>
                </c:pt>
                <c:pt idx="4">
                  <c:v>6.8311944718657452E-2</c:v>
                </c:pt>
                <c:pt idx="5">
                  <c:v>1.6880552813425469E-2</c:v>
                </c:pt>
                <c:pt idx="6">
                  <c:v>0.11332675222112537</c:v>
                </c:pt>
                <c:pt idx="7">
                  <c:v>0.1211253701875617</c:v>
                </c:pt>
                <c:pt idx="8">
                  <c:v>2.5765054294175714E-2</c:v>
                </c:pt>
                <c:pt idx="9">
                  <c:v>8.8845014807502464E-3</c:v>
                </c:pt>
                <c:pt idx="10">
                  <c:v>3.050345508390918E-2</c:v>
                </c:pt>
                <c:pt idx="11">
                  <c:v>1.9249753208292201E-2</c:v>
                </c:pt>
                <c:pt idx="12">
                  <c:v>4.5804540967423493E-2</c:v>
                </c:pt>
                <c:pt idx="13">
                  <c:v>7.6505429417571574E-2</c:v>
                </c:pt>
                <c:pt idx="14">
                  <c:v>4.1954590325765054E-2</c:v>
                </c:pt>
                <c:pt idx="15">
                  <c:v>7.1273445212240868E-2</c:v>
                </c:pt>
                <c:pt idx="16">
                  <c:v>0.16001974333662389</c:v>
                </c:pt>
                <c:pt idx="17">
                  <c:v>1.6880552813425469E-2</c:v>
                </c:pt>
                <c:pt idx="18">
                  <c:v>4.8371174728529122E-2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2-4732-8A5F-0C23D89760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2-4732-8A5F-0C23D8976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10.62'!$Y$44:$Y$60</c:f>
              <c:numCache>
                <c:formatCode>#,##0</c:formatCode>
                <c:ptCount val="17"/>
                <c:pt idx="0">
                  <c:v>20</c:v>
                </c:pt>
                <c:pt idx="1">
                  <c:v>185</c:v>
                </c:pt>
                <c:pt idx="2">
                  <c:v>279</c:v>
                </c:pt>
                <c:pt idx="3">
                  <c:v>410</c:v>
                </c:pt>
                <c:pt idx="4">
                  <c:v>352</c:v>
                </c:pt>
                <c:pt idx="5">
                  <c:v>397</c:v>
                </c:pt>
                <c:pt idx="6">
                  <c:v>377</c:v>
                </c:pt>
                <c:pt idx="7">
                  <c:v>421</c:v>
                </c:pt>
                <c:pt idx="8">
                  <c:v>415</c:v>
                </c:pt>
                <c:pt idx="9">
                  <c:v>407</c:v>
                </c:pt>
                <c:pt idx="10">
                  <c:v>407</c:v>
                </c:pt>
                <c:pt idx="11">
                  <c:v>465</c:v>
                </c:pt>
                <c:pt idx="12">
                  <c:v>314</c:v>
                </c:pt>
                <c:pt idx="13">
                  <c:v>153</c:v>
                </c:pt>
                <c:pt idx="14">
                  <c:v>79</c:v>
                </c:pt>
                <c:pt idx="15">
                  <c:v>30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D5-4767-97E3-8372520BFA6F}"/>
            </c:ext>
          </c:extLst>
        </c:ser>
        <c:ser>
          <c:idx val="1"/>
          <c:order val="1"/>
          <c:tx>
            <c:strRef>
              <c:f>'Table 10.62'!$S$62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10.62'!$Y$63:$Y$79</c:f>
              <c:numCache>
                <c:formatCode>#,##0</c:formatCode>
                <c:ptCount val="17"/>
                <c:pt idx="0">
                  <c:v>16</c:v>
                </c:pt>
                <c:pt idx="1">
                  <c:v>191</c:v>
                </c:pt>
                <c:pt idx="2">
                  <c:v>359</c:v>
                </c:pt>
                <c:pt idx="3">
                  <c:v>404</c:v>
                </c:pt>
                <c:pt idx="4">
                  <c:v>353</c:v>
                </c:pt>
                <c:pt idx="5">
                  <c:v>388</c:v>
                </c:pt>
                <c:pt idx="6">
                  <c:v>460</c:v>
                </c:pt>
                <c:pt idx="7">
                  <c:v>459</c:v>
                </c:pt>
                <c:pt idx="8">
                  <c:v>468</c:v>
                </c:pt>
                <c:pt idx="9">
                  <c:v>556</c:v>
                </c:pt>
                <c:pt idx="10">
                  <c:v>532</c:v>
                </c:pt>
                <c:pt idx="11">
                  <c:v>554</c:v>
                </c:pt>
                <c:pt idx="12">
                  <c:v>281</c:v>
                </c:pt>
                <c:pt idx="13">
                  <c:v>127</c:v>
                </c:pt>
                <c:pt idx="14">
                  <c:v>45</c:v>
                </c:pt>
                <c:pt idx="15">
                  <c:v>27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D5-4767-97E3-8372520BF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10.62'!$Y$83:$Y$90</c:f>
              <c:numCache>
                <c:formatCode>#,##0</c:formatCode>
                <c:ptCount val="8"/>
                <c:pt idx="0">
                  <c:v>304</c:v>
                </c:pt>
                <c:pt idx="1">
                  <c:v>368</c:v>
                </c:pt>
                <c:pt idx="2">
                  <c:v>511</c:v>
                </c:pt>
                <c:pt idx="3">
                  <c:v>275</c:v>
                </c:pt>
                <c:pt idx="4">
                  <c:v>87</c:v>
                </c:pt>
                <c:pt idx="5">
                  <c:v>226</c:v>
                </c:pt>
                <c:pt idx="6">
                  <c:v>250</c:v>
                </c:pt>
                <c:pt idx="7">
                  <c:v>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B-4155-852D-DFCBE55CE601}"/>
            </c:ext>
          </c:extLst>
        </c:ser>
        <c:ser>
          <c:idx val="1"/>
          <c:order val="1"/>
          <c:tx>
            <c:strRef>
              <c:f>'Table 10.62'!$S$92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10.62'!$Y$93:$Y$100</c:f>
              <c:numCache>
                <c:formatCode>#,##0</c:formatCode>
                <c:ptCount val="8"/>
                <c:pt idx="0">
                  <c:v>221</c:v>
                </c:pt>
                <c:pt idx="1">
                  <c:v>573</c:v>
                </c:pt>
                <c:pt idx="2">
                  <c:v>106</c:v>
                </c:pt>
                <c:pt idx="3">
                  <c:v>693</c:v>
                </c:pt>
                <c:pt idx="4">
                  <c:v>461</c:v>
                </c:pt>
                <c:pt idx="5">
                  <c:v>424</c:v>
                </c:pt>
                <c:pt idx="6">
                  <c:v>13</c:v>
                </c:pt>
                <c:pt idx="7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2B-4155-852D-DFCBE55CE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10.62'!$U$8:$Y$8</c:f>
              <c:numCache>
                <c:formatCode>#,##0</c:formatCode>
                <c:ptCount val="5"/>
                <c:pt idx="1">
                  <c:v>32718</c:v>
                </c:pt>
                <c:pt idx="2">
                  <c:v>33958.980000000003</c:v>
                </c:pt>
                <c:pt idx="3">
                  <c:v>35474</c:v>
                </c:pt>
                <c:pt idx="4">
                  <c:v>33757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F-428B-90AF-7DF089A0DC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F-428B-90AF-7DF089A0D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10.62'!$V$4:$Z$4</c:f>
              <c:numCache>
                <c:formatCode>#,##0</c:formatCode>
                <c:ptCount val="5"/>
                <c:pt idx="0">
                  <c:v>8364</c:v>
                </c:pt>
                <c:pt idx="1">
                  <c:v>8456</c:v>
                </c:pt>
                <c:pt idx="2">
                  <c:v>9018</c:v>
                </c:pt>
                <c:pt idx="3">
                  <c:v>9994</c:v>
                </c:pt>
                <c:pt idx="4">
                  <c:v>10133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8-4195-973A-7237DA1EBDEE}"/>
            </c:ext>
          </c:extLst>
        </c:ser>
        <c:ser>
          <c:idx val="1"/>
          <c:order val="1"/>
          <c:tx>
            <c:strRef>
              <c:f>'Table 10.62'!$S$7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10.62'!$V$7:$Z$7</c:f>
              <c:numCache>
                <c:formatCode>#,##0</c:formatCode>
                <c:ptCount val="5"/>
                <c:pt idx="0">
                  <c:v>6154</c:v>
                </c:pt>
                <c:pt idx="1">
                  <c:v>6386</c:v>
                </c:pt>
                <c:pt idx="2">
                  <c:v>6527</c:v>
                </c:pt>
                <c:pt idx="3">
                  <c:v>6830</c:v>
                </c:pt>
                <c:pt idx="4">
                  <c:v>6974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8-4195-973A-7237DA1EBDEE}"/>
            </c:ext>
          </c:extLst>
        </c:ser>
        <c:ser>
          <c:idx val="2"/>
          <c:order val="2"/>
          <c:tx>
            <c:strRef>
              <c:f>'Table 10.62'!$S$11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10.62'!$V$11:$Z$11</c:f>
              <c:numCache>
                <c:formatCode>#,##0</c:formatCode>
                <c:ptCount val="5"/>
                <c:pt idx="0">
                  <c:v>6913</c:v>
                </c:pt>
                <c:pt idx="1">
                  <c:v>6896</c:v>
                </c:pt>
                <c:pt idx="2">
                  <c:v>7413</c:v>
                </c:pt>
                <c:pt idx="3">
                  <c:v>8302</c:v>
                </c:pt>
                <c:pt idx="4">
                  <c:v>8485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8-4195-973A-7237DA1EBDEE}"/>
            </c:ext>
          </c:extLst>
        </c:ser>
        <c:ser>
          <c:idx val="3"/>
          <c:order val="3"/>
          <c:tx>
            <c:strRef>
              <c:f>'Table 10.62'!$S$12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10.62'!$V$12:$Z$12</c:f>
              <c:numCache>
                <c:formatCode>#,##0</c:formatCode>
                <c:ptCount val="5"/>
                <c:pt idx="0">
                  <c:v>1452</c:v>
                </c:pt>
                <c:pt idx="1">
                  <c:v>1566</c:v>
                </c:pt>
                <c:pt idx="2">
                  <c:v>1605</c:v>
                </c:pt>
                <c:pt idx="3">
                  <c:v>1694</c:v>
                </c:pt>
                <c:pt idx="4">
                  <c:v>1647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98-4195-973A-7237DA1EB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10.62'!$AB$15:$AB$33</c:f>
              <c:numCache>
                <c:formatCode>0.0%</c:formatCode>
                <c:ptCount val="19"/>
                <c:pt idx="0">
                  <c:v>3.2477788746298121E-2</c:v>
                </c:pt>
                <c:pt idx="1">
                  <c:v>1.2043435340572556E-2</c:v>
                </c:pt>
                <c:pt idx="2">
                  <c:v>3.9289239881539983E-2</c:v>
                </c:pt>
                <c:pt idx="3">
                  <c:v>8.3909180651530104E-3</c:v>
                </c:pt>
                <c:pt idx="4">
                  <c:v>6.8311944718657452E-2</c:v>
                </c:pt>
                <c:pt idx="5">
                  <c:v>1.6880552813425469E-2</c:v>
                </c:pt>
                <c:pt idx="6">
                  <c:v>0.11332675222112537</c:v>
                </c:pt>
                <c:pt idx="7">
                  <c:v>0.1211253701875617</c:v>
                </c:pt>
                <c:pt idx="8">
                  <c:v>2.5765054294175714E-2</c:v>
                </c:pt>
                <c:pt idx="9">
                  <c:v>8.8845014807502464E-3</c:v>
                </c:pt>
                <c:pt idx="10">
                  <c:v>3.050345508390918E-2</c:v>
                </c:pt>
                <c:pt idx="11">
                  <c:v>1.9249753208292201E-2</c:v>
                </c:pt>
                <c:pt idx="12">
                  <c:v>4.5804540967423493E-2</c:v>
                </c:pt>
                <c:pt idx="13">
                  <c:v>7.6505429417571574E-2</c:v>
                </c:pt>
                <c:pt idx="14">
                  <c:v>4.1954590325765054E-2</c:v>
                </c:pt>
                <c:pt idx="15">
                  <c:v>7.1273445212240868E-2</c:v>
                </c:pt>
                <c:pt idx="16">
                  <c:v>0.16001974333662389</c:v>
                </c:pt>
                <c:pt idx="17">
                  <c:v>1.6880552813425469E-2</c:v>
                </c:pt>
                <c:pt idx="18">
                  <c:v>4.8371174728529122E-2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8-48A9-826C-01254F3614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C8-48A9-826C-01254F361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10.62'!$Z$44:$Z$60</c:f>
              <c:numCache>
                <c:formatCode>#,##0</c:formatCode>
                <c:ptCount val="17"/>
                <c:pt idx="0">
                  <c:v>36</c:v>
                </c:pt>
                <c:pt idx="1">
                  <c:v>187</c:v>
                </c:pt>
                <c:pt idx="2">
                  <c:v>307</c:v>
                </c:pt>
                <c:pt idx="3">
                  <c:v>386</c:v>
                </c:pt>
                <c:pt idx="4">
                  <c:v>423</c:v>
                </c:pt>
                <c:pt idx="5">
                  <c:v>437</c:v>
                </c:pt>
                <c:pt idx="6">
                  <c:v>407</c:v>
                </c:pt>
                <c:pt idx="7">
                  <c:v>367</c:v>
                </c:pt>
                <c:pt idx="8">
                  <c:v>434</c:v>
                </c:pt>
                <c:pt idx="9">
                  <c:v>426</c:v>
                </c:pt>
                <c:pt idx="10">
                  <c:v>416</c:v>
                </c:pt>
                <c:pt idx="11">
                  <c:v>461</c:v>
                </c:pt>
                <c:pt idx="12">
                  <c:v>322</c:v>
                </c:pt>
                <c:pt idx="13">
                  <c:v>138</c:v>
                </c:pt>
                <c:pt idx="14">
                  <c:v>66</c:v>
                </c:pt>
                <c:pt idx="15">
                  <c:v>32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4-44D3-BFE5-5410568D9E6F}"/>
            </c:ext>
          </c:extLst>
        </c:ser>
        <c:ser>
          <c:idx val="1"/>
          <c:order val="1"/>
          <c:tx>
            <c:strRef>
              <c:f>'Table 10.62'!$S$62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10.62'!$Z$63:$Z$79</c:f>
              <c:numCache>
                <c:formatCode>#,##0</c:formatCode>
                <c:ptCount val="17"/>
                <c:pt idx="0">
                  <c:v>20</c:v>
                </c:pt>
                <c:pt idx="1">
                  <c:v>225</c:v>
                </c:pt>
                <c:pt idx="2">
                  <c:v>357</c:v>
                </c:pt>
                <c:pt idx="3">
                  <c:v>421</c:v>
                </c:pt>
                <c:pt idx="4">
                  <c:v>399</c:v>
                </c:pt>
                <c:pt idx="5">
                  <c:v>352</c:v>
                </c:pt>
                <c:pt idx="6">
                  <c:v>464</c:v>
                </c:pt>
                <c:pt idx="7">
                  <c:v>432</c:v>
                </c:pt>
                <c:pt idx="8">
                  <c:v>491</c:v>
                </c:pt>
                <c:pt idx="9">
                  <c:v>572</c:v>
                </c:pt>
                <c:pt idx="10">
                  <c:v>480</c:v>
                </c:pt>
                <c:pt idx="11">
                  <c:v>555</c:v>
                </c:pt>
                <c:pt idx="12">
                  <c:v>275</c:v>
                </c:pt>
                <c:pt idx="13">
                  <c:v>117</c:v>
                </c:pt>
                <c:pt idx="14">
                  <c:v>40</c:v>
                </c:pt>
                <c:pt idx="15">
                  <c:v>25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04-44D3-BFE5-5410568D9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10.62'!$Z$83:$Z$90</c:f>
              <c:numCache>
                <c:formatCode>#,##0</c:formatCode>
                <c:ptCount val="8"/>
                <c:pt idx="0">
                  <c:v>322</c:v>
                </c:pt>
                <c:pt idx="1">
                  <c:v>377</c:v>
                </c:pt>
                <c:pt idx="2">
                  <c:v>521</c:v>
                </c:pt>
                <c:pt idx="3">
                  <c:v>287</c:v>
                </c:pt>
                <c:pt idx="4">
                  <c:v>93</c:v>
                </c:pt>
                <c:pt idx="5">
                  <c:v>249</c:v>
                </c:pt>
                <c:pt idx="6">
                  <c:v>266</c:v>
                </c:pt>
                <c:pt idx="7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4-4DF4-BA8E-E775DF38933C}"/>
            </c:ext>
          </c:extLst>
        </c:ser>
        <c:ser>
          <c:idx val="1"/>
          <c:order val="1"/>
          <c:tx>
            <c:strRef>
              <c:f>'Table 10.62'!$S$92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10.62'!$Z$93:$Z$100</c:f>
              <c:numCache>
                <c:formatCode>#,##0</c:formatCode>
                <c:ptCount val="8"/>
                <c:pt idx="0">
                  <c:v>222</c:v>
                </c:pt>
                <c:pt idx="1">
                  <c:v>589</c:v>
                </c:pt>
                <c:pt idx="2">
                  <c:v>107</c:v>
                </c:pt>
                <c:pt idx="3">
                  <c:v>727</c:v>
                </c:pt>
                <c:pt idx="4">
                  <c:v>463</c:v>
                </c:pt>
                <c:pt idx="5">
                  <c:v>426</c:v>
                </c:pt>
                <c:pt idx="6">
                  <c:v>21</c:v>
                </c:pt>
                <c:pt idx="7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4-4DF4-BA8E-E775DF389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10.7'!$AB$15:$AB$33</c:f>
              <c:numCache>
                <c:formatCode>0.0%</c:formatCode>
                <c:ptCount val="19"/>
                <c:pt idx="0">
                  <c:v>0.10663129973474801</c:v>
                </c:pt>
                <c:pt idx="1">
                  <c:v>1.0610079575596816E-2</c:v>
                </c:pt>
                <c:pt idx="2">
                  <c:v>3.8196286472148538E-2</c:v>
                </c:pt>
                <c:pt idx="3">
                  <c:v>1.0079575596816976E-2</c:v>
                </c:pt>
                <c:pt idx="4">
                  <c:v>4.3501326259946953E-2</c:v>
                </c:pt>
                <c:pt idx="5">
                  <c:v>4.1909814323607429E-2</c:v>
                </c:pt>
                <c:pt idx="6">
                  <c:v>5.3050397877984087E-2</c:v>
                </c:pt>
                <c:pt idx="7">
                  <c:v>6.2068965517241378E-2</c:v>
                </c:pt>
                <c:pt idx="8">
                  <c:v>5.9946949602122018E-2</c:v>
                </c:pt>
                <c:pt idx="9">
                  <c:v>2.6525198938992041E-3</c:v>
                </c:pt>
                <c:pt idx="10">
                  <c:v>2.8647214854111407E-2</c:v>
                </c:pt>
                <c:pt idx="11">
                  <c:v>1.7506631299734749E-2</c:v>
                </c:pt>
                <c:pt idx="12">
                  <c:v>3.2360742705570295E-2</c:v>
                </c:pt>
                <c:pt idx="13">
                  <c:v>5.8355437665782495E-2</c:v>
                </c:pt>
                <c:pt idx="14">
                  <c:v>4.1379310344827586E-2</c:v>
                </c:pt>
                <c:pt idx="15">
                  <c:v>7.5331564986737404E-2</c:v>
                </c:pt>
                <c:pt idx="16">
                  <c:v>0.14588859416445624</c:v>
                </c:pt>
                <c:pt idx="17">
                  <c:v>9.5490716180371346E-3</c:v>
                </c:pt>
                <c:pt idx="18">
                  <c:v>2.440318302387268E-2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9A-42A3-A348-70ECDB6544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9A-42A3-A348-70ECDB654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10.62'!$S$1</c:f>
              <c:strCache>
                <c:ptCount val="1"/>
                <c:pt idx="0">
                  <c:v>Victor Harbor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10.62'!$V$8:$Z$8</c:f>
              <c:numCache>
                <c:formatCode>#,##0</c:formatCode>
                <c:ptCount val="5"/>
                <c:pt idx="0">
                  <c:v>32718</c:v>
                </c:pt>
                <c:pt idx="1">
                  <c:v>33958.980000000003</c:v>
                </c:pt>
                <c:pt idx="2">
                  <c:v>35474</c:v>
                </c:pt>
                <c:pt idx="3">
                  <c:v>33757</c:v>
                </c:pt>
                <c:pt idx="4">
                  <c:v>37595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7-4934-B9D5-D2A729BFB3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10.62'!$V$2:$Z$2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77-4934-B9D5-D2A729BFB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10.63'!$U$4:$Y$4</c:f>
              <c:numCache>
                <c:formatCode>#,##0</c:formatCode>
                <c:ptCount val="5"/>
                <c:pt idx="1">
                  <c:v>4576</c:v>
                </c:pt>
                <c:pt idx="2">
                  <c:v>4787</c:v>
                </c:pt>
                <c:pt idx="3">
                  <c:v>5023</c:v>
                </c:pt>
                <c:pt idx="4">
                  <c:v>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D2-432B-B73D-75C19A8DCA3B}"/>
            </c:ext>
          </c:extLst>
        </c:ser>
        <c:ser>
          <c:idx val="1"/>
          <c:order val="1"/>
          <c:tx>
            <c:strRef>
              <c:f>'Table 10.63'!$S$7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10.63'!$U$7:$Y$7</c:f>
              <c:numCache>
                <c:formatCode>#,##0</c:formatCode>
                <c:ptCount val="5"/>
                <c:pt idx="1">
                  <c:v>3290</c:v>
                </c:pt>
                <c:pt idx="2">
                  <c:v>3458</c:v>
                </c:pt>
                <c:pt idx="3">
                  <c:v>3512</c:v>
                </c:pt>
                <c:pt idx="4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2-432B-B73D-75C19A8DCA3B}"/>
            </c:ext>
          </c:extLst>
        </c:ser>
        <c:ser>
          <c:idx val="2"/>
          <c:order val="2"/>
          <c:tx>
            <c:strRef>
              <c:f>'Table 10.63'!$S$11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10.63'!$U$11:$Y$11</c:f>
              <c:numCache>
                <c:formatCode>#,##0</c:formatCode>
                <c:ptCount val="5"/>
                <c:pt idx="1">
                  <c:v>3740</c:v>
                </c:pt>
                <c:pt idx="2">
                  <c:v>3846</c:v>
                </c:pt>
                <c:pt idx="3">
                  <c:v>4085</c:v>
                </c:pt>
                <c:pt idx="4">
                  <c:v>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D2-432B-B73D-75C19A8DCA3B}"/>
            </c:ext>
          </c:extLst>
        </c:ser>
        <c:ser>
          <c:idx val="3"/>
          <c:order val="3"/>
          <c:tx>
            <c:strRef>
              <c:f>'Table 10.63'!$S$12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10.63'!$U$2:$Y$2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10.63'!$U$12:$Y$12</c:f>
              <c:numCache>
                <c:formatCode>#,##0</c:formatCode>
                <c:ptCount val="5"/>
                <c:pt idx="1">
                  <c:v>835</c:v>
                </c:pt>
                <c:pt idx="2">
                  <c:v>943</c:v>
                </c:pt>
                <c:pt idx="3">
                  <c:v>938</c:v>
                </c:pt>
                <c:pt idx="4">
                  <c:v>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D2-432B-B73D-75C19A8DC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10.63'!$AB$15:$AB$33</c:f>
              <c:numCache>
                <c:formatCode>0.0%</c:formatCode>
                <c:ptCount val="19"/>
                <c:pt idx="0">
                  <c:v>0.16273584905660377</c:v>
                </c:pt>
                <c:pt idx="1">
                  <c:v>1.3788098693759071E-2</c:v>
                </c:pt>
                <c:pt idx="2">
                  <c:v>7.7467343976777944E-2</c:v>
                </c:pt>
                <c:pt idx="3">
                  <c:v>4.1727140783744555E-3</c:v>
                </c:pt>
                <c:pt idx="4">
                  <c:v>5.11611030478955E-2</c:v>
                </c:pt>
                <c:pt idx="5">
                  <c:v>3.0660377358490566E-2</c:v>
                </c:pt>
                <c:pt idx="6">
                  <c:v>7.946298984034833E-2</c:v>
                </c:pt>
                <c:pt idx="7">
                  <c:v>4.5355587808417995E-2</c:v>
                </c:pt>
                <c:pt idx="8">
                  <c:v>7.1480406386066758E-2</c:v>
                </c:pt>
                <c:pt idx="9">
                  <c:v>3.8098693759071119E-3</c:v>
                </c:pt>
                <c:pt idx="10">
                  <c:v>2.1226415094339621E-2</c:v>
                </c:pt>
                <c:pt idx="11">
                  <c:v>1.1429608127721336E-2</c:v>
                </c:pt>
                <c:pt idx="12">
                  <c:v>3.029753265602322E-2</c:v>
                </c:pt>
                <c:pt idx="13">
                  <c:v>6.8577648766328006E-2</c:v>
                </c:pt>
                <c:pt idx="14">
                  <c:v>3.7735849056603772E-2</c:v>
                </c:pt>
                <c:pt idx="15">
                  <c:v>7.0754716981132074E-2</c:v>
                </c:pt>
                <c:pt idx="16">
                  <c:v>8.9804063860667638E-2</c:v>
                </c:pt>
                <c:pt idx="17">
                  <c:v>1.288098693759071E-2</c:v>
                </c:pt>
                <c:pt idx="18">
                  <c:v>2.7757619738751814E-2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2-45A1-AE91-299B2B7B52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2-45A1-AE91-299B2B7B5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10.63'!$Y$44:$Y$60</c:f>
              <c:numCache>
                <c:formatCode>#,##0</c:formatCode>
                <c:ptCount val="17"/>
                <c:pt idx="0">
                  <c:v>5</c:v>
                </c:pt>
                <c:pt idx="1">
                  <c:v>80</c:v>
                </c:pt>
                <c:pt idx="2">
                  <c:v>196</c:v>
                </c:pt>
                <c:pt idx="3">
                  <c:v>248</c:v>
                </c:pt>
                <c:pt idx="4">
                  <c:v>309</c:v>
                </c:pt>
                <c:pt idx="5">
                  <c:v>266</c:v>
                </c:pt>
                <c:pt idx="6">
                  <c:v>234</c:v>
                </c:pt>
                <c:pt idx="7">
                  <c:v>243</c:v>
                </c:pt>
                <c:pt idx="8">
                  <c:v>242</c:v>
                </c:pt>
                <c:pt idx="9">
                  <c:v>254</c:v>
                </c:pt>
                <c:pt idx="10">
                  <c:v>233</c:v>
                </c:pt>
                <c:pt idx="11">
                  <c:v>235</c:v>
                </c:pt>
                <c:pt idx="12">
                  <c:v>152</c:v>
                </c:pt>
                <c:pt idx="13">
                  <c:v>87</c:v>
                </c:pt>
                <c:pt idx="14">
                  <c:v>46</c:v>
                </c:pt>
                <c:pt idx="15">
                  <c:v>13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9-41A1-8BCF-CF66848BB3DA}"/>
            </c:ext>
          </c:extLst>
        </c:ser>
        <c:ser>
          <c:idx val="1"/>
          <c:order val="1"/>
          <c:tx>
            <c:strRef>
              <c:f>'Table 10.63'!$S$62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10.63'!$Y$63:$Y$79</c:f>
              <c:numCache>
                <c:formatCode>#,##0</c:formatCode>
                <c:ptCount val="17"/>
                <c:pt idx="0">
                  <c:v>8</c:v>
                </c:pt>
                <c:pt idx="1">
                  <c:v>84</c:v>
                </c:pt>
                <c:pt idx="2">
                  <c:v>180</c:v>
                </c:pt>
                <c:pt idx="3">
                  <c:v>208</c:v>
                </c:pt>
                <c:pt idx="4">
                  <c:v>251</c:v>
                </c:pt>
                <c:pt idx="5">
                  <c:v>191</c:v>
                </c:pt>
                <c:pt idx="6">
                  <c:v>251</c:v>
                </c:pt>
                <c:pt idx="7">
                  <c:v>245</c:v>
                </c:pt>
                <c:pt idx="8">
                  <c:v>217</c:v>
                </c:pt>
                <c:pt idx="9">
                  <c:v>273</c:v>
                </c:pt>
                <c:pt idx="10">
                  <c:v>234</c:v>
                </c:pt>
                <c:pt idx="11">
                  <c:v>194</c:v>
                </c:pt>
                <c:pt idx="12">
                  <c:v>106</c:v>
                </c:pt>
                <c:pt idx="13">
                  <c:v>43</c:v>
                </c:pt>
                <c:pt idx="14">
                  <c:v>26</c:v>
                </c:pt>
                <c:pt idx="15">
                  <c:v>13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39-41A1-8BCF-CF66848BB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10.63'!$Y$83:$Y$90</c:f>
              <c:numCache>
                <c:formatCode>#,##0</c:formatCode>
                <c:ptCount val="8"/>
                <c:pt idx="0">
                  <c:v>163</c:v>
                </c:pt>
                <c:pt idx="1">
                  <c:v>85</c:v>
                </c:pt>
                <c:pt idx="2">
                  <c:v>268</c:v>
                </c:pt>
                <c:pt idx="3">
                  <c:v>71</c:v>
                </c:pt>
                <c:pt idx="4">
                  <c:v>35</c:v>
                </c:pt>
                <c:pt idx="5">
                  <c:v>56</c:v>
                </c:pt>
                <c:pt idx="6">
                  <c:v>317</c:v>
                </c:pt>
                <c:pt idx="7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B1D-9E15-6EA5DF9CA1C6}"/>
            </c:ext>
          </c:extLst>
        </c:ser>
        <c:ser>
          <c:idx val="1"/>
          <c:order val="1"/>
          <c:tx>
            <c:strRef>
              <c:f>'Table 10.63'!$S$92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10.63'!$Y$93:$Y$100</c:f>
              <c:numCache>
                <c:formatCode>#,##0</c:formatCode>
                <c:ptCount val="8"/>
                <c:pt idx="0">
                  <c:v>89</c:v>
                </c:pt>
                <c:pt idx="1">
                  <c:v>227</c:v>
                </c:pt>
                <c:pt idx="2">
                  <c:v>43</c:v>
                </c:pt>
                <c:pt idx="3">
                  <c:v>305</c:v>
                </c:pt>
                <c:pt idx="4">
                  <c:v>208</c:v>
                </c:pt>
                <c:pt idx="5">
                  <c:v>165</c:v>
                </c:pt>
                <c:pt idx="6">
                  <c:v>33</c:v>
                </c:pt>
                <c:pt idx="7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60-4B1D-9E15-6EA5DF9CA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10.63'!$U$8:$Y$8</c:f>
              <c:numCache>
                <c:formatCode>#,##0</c:formatCode>
                <c:ptCount val="5"/>
                <c:pt idx="1">
                  <c:v>36252.51</c:v>
                </c:pt>
                <c:pt idx="2">
                  <c:v>37728.71</c:v>
                </c:pt>
                <c:pt idx="3">
                  <c:v>39013</c:v>
                </c:pt>
                <c:pt idx="4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9-4684-A293-01A419E0F6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D9-4684-A293-01A419E0F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10.63'!$V$4:$Z$4</c:f>
              <c:numCache>
                <c:formatCode>#,##0</c:formatCode>
                <c:ptCount val="5"/>
                <c:pt idx="0">
                  <c:v>4576</c:v>
                </c:pt>
                <c:pt idx="1">
                  <c:v>4787</c:v>
                </c:pt>
                <c:pt idx="2">
                  <c:v>5023</c:v>
                </c:pt>
                <c:pt idx="3">
                  <c:v>5407</c:v>
                </c:pt>
                <c:pt idx="4">
                  <c:v>5517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4-444A-A762-5752399913FD}"/>
            </c:ext>
          </c:extLst>
        </c:ser>
        <c:ser>
          <c:idx val="1"/>
          <c:order val="1"/>
          <c:tx>
            <c:strRef>
              <c:f>'Table 10.63'!$S$7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10.63'!$V$7:$Z$7</c:f>
              <c:numCache>
                <c:formatCode>#,##0</c:formatCode>
                <c:ptCount val="5"/>
                <c:pt idx="0">
                  <c:v>3290</c:v>
                </c:pt>
                <c:pt idx="1">
                  <c:v>3458</c:v>
                </c:pt>
                <c:pt idx="2">
                  <c:v>3512</c:v>
                </c:pt>
                <c:pt idx="3">
                  <c:v>3656</c:v>
                </c:pt>
                <c:pt idx="4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4-444A-A762-5752399913FD}"/>
            </c:ext>
          </c:extLst>
        </c:ser>
        <c:ser>
          <c:idx val="2"/>
          <c:order val="2"/>
          <c:tx>
            <c:strRef>
              <c:f>'Table 10.63'!$S$11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10.63'!$V$11:$Z$11</c:f>
              <c:numCache>
                <c:formatCode>#,##0</c:formatCode>
                <c:ptCount val="5"/>
                <c:pt idx="0">
                  <c:v>3740</c:v>
                </c:pt>
                <c:pt idx="1">
                  <c:v>3846</c:v>
                </c:pt>
                <c:pt idx="2">
                  <c:v>4085</c:v>
                </c:pt>
                <c:pt idx="3">
                  <c:v>4475</c:v>
                </c:pt>
                <c:pt idx="4">
                  <c:v>4536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4-444A-A762-5752399913FD}"/>
            </c:ext>
          </c:extLst>
        </c:ser>
        <c:ser>
          <c:idx val="3"/>
          <c:order val="3"/>
          <c:tx>
            <c:strRef>
              <c:f>'Table 10.63'!$S$12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10.63'!$V$12:$Z$12</c:f>
              <c:numCache>
                <c:formatCode>#,##0</c:formatCode>
                <c:ptCount val="5"/>
                <c:pt idx="0">
                  <c:v>835</c:v>
                </c:pt>
                <c:pt idx="1">
                  <c:v>943</c:v>
                </c:pt>
                <c:pt idx="2">
                  <c:v>938</c:v>
                </c:pt>
                <c:pt idx="3">
                  <c:v>933</c:v>
                </c:pt>
                <c:pt idx="4">
                  <c:v>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04-444A-A762-575239991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10.63'!$AB$15:$AB$33</c:f>
              <c:numCache>
                <c:formatCode>0.0%</c:formatCode>
                <c:ptCount val="19"/>
                <c:pt idx="0">
                  <c:v>0.16273584905660377</c:v>
                </c:pt>
                <c:pt idx="1">
                  <c:v>1.3788098693759071E-2</c:v>
                </c:pt>
                <c:pt idx="2">
                  <c:v>7.7467343976777944E-2</c:v>
                </c:pt>
                <c:pt idx="3">
                  <c:v>4.1727140783744555E-3</c:v>
                </c:pt>
                <c:pt idx="4">
                  <c:v>5.11611030478955E-2</c:v>
                </c:pt>
                <c:pt idx="5">
                  <c:v>3.0660377358490566E-2</c:v>
                </c:pt>
                <c:pt idx="6">
                  <c:v>7.946298984034833E-2</c:v>
                </c:pt>
                <c:pt idx="7">
                  <c:v>4.5355587808417995E-2</c:v>
                </c:pt>
                <c:pt idx="8">
                  <c:v>7.1480406386066758E-2</c:v>
                </c:pt>
                <c:pt idx="9">
                  <c:v>3.8098693759071119E-3</c:v>
                </c:pt>
                <c:pt idx="10">
                  <c:v>2.1226415094339621E-2</c:v>
                </c:pt>
                <c:pt idx="11">
                  <c:v>1.1429608127721336E-2</c:v>
                </c:pt>
                <c:pt idx="12">
                  <c:v>3.029753265602322E-2</c:v>
                </c:pt>
                <c:pt idx="13">
                  <c:v>6.8577648766328006E-2</c:v>
                </c:pt>
                <c:pt idx="14">
                  <c:v>3.7735849056603772E-2</c:v>
                </c:pt>
                <c:pt idx="15">
                  <c:v>7.0754716981132074E-2</c:v>
                </c:pt>
                <c:pt idx="16">
                  <c:v>8.9804063860667638E-2</c:v>
                </c:pt>
                <c:pt idx="17">
                  <c:v>1.288098693759071E-2</c:v>
                </c:pt>
                <c:pt idx="18">
                  <c:v>2.7757619738751814E-2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D-427A-8ACA-4FC51E25142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D-427A-8ACA-4FC51E251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10.63'!$Z$44:$Z$60</c:f>
              <c:numCache>
                <c:formatCode>#,##0</c:formatCode>
                <c:ptCount val="17"/>
                <c:pt idx="0">
                  <c:v>4</c:v>
                </c:pt>
                <c:pt idx="1">
                  <c:v>84</c:v>
                </c:pt>
                <c:pt idx="2">
                  <c:v>191</c:v>
                </c:pt>
                <c:pt idx="3">
                  <c:v>261</c:v>
                </c:pt>
                <c:pt idx="4">
                  <c:v>287</c:v>
                </c:pt>
                <c:pt idx="5">
                  <c:v>308</c:v>
                </c:pt>
                <c:pt idx="6">
                  <c:v>271</c:v>
                </c:pt>
                <c:pt idx="7">
                  <c:v>236</c:v>
                </c:pt>
                <c:pt idx="8">
                  <c:v>234</c:v>
                </c:pt>
                <c:pt idx="9">
                  <c:v>257</c:v>
                </c:pt>
                <c:pt idx="10">
                  <c:v>261</c:v>
                </c:pt>
                <c:pt idx="11">
                  <c:v>217</c:v>
                </c:pt>
                <c:pt idx="12">
                  <c:v>171</c:v>
                </c:pt>
                <c:pt idx="13">
                  <c:v>86</c:v>
                </c:pt>
                <c:pt idx="14">
                  <c:v>47</c:v>
                </c:pt>
                <c:pt idx="15">
                  <c:v>19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5-4115-B949-D5CA85172197}"/>
            </c:ext>
          </c:extLst>
        </c:ser>
        <c:ser>
          <c:idx val="1"/>
          <c:order val="1"/>
          <c:tx>
            <c:strRef>
              <c:f>'Table 10.63'!$S$62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10.63'!$Z$63:$Z$79</c:f>
              <c:numCache>
                <c:formatCode>#,##0</c:formatCode>
                <c:ptCount val="17"/>
                <c:pt idx="0">
                  <c:v>3</c:v>
                </c:pt>
                <c:pt idx="1">
                  <c:v>79</c:v>
                </c:pt>
                <c:pt idx="2">
                  <c:v>215</c:v>
                </c:pt>
                <c:pt idx="3">
                  <c:v>201</c:v>
                </c:pt>
                <c:pt idx="4">
                  <c:v>217</c:v>
                </c:pt>
                <c:pt idx="5">
                  <c:v>232</c:v>
                </c:pt>
                <c:pt idx="6">
                  <c:v>252</c:v>
                </c:pt>
                <c:pt idx="7">
                  <c:v>255</c:v>
                </c:pt>
                <c:pt idx="8">
                  <c:v>216</c:v>
                </c:pt>
                <c:pt idx="9">
                  <c:v>242</c:v>
                </c:pt>
                <c:pt idx="10">
                  <c:v>227</c:v>
                </c:pt>
                <c:pt idx="11">
                  <c:v>218</c:v>
                </c:pt>
                <c:pt idx="12">
                  <c:v>97</c:v>
                </c:pt>
                <c:pt idx="13">
                  <c:v>49</c:v>
                </c:pt>
                <c:pt idx="14">
                  <c:v>27</c:v>
                </c:pt>
                <c:pt idx="15">
                  <c:v>17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5-4115-B949-D5CA85172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10.63'!$Z$83:$Z$90</c:f>
              <c:numCache>
                <c:formatCode>#,##0</c:formatCode>
                <c:ptCount val="8"/>
                <c:pt idx="0">
                  <c:v>213</c:v>
                </c:pt>
                <c:pt idx="1">
                  <c:v>88</c:v>
                </c:pt>
                <c:pt idx="2">
                  <c:v>278</c:v>
                </c:pt>
                <c:pt idx="3">
                  <c:v>60</c:v>
                </c:pt>
                <c:pt idx="4">
                  <c:v>37</c:v>
                </c:pt>
                <c:pt idx="5">
                  <c:v>52</c:v>
                </c:pt>
                <c:pt idx="6">
                  <c:v>405</c:v>
                </c:pt>
                <c:pt idx="7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209-8CC3-7272F0E88D71}"/>
            </c:ext>
          </c:extLst>
        </c:ser>
        <c:ser>
          <c:idx val="1"/>
          <c:order val="1"/>
          <c:tx>
            <c:strRef>
              <c:f>'Table 10.63'!$S$92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10.63'!$Z$93:$Z$100</c:f>
              <c:numCache>
                <c:formatCode>#,##0</c:formatCode>
                <c:ptCount val="8"/>
                <c:pt idx="0">
                  <c:v>100</c:v>
                </c:pt>
                <c:pt idx="1">
                  <c:v>210</c:v>
                </c:pt>
                <c:pt idx="2">
                  <c:v>49</c:v>
                </c:pt>
                <c:pt idx="3">
                  <c:v>323</c:v>
                </c:pt>
                <c:pt idx="4">
                  <c:v>205</c:v>
                </c:pt>
                <c:pt idx="5">
                  <c:v>162</c:v>
                </c:pt>
                <c:pt idx="6">
                  <c:v>60</c:v>
                </c:pt>
                <c:pt idx="7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209-8CC3-7272F0E88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10.7'!$Y$44:$Y$60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54</c:v>
                </c:pt>
                <c:pt idx="3">
                  <c:v>83</c:v>
                </c:pt>
                <c:pt idx="4">
                  <c:v>62</c:v>
                </c:pt>
                <c:pt idx="5">
                  <c:v>78</c:v>
                </c:pt>
                <c:pt idx="6">
                  <c:v>55</c:v>
                </c:pt>
                <c:pt idx="7">
                  <c:v>42</c:v>
                </c:pt>
                <c:pt idx="8">
                  <c:v>53</c:v>
                </c:pt>
                <c:pt idx="9">
                  <c:v>90</c:v>
                </c:pt>
                <c:pt idx="10">
                  <c:v>111</c:v>
                </c:pt>
                <c:pt idx="11">
                  <c:v>122</c:v>
                </c:pt>
                <c:pt idx="12">
                  <c:v>57</c:v>
                </c:pt>
                <c:pt idx="13">
                  <c:v>29</c:v>
                </c:pt>
                <c:pt idx="14">
                  <c:v>11</c:v>
                </c:pt>
                <c:pt idx="15">
                  <c:v>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9-4C51-898E-6D2DF583E1DF}"/>
            </c:ext>
          </c:extLst>
        </c:ser>
        <c:ser>
          <c:idx val="1"/>
          <c:order val="1"/>
          <c:tx>
            <c:strRef>
              <c:f>'Table 10.7'!$S$62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10.7'!$Y$63:$Y$79</c:f>
              <c:numCache>
                <c:formatCode>#,##0</c:formatCode>
                <c:ptCount val="17"/>
                <c:pt idx="0">
                  <c:v>3</c:v>
                </c:pt>
                <c:pt idx="1">
                  <c:v>28</c:v>
                </c:pt>
                <c:pt idx="2">
                  <c:v>50</c:v>
                </c:pt>
                <c:pt idx="3">
                  <c:v>66</c:v>
                </c:pt>
                <c:pt idx="4">
                  <c:v>65</c:v>
                </c:pt>
                <c:pt idx="5">
                  <c:v>55</c:v>
                </c:pt>
                <c:pt idx="6">
                  <c:v>68</c:v>
                </c:pt>
                <c:pt idx="7">
                  <c:v>51</c:v>
                </c:pt>
                <c:pt idx="8">
                  <c:v>80</c:v>
                </c:pt>
                <c:pt idx="9">
                  <c:v>108</c:v>
                </c:pt>
                <c:pt idx="10">
                  <c:v>110</c:v>
                </c:pt>
                <c:pt idx="11">
                  <c:v>105</c:v>
                </c:pt>
                <c:pt idx="12">
                  <c:v>62</c:v>
                </c:pt>
                <c:pt idx="13">
                  <c:v>17</c:v>
                </c:pt>
                <c:pt idx="14">
                  <c:v>12</c:v>
                </c:pt>
                <c:pt idx="15">
                  <c:v>8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79-4C51-898E-6D2DF583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10.63'!$S$1</c:f>
              <c:strCache>
                <c:ptCount val="1"/>
                <c:pt idx="0">
                  <c:v>Wakefield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10.63'!$V$8:$Z$8</c:f>
              <c:numCache>
                <c:formatCode>#,##0</c:formatCode>
                <c:ptCount val="5"/>
                <c:pt idx="0">
                  <c:v>36252.51</c:v>
                </c:pt>
                <c:pt idx="1">
                  <c:v>37728.71</c:v>
                </c:pt>
                <c:pt idx="2">
                  <c:v>39013</c:v>
                </c:pt>
                <c:pt idx="3">
                  <c:v>39000</c:v>
                </c:pt>
                <c:pt idx="4">
                  <c:v>42354.17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4-40CE-8E84-FBAFE6FB40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10.63'!$V$2:$Z$2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4-40CE-8E84-FBAFE6FB4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10.64'!$U$4:$Y$4</c:f>
              <c:numCache>
                <c:formatCode>#,##0</c:formatCode>
                <c:ptCount val="5"/>
                <c:pt idx="1">
                  <c:v>5960</c:v>
                </c:pt>
                <c:pt idx="2">
                  <c:v>6005</c:v>
                </c:pt>
                <c:pt idx="3">
                  <c:v>6281</c:v>
                </c:pt>
                <c:pt idx="4">
                  <c:v>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7B-4C51-B8D0-E86A0B729515}"/>
            </c:ext>
          </c:extLst>
        </c:ser>
        <c:ser>
          <c:idx val="1"/>
          <c:order val="1"/>
          <c:tx>
            <c:strRef>
              <c:f>'Table 10.64'!$S$7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10.64'!$U$7:$Y$7</c:f>
              <c:numCache>
                <c:formatCode>#,##0</c:formatCode>
                <c:ptCount val="5"/>
                <c:pt idx="1">
                  <c:v>4128</c:v>
                </c:pt>
                <c:pt idx="2">
                  <c:v>4226</c:v>
                </c:pt>
                <c:pt idx="3">
                  <c:v>4299</c:v>
                </c:pt>
                <c:pt idx="4">
                  <c:v>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7B-4C51-B8D0-E86A0B729515}"/>
            </c:ext>
          </c:extLst>
        </c:ser>
        <c:ser>
          <c:idx val="2"/>
          <c:order val="2"/>
          <c:tx>
            <c:strRef>
              <c:f>'Table 10.64'!$S$11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10.64'!$U$11:$Y$11</c:f>
              <c:numCache>
                <c:formatCode>#,##0</c:formatCode>
                <c:ptCount val="5"/>
                <c:pt idx="1">
                  <c:v>5171</c:v>
                </c:pt>
                <c:pt idx="2">
                  <c:v>5178</c:v>
                </c:pt>
                <c:pt idx="3">
                  <c:v>5424</c:v>
                </c:pt>
                <c:pt idx="4">
                  <c:v>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7B-4C51-B8D0-E86A0B729515}"/>
            </c:ext>
          </c:extLst>
        </c:ser>
        <c:ser>
          <c:idx val="3"/>
          <c:order val="3"/>
          <c:tx>
            <c:strRef>
              <c:f>'Table 10.64'!$S$12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10.64'!$U$2:$Y$2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10.64'!$U$12:$Y$12</c:f>
              <c:numCache>
                <c:formatCode>#,##0</c:formatCode>
                <c:ptCount val="5"/>
                <c:pt idx="1">
                  <c:v>785</c:v>
                </c:pt>
                <c:pt idx="2">
                  <c:v>821</c:v>
                </c:pt>
                <c:pt idx="3">
                  <c:v>857</c:v>
                </c:pt>
                <c:pt idx="4">
                  <c:v>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7B-4C51-B8D0-E86A0B729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10.64'!$AB$15:$AB$33</c:f>
              <c:numCache>
                <c:formatCode>0.0%</c:formatCode>
                <c:ptCount val="19"/>
                <c:pt idx="0">
                  <c:v>5.7216421112859387E-3</c:v>
                </c:pt>
                <c:pt idx="1">
                  <c:v>6.8659705335431271E-3</c:v>
                </c:pt>
                <c:pt idx="2">
                  <c:v>3.847804319839794E-2</c:v>
                </c:pt>
                <c:pt idx="3">
                  <c:v>4.863395794593048E-3</c:v>
                </c:pt>
                <c:pt idx="4">
                  <c:v>3.3185524245458446E-2</c:v>
                </c:pt>
                <c:pt idx="5">
                  <c:v>3.2470318981547702E-2</c:v>
                </c:pt>
                <c:pt idx="6">
                  <c:v>7.8815620082963805E-2</c:v>
                </c:pt>
                <c:pt idx="7">
                  <c:v>8.4537262194249743E-2</c:v>
                </c:pt>
                <c:pt idx="8">
                  <c:v>2.1027034758975827E-2</c:v>
                </c:pt>
                <c:pt idx="9">
                  <c:v>1.1586325275354026E-2</c:v>
                </c:pt>
                <c:pt idx="10">
                  <c:v>4.3055356887426691E-2</c:v>
                </c:pt>
                <c:pt idx="11">
                  <c:v>2.6605635817479618E-2</c:v>
                </c:pt>
                <c:pt idx="12">
                  <c:v>0.11157202117007581</c:v>
                </c:pt>
                <c:pt idx="13">
                  <c:v>7.0948362179945643E-2</c:v>
                </c:pt>
                <c:pt idx="14">
                  <c:v>5.4784723215562867E-2</c:v>
                </c:pt>
                <c:pt idx="15">
                  <c:v>9.0544986411099981E-2</c:v>
                </c:pt>
                <c:pt idx="16">
                  <c:v>0.20497782863681877</c:v>
                </c:pt>
                <c:pt idx="17">
                  <c:v>2.4460020025747389E-2</c:v>
                </c:pt>
                <c:pt idx="18">
                  <c:v>3.0324703189815477E-2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E-4C58-9824-D428B9C14C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E-4C58-9824-D428B9C14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10.64'!$Y$44:$Y$60</c:f>
              <c:numCache>
                <c:formatCode>#,##0</c:formatCode>
                <c:ptCount val="17"/>
                <c:pt idx="0">
                  <c:v>4</c:v>
                </c:pt>
                <c:pt idx="1">
                  <c:v>46</c:v>
                </c:pt>
                <c:pt idx="2">
                  <c:v>234</c:v>
                </c:pt>
                <c:pt idx="3">
                  <c:v>312</c:v>
                </c:pt>
                <c:pt idx="4">
                  <c:v>435</c:v>
                </c:pt>
                <c:pt idx="5">
                  <c:v>330</c:v>
                </c:pt>
                <c:pt idx="6">
                  <c:v>363</c:v>
                </c:pt>
                <c:pt idx="7">
                  <c:v>267</c:v>
                </c:pt>
                <c:pt idx="8">
                  <c:v>246</c:v>
                </c:pt>
                <c:pt idx="9">
                  <c:v>304</c:v>
                </c:pt>
                <c:pt idx="10">
                  <c:v>248</c:v>
                </c:pt>
                <c:pt idx="11">
                  <c:v>228</c:v>
                </c:pt>
                <c:pt idx="12">
                  <c:v>132</c:v>
                </c:pt>
                <c:pt idx="13">
                  <c:v>66</c:v>
                </c:pt>
                <c:pt idx="14">
                  <c:v>55</c:v>
                </c:pt>
                <c:pt idx="15">
                  <c:v>21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D-4A3D-A894-A8461545BA26}"/>
            </c:ext>
          </c:extLst>
        </c:ser>
        <c:ser>
          <c:idx val="1"/>
          <c:order val="1"/>
          <c:tx>
            <c:strRef>
              <c:f>'Table 10.64'!$S$62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10.64'!$Y$63:$Y$79</c:f>
              <c:numCache>
                <c:formatCode>#,##0</c:formatCode>
                <c:ptCount val="17"/>
                <c:pt idx="0">
                  <c:v>0</c:v>
                </c:pt>
                <c:pt idx="1">
                  <c:v>80</c:v>
                </c:pt>
                <c:pt idx="2">
                  <c:v>262</c:v>
                </c:pt>
                <c:pt idx="3">
                  <c:v>412</c:v>
                </c:pt>
                <c:pt idx="4">
                  <c:v>435</c:v>
                </c:pt>
                <c:pt idx="5">
                  <c:v>396</c:v>
                </c:pt>
                <c:pt idx="6">
                  <c:v>354</c:v>
                </c:pt>
                <c:pt idx="7">
                  <c:v>338</c:v>
                </c:pt>
                <c:pt idx="8">
                  <c:v>276</c:v>
                </c:pt>
                <c:pt idx="9">
                  <c:v>316</c:v>
                </c:pt>
                <c:pt idx="10">
                  <c:v>252</c:v>
                </c:pt>
                <c:pt idx="11">
                  <c:v>191</c:v>
                </c:pt>
                <c:pt idx="12">
                  <c:v>141</c:v>
                </c:pt>
                <c:pt idx="13">
                  <c:v>73</c:v>
                </c:pt>
                <c:pt idx="14">
                  <c:v>24</c:v>
                </c:pt>
                <c:pt idx="15">
                  <c:v>9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D-4A3D-A894-A8461545B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10.64'!$Y$83:$Y$90</c:f>
              <c:numCache>
                <c:formatCode>#,##0</c:formatCode>
                <c:ptCount val="8"/>
                <c:pt idx="0">
                  <c:v>347</c:v>
                </c:pt>
                <c:pt idx="1">
                  <c:v>657</c:v>
                </c:pt>
                <c:pt idx="2">
                  <c:v>172</c:v>
                </c:pt>
                <c:pt idx="3">
                  <c:v>143</c:v>
                </c:pt>
                <c:pt idx="4">
                  <c:v>142</c:v>
                </c:pt>
                <c:pt idx="5">
                  <c:v>137</c:v>
                </c:pt>
                <c:pt idx="6">
                  <c:v>54</c:v>
                </c:pt>
                <c:pt idx="7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9-4505-9171-A5BBDF61513C}"/>
            </c:ext>
          </c:extLst>
        </c:ser>
        <c:ser>
          <c:idx val="1"/>
          <c:order val="1"/>
          <c:tx>
            <c:strRef>
              <c:f>'Table 10.64'!$S$92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10.64'!$Y$93:$Y$100</c:f>
              <c:numCache>
                <c:formatCode>#,##0</c:formatCode>
                <c:ptCount val="8"/>
                <c:pt idx="0">
                  <c:v>258</c:v>
                </c:pt>
                <c:pt idx="1">
                  <c:v>762</c:v>
                </c:pt>
                <c:pt idx="2">
                  <c:v>59</c:v>
                </c:pt>
                <c:pt idx="3">
                  <c:v>225</c:v>
                </c:pt>
                <c:pt idx="4">
                  <c:v>362</c:v>
                </c:pt>
                <c:pt idx="5">
                  <c:v>180</c:v>
                </c:pt>
                <c:pt idx="6">
                  <c:v>6</c:v>
                </c:pt>
                <c:pt idx="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9-4505-9171-A5BBDF615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10.64'!$U$8:$Y$8</c:f>
              <c:numCache>
                <c:formatCode>#,##0</c:formatCode>
                <c:ptCount val="5"/>
                <c:pt idx="1">
                  <c:v>46385.11</c:v>
                </c:pt>
                <c:pt idx="2">
                  <c:v>47654.44</c:v>
                </c:pt>
                <c:pt idx="3">
                  <c:v>49399</c:v>
                </c:pt>
                <c:pt idx="4">
                  <c:v>49428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23-4A36-B582-553D61A8A2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23-4A36-B582-553D61A8A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10.64'!$V$4:$Z$4</c:f>
              <c:numCache>
                <c:formatCode>#,##0</c:formatCode>
                <c:ptCount val="5"/>
                <c:pt idx="0">
                  <c:v>5960</c:v>
                </c:pt>
                <c:pt idx="1">
                  <c:v>6005</c:v>
                </c:pt>
                <c:pt idx="2">
                  <c:v>6281</c:v>
                </c:pt>
                <c:pt idx="3">
                  <c:v>6876</c:v>
                </c:pt>
                <c:pt idx="4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92-4D2E-BFF3-9AF0430027BD}"/>
            </c:ext>
          </c:extLst>
        </c:ser>
        <c:ser>
          <c:idx val="1"/>
          <c:order val="1"/>
          <c:tx>
            <c:strRef>
              <c:f>'Table 10.64'!$S$7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10.64'!$V$7:$Z$7</c:f>
              <c:numCache>
                <c:formatCode>#,##0</c:formatCode>
                <c:ptCount val="5"/>
                <c:pt idx="0">
                  <c:v>4128</c:v>
                </c:pt>
                <c:pt idx="1">
                  <c:v>4226</c:v>
                </c:pt>
                <c:pt idx="2">
                  <c:v>4299</c:v>
                </c:pt>
                <c:pt idx="3">
                  <c:v>4464</c:v>
                </c:pt>
                <c:pt idx="4">
                  <c:v>4570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2-4D2E-BFF3-9AF0430027BD}"/>
            </c:ext>
          </c:extLst>
        </c:ser>
        <c:ser>
          <c:idx val="2"/>
          <c:order val="2"/>
          <c:tx>
            <c:strRef>
              <c:f>'Table 10.64'!$S$11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10.64'!$V$11:$Z$11</c:f>
              <c:numCache>
                <c:formatCode>#,##0</c:formatCode>
                <c:ptCount val="5"/>
                <c:pt idx="0">
                  <c:v>5171</c:v>
                </c:pt>
                <c:pt idx="1">
                  <c:v>5178</c:v>
                </c:pt>
                <c:pt idx="2">
                  <c:v>5424</c:v>
                </c:pt>
                <c:pt idx="3">
                  <c:v>6016</c:v>
                </c:pt>
                <c:pt idx="4">
                  <c:v>6085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92-4D2E-BFF3-9AF0430027BD}"/>
            </c:ext>
          </c:extLst>
        </c:ser>
        <c:ser>
          <c:idx val="3"/>
          <c:order val="3"/>
          <c:tx>
            <c:strRef>
              <c:f>'Table 10.64'!$S$12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10.64'!$V$12:$Z$12</c:f>
              <c:numCache>
                <c:formatCode>#,##0</c:formatCode>
                <c:ptCount val="5"/>
                <c:pt idx="0">
                  <c:v>785</c:v>
                </c:pt>
                <c:pt idx="1">
                  <c:v>821</c:v>
                </c:pt>
                <c:pt idx="2">
                  <c:v>857</c:v>
                </c:pt>
                <c:pt idx="3">
                  <c:v>860</c:v>
                </c:pt>
                <c:pt idx="4">
                  <c:v>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92-4D2E-BFF3-9AF043002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10.64'!$AB$15:$AB$33</c:f>
              <c:numCache>
                <c:formatCode>0.0%</c:formatCode>
                <c:ptCount val="19"/>
                <c:pt idx="0">
                  <c:v>5.7216421112859387E-3</c:v>
                </c:pt>
                <c:pt idx="1">
                  <c:v>6.8659705335431271E-3</c:v>
                </c:pt>
                <c:pt idx="2">
                  <c:v>3.847804319839794E-2</c:v>
                </c:pt>
                <c:pt idx="3">
                  <c:v>4.863395794593048E-3</c:v>
                </c:pt>
                <c:pt idx="4">
                  <c:v>3.3185524245458446E-2</c:v>
                </c:pt>
                <c:pt idx="5">
                  <c:v>3.2470318981547702E-2</c:v>
                </c:pt>
                <c:pt idx="6">
                  <c:v>7.8815620082963805E-2</c:v>
                </c:pt>
                <c:pt idx="7">
                  <c:v>8.4537262194249743E-2</c:v>
                </c:pt>
                <c:pt idx="8">
                  <c:v>2.1027034758975827E-2</c:v>
                </c:pt>
                <c:pt idx="9">
                  <c:v>1.1586325275354026E-2</c:v>
                </c:pt>
                <c:pt idx="10">
                  <c:v>4.3055356887426691E-2</c:v>
                </c:pt>
                <c:pt idx="11">
                  <c:v>2.6605635817479618E-2</c:v>
                </c:pt>
                <c:pt idx="12">
                  <c:v>0.11157202117007581</c:v>
                </c:pt>
                <c:pt idx="13">
                  <c:v>7.0948362179945643E-2</c:v>
                </c:pt>
                <c:pt idx="14">
                  <c:v>5.4784723215562867E-2</c:v>
                </c:pt>
                <c:pt idx="15">
                  <c:v>9.0544986411099981E-2</c:v>
                </c:pt>
                <c:pt idx="16">
                  <c:v>0.20497782863681877</c:v>
                </c:pt>
                <c:pt idx="17">
                  <c:v>2.4460020025747389E-2</c:v>
                </c:pt>
                <c:pt idx="18">
                  <c:v>3.0324703189815477E-2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1-48AD-ADB6-8D79613A344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31-48AD-ADB6-8D79613A3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10.64'!$Z$44:$Z$60</c:f>
              <c:numCache>
                <c:formatCode>#,##0</c:formatCode>
                <c:ptCount val="17"/>
                <c:pt idx="0">
                  <c:v>3</c:v>
                </c:pt>
                <c:pt idx="1">
                  <c:v>47</c:v>
                </c:pt>
                <c:pt idx="2">
                  <c:v>180</c:v>
                </c:pt>
                <c:pt idx="3">
                  <c:v>331</c:v>
                </c:pt>
                <c:pt idx="4">
                  <c:v>408</c:v>
                </c:pt>
                <c:pt idx="5">
                  <c:v>364</c:v>
                </c:pt>
                <c:pt idx="6">
                  <c:v>382</c:v>
                </c:pt>
                <c:pt idx="7">
                  <c:v>288</c:v>
                </c:pt>
                <c:pt idx="8">
                  <c:v>239</c:v>
                </c:pt>
                <c:pt idx="9">
                  <c:v>315</c:v>
                </c:pt>
                <c:pt idx="10">
                  <c:v>275</c:v>
                </c:pt>
                <c:pt idx="11">
                  <c:v>221</c:v>
                </c:pt>
                <c:pt idx="12">
                  <c:v>142</c:v>
                </c:pt>
                <c:pt idx="13">
                  <c:v>69</c:v>
                </c:pt>
                <c:pt idx="14">
                  <c:v>49</c:v>
                </c:pt>
                <c:pt idx="15">
                  <c:v>21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3-4138-8B8B-6E021775F436}"/>
            </c:ext>
          </c:extLst>
        </c:ser>
        <c:ser>
          <c:idx val="1"/>
          <c:order val="1"/>
          <c:tx>
            <c:strRef>
              <c:f>'Table 10.64'!$S$62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10.64'!$Z$63:$Z$79</c:f>
              <c:numCache>
                <c:formatCode>#,##0</c:formatCode>
                <c:ptCount val="17"/>
                <c:pt idx="0">
                  <c:v>4</c:v>
                </c:pt>
                <c:pt idx="1">
                  <c:v>102</c:v>
                </c:pt>
                <c:pt idx="2">
                  <c:v>260</c:v>
                </c:pt>
                <c:pt idx="3">
                  <c:v>371</c:v>
                </c:pt>
                <c:pt idx="4">
                  <c:v>482</c:v>
                </c:pt>
                <c:pt idx="5">
                  <c:v>428</c:v>
                </c:pt>
                <c:pt idx="6">
                  <c:v>375</c:v>
                </c:pt>
                <c:pt idx="7">
                  <c:v>347</c:v>
                </c:pt>
                <c:pt idx="8">
                  <c:v>245</c:v>
                </c:pt>
                <c:pt idx="9">
                  <c:v>311</c:v>
                </c:pt>
                <c:pt idx="10">
                  <c:v>242</c:v>
                </c:pt>
                <c:pt idx="11">
                  <c:v>212</c:v>
                </c:pt>
                <c:pt idx="12">
                  <c:v>136</c:v>
                </c:pt>
                <c:pt idx="13">
                  <c:v>65</c:v>
                </c:pt>
                <c:pt idx="14">
                  <c:v>22</c:v>
                </c:pt>
                <c:pt idx="15">
                  <c:v>6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3-4138-8B8B-6E021775F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10.64'!$Z$83:$Z$90</c:f>
              <c:numCache>
                <c:formatCode>#,##0</c:formatCode>
                <c:ptCount val="8"/>
                <c:pt idx="0">
                  <c:v>357</c:v>
                </c:pt>
                <c:pt idx="1">
                  <c:v>693</c:v>
                </c:pt>
                <c:pt idx="2">
                  <c:v>192</c:v>
                </c:pt>
                <c:pt idx="3">
                  <c:v>120</c:v>
                </c:pt>
                <c:pt idx="4">
                  <c:v>143</c:v>
                </c:pt>
                <c:pt idx="5">
                  <c:v>129</c:v>
                </c:pt>
                <c:pt idx="6">
                  <c:v>55</c:v>
                </c:pt>
                <c:pt idx="7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4-499E-A0B6-2D4B985DDC00}"/>
            </c:ext>
          </c:extLst>
        </c:ser>
        <c:ser>
          <c:idx val="1"/>
          <c:order val="1"/>
          <c:tx>
            <c:strRef>
              <c:f>'Table 10.64'!$S$92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10.64'!$Z$93:$Z$100</c:f>
              <c:numCache>
                <c:formatCode>#,##0</c:formatCode>
                <c:ptCount val="8"/>
                <c:pt idx="0">
                  <c:v>230</c:v>
                </c:pt>
                <c:pt idx="1">
                  <c:v>786</c:v>
                </c:pt>
                <c:pt idx="2">
                  <c:v>68</c:v>
                </c:pt>
                <c:pt idx="3">
                  <c:v>247</c:v>
                </c:pt>
                <c:pt idx="4">
                  <c:v>341</c:v>
                </c:pt>
                <c:pt idx="5">
                  <c:v>178</c:v>
                </c:pt>
                <c:pt idx="6">
                  <c:v>7</c:v>
                </c:pt>
                <c:pt idx="7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4-499E-A0B6-2D4B985DD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10.7'!$Y$83:$Y$90</c:f>
              <c:numCache>
                <c:formatCode>#,##0</c:formatCode>
                <c:ptCount val="8"/>
                <c:pt idx="0">
                  <c:v>46</c:v>
                </c:pt>
                <c:pt idx="1">
                  <c:v>51</c:v>
                </c:pt>
                <c:pt idx="2">
                  <c:v>74</c:v>
                </c:pt>
                <c:pt idx="3">
                  <c:v>18</c:v>
                </c:pt>
                <c:pt idx="4">
                  <c:v>10</c:v>
                </c:pt>
                <c:pt idx="5">
                  <c:v>17</c:v>
                </c:pt>
                <c:pt idx="6">
                  <c:v>70</c:v>
                </c:pt>
                <c:pt idx="7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7-49E4-BB2F-E530B0875998}"/>
            </c:ext>
          </c:extLst>
        </c:ser>
        <c:ser>
          <c:idx val="1"/>
          <c:order val="1"/>
          <c:tx>
            <c:strRef>
              <c:f>'Table 10.7'!$S$92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10.7'!$Y$93:$Y$100</c:f>
              <c:numCache>
                <c:formatCode>#,##0</c:formatCode>
                <c:ptCount val="8"/>
                <c:pt idx="0">
                  <c:v>45</c:v>
                </c:pt>
                <c:pt idx="1">
                  <c:v>120</c:v>
                </c:pt>
                <c:pt idx="2">
                  <c:v>15</c:v>
                </c:pt>
                <c:pt idx="3">
                  <c:v>105</c:v>
                </c:pt>
                <c:pt idx="4">
                  <c:v>75</c:v>
                </c:pt>
                <c:pt idx="5">
                  <c:v>43</c:v>
                </c:pt>
                <c:pt idx="6">
                  <c:v>9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7-49E4-BB2F-E530B0875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10.64'!$S$1</c:f>
              <c:strCache>
                <c:ptCount val="1"/>
                <c:pt idx="0">
                  <c:v>Walkerville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10.64'!$V$8:$Z$8</c:f>
              <c:numCache>
                <c:formatCode>#,##0</c:formatCode>
                <c:ptCount val="5"/>
                <c:pt idx="0">
                  <c:v>46385.11</c:v>
                </c:pt>
                <c:pt idx="1">
                  <c:v>47654.44</c:v>
                </c:pt>
                <c:pt idx="2">
                  <c:v>49399</c:v>
                </c:pt>
                <c:pt idx="3">
                  <c:v>49428</c:v>
                </c:pt>
                <c:pt idx="4">
                  <c:v>50704.21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0C-4873-BB80-22FC85EA58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10.64'!$V$2:$Z$2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0C-4873-BB80-22FC85EA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10.65'!$U$4:$Y$4</c:f>
              <c:numCache>
                <c:formatCode>#,##0</c:formatCode>
                <c:ptCount val="5"/>
                <c:pt idx="1">
                  <c:v>8869</c:v>
                </c:pt>
                <c:pt idx="2">
                  <c:v>9311</c:v>
                </c:pt>
                <c:pt idx="3">
                  <c:v>9737</c:v>
                </c:pt>
                <c:pt idx="4">
                  <c:v>10154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8-45AC-B374-39BD6B32FDEC}"/>
            </c:ext>
          </c:extLst>
        </c:ser>
        <c:ser>
          <c:idx val="1"/>
          <c:order val="1"/>
          <c:tx>
            <c:strRef>
              <c:f>'Table 10.65'!$S$7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10.65'!$U$7:$Y$7</c:f>
              <c:numCache>
                <c:formatCode>#,##0</c:formatCode>
                <c:ptCount val="5"/>
                <c:pt idx="1">
                  <c:v>5923</c:v>
                </c:pt>
                <c:pt idx="2">
                  <c:v>6494</c:v>
                </c:pt>
                <c:pt idx="3">
                  <c:v>6554</c:v>
                </c:pt>
                <c:pt idx="4">
                  <c:v>6706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8-45AC-B374-39BD6B32FDEC}"/>
            </c:ext>
          </c:extLst>
        </c:ser>
        <c:ser>
          <c:idx val="2"/>
          <c:order val="2"/>
          <c:tx>
            <c:strRef>
              <c:f>'Table 10.65'!$S$11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10.65'!$U$11:$Y$11</c:f>
              <c:numCache>
                <c:formatCode>#,##0</c:formatCode>
                <c:ptCount val="5"/>
                <c:pt idx="1">
                  <c:v>7518</c:v>
                </c:pt>
                <c:pt idx="2">
                  <c:v>7654</c:v>
                </c:pt>
                <c:pt idx="3">
                  <c:v>8065</c:v>
                </c:pt>
                <c:pt idx="4">
                  <c:v>8451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8-45AC-B374-39BD6B32FDEC}"/>
            </c:ext>
          </c:extLst>
        </c:ser>
        <c:ser>
          <c:idx val="3"/>
          <c:order val="3"/>
          <c:tx>
            <c:strRef>
              <c:f>'Table 10.65'!$S$12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10.65'!$U$2:$Y$2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10.65'!$U$12:$Y$12</c:f>
              <c:numCache>
                <c:formatCode>#,##0</c:formatCode>
                <c:ptCount val="5"/>
                <c:pt idx="1">
                  <c:v>1346</c:v>
                </c:pt>
                <c:pt idx="2">
                  <c:v>1662</c:v>
                </c:pt>
                <c:pt idx="3">
                  <c:v>1672</c:v>
                </c:pt>
                <c:pt idx="4">
                  <c:v>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A8-45AC-B374-39BD6B32F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10.65'!$AB$15:$AB$33</c:f>
              <c:numCache>
                <c:formatCode>0.0%</c:formatCode>
                <c:ptCount val="19"/>
                <c:pt idx="0">
                  <c:v>0.19197243056963309</c:v>
                </c:pt>
                <c:pt idx="1">
                  <c:v>4.4597607946482874E-3</c:v>
                </c:pt>
                <c:pt idx="2">
                  <c:v>8.8587066693695524E-2</c:v>
                </c:pt>
                <c:pt idx="3">
                  <c:v>3.3448205959862153E-3</c:v>
                </c:pt>
                <c:pt idx="4">
                  <c:v>5.797689033042773E-2</c:v>
                </c:pt>
                <c:pt idx="5">
                  <c:v>3.5678086357186299E-2</c:v>
                </c:pt>
                <c:pt idx="6">
                  <c:v>7.7032231907561324E-2</c:v>
                </c:pt>
                <c:pt idx="7">
                  <c:v>6.6490979120210819E-2</c:v>
                </c:pt>
                <c:pt idx="8">
                  <c:v>2.8887086965335495E-2</c:v>
                </c:pt>
                <c:pt idx="9">
                  <c:v>2.533954996959254E-3</c:v>
                </c:pt>
                <c:pt idx="10">
                  <c:v>1.7332252179201299E-2</c:v>
                </c:pt>
                <c:pt idx="11">
                  <c:v>1.2669774984796271E-2</c:v>
                </c:pt>
                <c:pt idx="12">
                  <c:v>3.1015609162781271E-2</c:v>
                </c:pt>
                <c:pt idx="13">
                  <c:v>6.6693695519967566E-2</c:v>
                </c:pt>
                <c:pt idx="14">
                  <c:v>3.6590310156091627E-2</c:v>
                </c:pt>
                <c:pt idx="15">
                  <c:v>5.5848368132981961E-2</c:v>
                </c:pt>
                <c:pt idx="16">
                  <c:v>0.10044597607946483</c:v>
                </c:pt>
                <c:pt idx="17">
                  <c:v>7.905939590512872E-3</c:v>
                </c:pt>
                <c:pt idx="18">
                  <c:v>2.7468072167038313E-2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C0-4863-ABF0-668FA97C586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C0-4863-ABF0-668FA97C5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10.65'!$Y$44:$Y$60</c:f>
              <c:numCache>
                <c:formatCode>#,##0</c:formatCode>
                <c:ptCount val="17"/>
                <c:pt idx="0">
                  <c:v>24</c:v>
                </c:pt>
                <c:pt idx="1">
                  <c:v>174</c:v>
                </c:pt>
                <c:pt idx="2">
                  <c:v>370</c:v>
                </c:pt>
                <c:pt idx="3">
                  <c:v>402</c:v>
                </c:pt>
                <c:pt idx="4">
                  <c:v>468</c:v>
                </c:pt>
                <c:pt idx="5">
                  <c:v>471</c:v>
                </c:pt>
                <c:pt idx="6">
                  <c:v>397</c:v>
                </c:pt>
                <c:pt idx="7">
                  <c:v>465</c:v>
                </c:pt>
                <c:pt idx="8">
                  <c:v>397</c:v>
                </c:pt>
                <c:pt idx="9">
                  <c:v>501</c:v>
                </c:pt>
                <c:pt idx="10">
                  <c:v>548</c:v>
                </c:pt>
                <c:pt idx="11">
                  <c:v>425</c:v>
                </c:pt>
                <c:pt idx="12">
                  <c:v>260</c:v>
                </c:pt>
                <c:pt idx="13">
                  <c:v>156</c:v>
                </c:pt>
                <c:pt idx="14">
                  <c:v>84</c:v>
                </c:pt>
                <c:pt idx="15">
                  <c:v>35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1-46CC-B611-ADB5CF6D8BD5}"/>
            </c:ext>
          </c:extLst>
        </c:ser>
        <c:ser>
          <c:idx val="1"/>
          <c:order val="1"/>
          <c:tx>
            <c:strRef>
              <c:f>'Table 10.65'!$S$62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10.65'!$Y$63:$Y$79</c:f>
              <c:numCache>
                <c:formatCode>#,##0</c:formatCode>
                <c:ptCount val="17"/>
                <c:pt idx="0">
                  <c:v>28</c:v>
                </c:pt>
                <c:pt idx="1">
                  <c:v>179</c:v>
                </c:pt>
                <c:pt idx="2">
                  <c:v>389</c:v>
                </c:pt>
                <c:pt idx="3">
                  <c:v>395</c:v>
                </c:pt>
                <c:pt idx="4">
                  <c:v>377</c:v>
                </c:pt>
                <c:pt idx="5">
                  <c:v>414</c:v>
                </c:pt>
                <c:pt idx="6">
                  <c:v>403</c:v>
                </c:pt>
                <c:pt idx="7">
                  <c:v>432</c:v>
                </c:pt>
                <c:pt idx="8">
                  <c:v>479</c:v>
                </c:pt>
                <c:pt idx="9">
                  <c:v>492</c:v>
                </c:pt>
                <c:pt idx="10">
                  <c:v>485</c:v>
                </c:pt>
                <c:pt idx="11">
                  <c:v>424</c:v>
                </c:pt>
                <c:pt idx="12">
                  <c:v>226</c:v>
                </c:pt>
                <c:pt idx="13">
                  <c:v>115</c:v>
                </c:pt>
                <c:pt idx="14">
                  <c:v>48</c:v>
                </c:pt>
                <c:pt idx="15">
                  <c:v>26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1-46CC-B611-ADB5CF6D8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10.65'!$Y$83:$Y$90</c:f>
              <c:numCache>
                <c:formatCode>#,##0</c:formatCode>
                <c:ptCount val="8"/>
                <c:pt idx="0">
                  <c:v>274</c:v>
                </c:pt>
                <c:pt idx="1">
                  <c:v>170</c:v>
                </c:pt>
                <c:pt idx="2">
                  <c:v>632</c:v>
                </c:pt>
                <c:pt idx="3">
                  <c:v>111</c:v>
                </c:pt>
                <c:pt idx="4">
                  <c:v>48</c:v>
                </c:pt>
                <c:pt idx="5">
                  <c:v>143</c:v>
                </c:pt>
                <c:pt idx="6">
                  <c:v>387</c:v>
                </c:pt>
                <c:pt idx="7">
                  <c:v>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8-4AEB-85AD-4A02B2DFB0EE}"/>
            </c:ext>
          </c:extLst>
        </c:ser>
        <c:ser>
          <c:idx val="1"/>
          <c:order val="1"/>
          <c:tx>
            <c:strRef>
              <c:f>'Table 10.65'!$S$92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10.65'!$Y$93:$Y$100</c:f>
              <c:numCache>
                <c:formatCode>#,##0</c:formatCode>
                <c:ptCount val="8"/>
                <c:pt idx="0">
                  <c:v>186</c:v>
                </c:pt>
                <c:pt idx="1">
                  <c:v>442</c:v>
                </c:pt>
                <c:pt idx="2">
                  <c:v>119</c:v>
                </c:pt>
                <c:pt idx="3">
                  <c:v>583</c:v>
                </c:pt>
                <c:pt idx="4">
                  <c:v>390</c:v>
                </c:pt>
                <c:pt idx="5">
                  <c:v>301</c:v>
                </c:pt>
                <c:pt idx="6">
                  <c:v>40</c:v>
                </c:pt>
                <c:pt idx="7">
                  <c:v>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8-4AEB-85AD-4A02B2DFB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10.65'!$U$8:$Y$8</c:f>
              <c:numCache>
                <c:formatCode>#,##0</c:formatCode>
                <c:ptCount val="5"/>
                <c:pt idx="1">
                  <c:v>33801.370000000003</c:v>
                </c:pt>
                <c:pt idx="2">
                  <c:v>35012.04</c:v>
                </c:pt>
                <c:pt idx="3">
                  <c:v>36147.47</c:v>
                </c:pt>
                <c:pt idx="4">
                  <c:v>36580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C6-4FF9-9675-5302FC4911D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C6-4FF9-9675-5302FC491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10.65'!$V$4:$Z$4</c:f>
              <c:numCache>
                <c:formatCode>#,##0</c:formatCode>
                <c:ptCount val="5"/>
                <c:pt idx="0">
                  <c:v>8869</c:v>
                </c:pt>
                <c:pt idx="1">
                  <c:v>9311</c:v>
                </c:pt>
                <c:pt idx="2">
                  <c:v>9737</c:v>
                </c:pt>
                <c:pt idx="3">
                  <c:v>10154</c:v>
                </c:pt>
                <c:pt idx="4">
                  <c:v>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09-4D9B-9957-C00F0866BC0A}"/>
            </c:ext>
          </c:extLst>
        </c:ser>
        <c:ser>
          <c:idx val="1"/>
          <c:order val="1"/>
          <c:tx>
            <c:strRef>
              <c:f>'Table 10.65'!$S$7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10.65'!$V$7:$Z$7</c:f>
              <c:numCache>
                <c:formatCode>#,##0</c:formatCode>
                <c:ptCount val="5"/>
                <c:pt idx="0">
                  <c:v>5923</c:v>
                </c:pt>
                <c:pt idx="1">
                  <c:v>6494</c:v>
                </c:pt>
                <c:pt idx="2">
                  <c:v>6554</c:v>
                </c:pt>
                <c:pt idx="3">
                  <c:v>6706</c:v>
                </c:pt>
                <c:pt idx="4">
                  <c:v>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9-4D9B-9957-C00F0866BC0A}"/>
            </c:ext>
          </c:extLst>
        </c:ser>
        <c:ser>
          <c:idx val="2"/>
          <c:order val="2"/>
          <c:tx>
            <c:strRef>
              <c:f>'Table 10.65'!$S$11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10.65'!$V$11:$Z$11</c:f>
              <c:numCache>
                <c:formatCode>#,##0</c:formatCode>
                <c:ptCount val="5"/>
                <c:pt idx="0">
                  <c:v>7518</c:v>
                </c:pt>
                <c:pt idx="1">
                  <c:v>7654</c:v>
                </c:pt>
                <c:pt idx="2">
                  <c:v>8065</c:v>
                </c:pt>
                <c:pt idx="3">
                  <c:v>8451</c:v>
                </c:pt>
                <c:pt idx="4">
                  <c:v>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09-4D9B-9957-C00F0866BC0A}"/>
            </c:ext>
          </c:extLst>
        </c:ser>
        <c:ser>
          <c:idx val="3"/>
          <c:order val="3"/>
          <c:tx>
            <c:strRef>
              <c:f>'Table 10.65'!$S$12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10.65'!$V$12:$Z$12</c:f>
              <c:numCache>
                <c:formatCode>#,##0</c:formatCode>
                <c:ptCount val="5"/>
                <c:pt idx="0">
                  <c:v>1346</c:v>
                </c:pt>
                <c:pt idx="1">
                  <c:v>1662</c:v>
                </c:pt>
                <c:pt idx="2">
                  <c:v>1672</c:v>
                </c:pt>
                <c:pt idx="3">
                  <c:v>1702</c:v>
                </c:pt>
                <c:pt idx="4">
                  <c:v>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9-4D9B-9957-C00F0866B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10.65'!$AB$15:$AB$33</c:f>
              <c:numCache>
                <c:formatCode>0.0%</c:formatCode>
                <c:ptCount val="19"/>
                <c:pt idx="0">
                  <c:v>0.19197243056963309</c:v>
                </c:pt>
                <c:pt idx="1">
                  <c:v>4.4597607946482874E-3</c:v>
                </c:pt>
                <c:pt idx="2">
                  <c:v>8.8587066693695524E-2</c:v>
                </c:pt>
                <c:pt idx="3">
                  <c:v>3.3448205959862153E-3</c:v>
                </c:pt>
                <c:pt idx="4">
                  <c:v>5.797689033042773E-2</c:v>
                </c:pt>
                <c:pt idx="5">
                  <c:v>3.5678086357186299E-2</c:v>
                </c:pt>
                <c:pt idx="6">
                  <c:v>7.7032231907561324E-2</c:v>
                </c:pt>
                <c:pt idx="7">
                  <c:v>6.6490979120210819E-2</c:v>
                </c:pt>
                <c:pt idx="8">
                  <c:v>2.8887086965335495E-2</c:v>
                </c:pt>
                <c:pt idx="9">
                  <c:v>2.533954996959254E-3</c:v>
                </c:pt>
                <c:pt idx="10">
                  <c:v>1.7332252179201299E-2</c:v>
                </c:pt>
                <c:pt idx="11">
                  <c:v>1.2669774984796271E-2</c:v>
                </c:pt>
                <c:pt idx="12">
                  <c:v>3.1015609162781271E-2</c:v>
                </c:pt>
                <c:pt idx="13">
                  <c:v>6.6693695519967566E-2</c:v>
                </c:pt>
                <c:pt idx="14">
                  <c:v>3.6590310156091627E-2</c:v>
                </c:pt>
                <c:pt idx="15">
                  <c:v>5.5848368132981961E-2</c:v>
                </c:pt>
                <c:pt idx="16">
                  <c:v>0.10044597607946483</c:v>
                </c:pt>
                <c:pt idx="17">
                  <c:v>7.905939590512872E-3</c:v>
                </c:pt>
                <c:pt idx="18">
                  <c:v>2.7468072167038313E-2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6-45BA-B1CA-760BD20F8C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6-45BA-B1CA-760BD20F8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10.65'!$Z$44:$Z$60</c:f>
              <c:numCache>
                <c:formatCode>#,##0</c:formatCode>
                <c:ptCount val="17"/>
                <c:pt idx="0">
                  <c:v>19</c:v>
                </c:pt>
                <c:pt idx="1">
                  <c:v>125</c:v>
                </c:pt>
                <c:pt idx="2">
                  <c:v>337</c:v>
                </c:pt>
                <c:pt idx="3">
                  <c:v>433</c:v>
                </c:pt>
                <c:pt idx="4">
                  <c:v>472</c:v>
                </c:pt>
                <c:pt idx="5">
                  <c:v>463</c:v>
                </c:pt>
                <c:pt idx="6">
                  <c:v>378</c:v>
                </c:pt>
                <c:pt idx="7">
                  <c:v>441</c:v>
                </c:pt>
                <c:pt idx="8">
                  <c:v>383</c:v>
                </c:pt>
                <c:pt idx="9">
                  <c:v>449</c:v>
                </c:pt>
                <c:pt idx="10">
                  <c:v>540</c:v>
                </c:pt>
                <c:pt idx="11">
                  <c:v>399</c:v>
                </c:pt>
                <c:pt idx="12">
                  <c:v>291</c:v>
                </c:pt>
                <c:pt idx="13">
                  <c:v>151</c:v>
                </c:pt>
                <c:pt idx="14">
                  <c:v>75</c:v>
                </c:pt>
                <c:pt idx="15">
                  <c:v>33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9C-4F16-9994-E62F4D16807A}"/>
            </c:ext>
          </c:extLst>
        </c:ser>
        <c:ser>
          <c:idx val="1"/>
          <c:order val="1"/>
          <c:tx>
            <c:strRef>
              <c:f>'Table 10.65'!$S$62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10.65'!$Z$63:$Z$79</c:f>
              <c:numCache>
                <c:formatCode>#,##0</c:formatCode>
                <c:ptCount val="17"/>
                <c:pt idx="0">
                  <c:v>33</c:v>
                </c:pt>
                <c:pt idx="1">
                  <c:v>192</c:v>
                </c:pt>
                <c:pt idx="2">
                  <c:v>370</c:v>
                </c:pt>
                <c:pt idx="3">
                  <c:v>394</c:v>
                </c:pt>
                <c:pt idx="4">
                  <c:v>418</c:v>
                </c:pt>
                <c:pt idx="5">
                  <c:v>382</c:v>
                </c:pt>
                <c:pt idx="6">
                  <c:v>396</c:v>
                </c:pt>
                <c:pt idx="7">
                  <c:v>395</c:v>
                </c:pt>
                <c:pt idx="8">
                  <c:v>497</c:v>
                </c:pt>
                <c:pt idx="9">
                  <c:v>466</c:v>
                </c:pt>
                <c:pt idx="10">
                  <c:v>475</c:v>
                </c:pt>
                <c:pt idx="11">
                  <c:v>397</c:v>
                </c:pt>
                <c:pt idx="12">
                  <c:v>209</c:v>
                </c:pt>
                <c:pt idx="13">
                  <c:v>125</c:v>
                </c:pt>
                <c:pt idx="14">
                  <c:v>53</c:v>
                </c:pt>
                <c:pt idx="15">
                  <c:v>29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9C-4F16-9994-E62F4D168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10.65'!$Z$83:$Z$90</c:f>
              <c:numCache>
                <c:formatCode>#,##0</c:formatCode>
                <c:ptCount val="8"/>
                <c:pt idx="0">
                  <c:v>269</c:v>
                </c:pt>
                <c:pt idx="1">
                  <c:v>171</c:v>
                </c:pt>
                <c:pt idx="2">
                  <c:v>671</c:v>
                </c:pt>
                <c:pt idx="3">
                  <c:v>115</c:v>
                </c:pt>
                <c:pt idx="4">
                  <c:v>53</c:v>
                </c:pt>
                <c:pt idx="5">
                  <c:v>143</c:v>
                </c:pt>
                <c:pt idx="6">
                  <c:v>438</c:v>
                </c:pt>
                <c:pt idx="7">
                  <c:v>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B-4CA2-BBAC-821DF37DE478}"/>
            </c:ext>
          </c:extLst>
        </c:ser>
        <c:ser>
          <c:idx val="1"/>
          <c:order val="1"/>
          <c:tx>
            <c:strRef>
              <c:f>'Table 10.65'!$S$92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10.65'!$Z$93:$Z$100</c:f>
              <c:numCache>
                <c:formatCode>#,##0</c:formatCode>
                <c:ptCount val="8"/>
                <c:pt idx="0">
                  <c:v>195</c:v>
                </c:pt>
                <c:pt idx="1">
                  <c:v>424</c:v>
                </c:pt>
                <c:pt idx="2">
                  <c:v>147</c:v>
                </c:pt>
                <c:pt idx="3">
                  <c:v>602</c:v>
                </c:pt>
                <c:pt idx="4">
                  <c:v>388</c:v>
                </c:pt>
                <c:pt idx="5">
                  <c:v>297</c:v>
                </c:pt>
                <c:pt idx="6">
                  <c:v>57</c:v>
                </c:pt>
                <c:pt idx="7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4B-4CA2-BBAC-821DF37DE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10.7'!$U$8:$Y$8</c:f>
              <c:numCache>
                <c:formatCode>#,##0</c:formatCode>
                <c:ptCount val="5"/>
                <c:pt idx="1">
                  <c:v>33956</c:v>
                </c:pt>
                <c:pt idx="2">
                  <c:v>36876.39</c:v>
                </c:pt>
                <c:pt idx="3">
                  <c:v>37666.5</c:v>
                </c:pt>
                <c:pt idx="4">
                  <c:v>35211.5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0D-4252-8EE6-D19C20642D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0D-4252-8EE6-D19C20642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10.65'!$S$1</c:f>
              <c:strCache>
                <c:ptCount val="1"/>
                <c:pt idx="0">
                  <c:v>Wattle Range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10.65'!$V$8:$Z$8</c:f>
              <c:numCache>
                <c:formatCode>#,##0</c:formatCode>
                <c:ptCount val="5"/>
                <c:pt idx="0">
                  <c:v>33801.370000000003</c:v>
                </c:pt>
                <c:pt idx="1">
                  <c:v>35012.04</c:v>
                </c:pt>
                <c:pt idx="2">
                  <c:v>36147.47</c:v>
                </c:pt>
                <c:pt idx="3">
                  <c:v>36580</c:v>
                </c:pt>
                <c:pt idx="4">
                  <c:v>39807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AA-405E-81E4-EB74BBCDECD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10.65'!$V$2:$Z$2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AA-405E-81E4-EB74BBCDE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10.66'!$U$4:$Y$4</c:f>
              <c:numCache>
                <c:formatCode>#,##0</c:formatCode>
                <c:ptCount val="5"/>
                <c:pt idx="1">
                  <c:v>50711</c:v>
                </c:pt>
                <c:pt idx="2">
                  <c:v>51936</c:v>
                </c:pt>
                <c:pt idx="3">
                  <c:v>55460</c:v>
                </c:pt>
                <c:pt idx="4">
                  <c:v>61633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9-4BF8-B566-F7CA1378C6C1}"/>
            </c:ext>
          </c:extLst>
        </c:ser>
        <c:ser>
          <c:idx val="1"/>
          <c:order val="1"/>
          <c:tx>
            <c:strRef>
              <c:f>'Table 10.66'!$S$7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10.66'!$U$7:$Y$7</c:f>
              <c:numCache>
                <c:formatCode>#,##0</c:formatCode>
                <c:ptCount val="5"/>
                <c:pt idx="1">
                  <c:v>34813</c:v>
                </c:pt>
                <c:pt idx="2">
                  <c:v>35749</c:v>
                </c:pt>
                <c:pt idx="3">
                  <c:v>36339</c:v>
                </c:pt>
                <c:pt idx="4">
                  <c:v>37941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19-4BF8-B566-F7CA1378C6C1}"/>
            </c:ext>
          </c:extLst>
        </c:ser>
        <c:ser>
          <c:idx val="2"/>
          <c:order val="2"/>
          <c:tx>
            <c:strRef>
              <c:f>'Table 10.66'!$S$11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10.66'!$U$11:$Y$11</c:f>
              <c:numCache>
                <c:formatCode>#,##0</c:formatCode>
                <c:ptCount val="5"/>
                <c:pt idx="1">
                  <c:v>45351</c:v>
                </c:pt>
                <c:pt idx="2">
                  <c:v>46250</c:v>
                </c:pt>
                <c:pt idx="3">
                  <c:v>49459</c:v>
                </c:pt>
                <c:pt idx="4">
                  <c:v>55510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19-4BF8-B566-F7CA1378C6C1}"/>
            </c:ext>
          </c:extLst>
        </c:ser>
        <c:ser>
          <c:idx val="3"/>
          <c:order val="3"/>
          <c:tx>
            <c:strRef>
              <c:f>'Table 10.66'!$S$12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10.66'!$U$2:$Y$2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10.66'!$U$12:$Y$12</c:f>
              <c:numCache>
                <c:formatCode>#,##0</c:formatCode>
                <c:ptCount val="5"/>
                <c:pt idx="1">
                  <c:v>5365</c:v>
                </c:pt>
                <c:pt idx="2">
                  <c:v>5687</c:v>
                </c:pt>
                <c:pt idx="3">
                  <c:v>6001</c:v>
                </c:pt>
                <c:pt idx="4">
                  <c:v>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19-4BF8-B566-F7CA1378C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10.66'!$AB$15:$AB$33</c:f>
              <c:numCache>
                <c:formatCode>0.0%</c:formatCode>
                <c:ptCount val="19"/>
                <c:pt idx="0">
                  <c:v>5.1398480118563369E-3</c:v>
                </c:pt>
                <c:pt idx="1">
                  <c:v>5.7389713997414308E-3</c:v>
                </c:pt>
                <c:pt idx="2">
                  <c:v>4.4303597893608299E-2</c:v>
                </c:pt>
                <c:pt idx="3">
                  <c:v>7.362911109008924E-3</c:v>
                </c:pt>
                <c:pt idx="4">
                  <c:v>4.8923154542301263E-2</c:v>
                </c:pt>
                <c:pt idx="5">
                  <c:v>2.9703906915145208E-2</c:v>
                </c:pt>
                <c:pt idx="6">
                  <c:v>8.4523696906631349E-2</c:v>
                </c:pt>
                <c:pt idx="7">
                  <c:v>9.5875508466559456E-2</c:v>
                </c:pt>
                <c:pt idx="8">
                  <c:v>4.1780973102513164E-2</c:v>
                </c:pt>
                <c:pt idx="9">
                  <c:v>1.1966701352757543E-2</c:v>
                </c:pt>
                <c:pt idx="10">
                  <c:v>3.7082584429098474E-2</c:v>
                </c:pt>
                <c:pt idx="11">
                  <c:v>1.6065966638287139E-2</c:v>
                </c:pt>
                <c:pt idx="12">
                  <c:v>7.5820641377353129E-2</c:v>
                </c:pt>
                <c:pt idx="13">
                  <c:v>0.10918235423958629</c:v>
                </c:pt>
                <c:pt idx="14">
                  <c:v>5.7799640525967269E-2</c:v>
                </c:pt>
                <c:pt idx="15">
                  <c:v>7.5994071831740923E-2</c:v>
                </c:pt>
                <c:pt idx="16">
                  <c:v>0.17805001103648346</c:v>
                </c:pt>
                <c:pt idx="17">
                  <c:v>2.8884053858039289E-2</c:v>
                </c:pt>
                <c:pt idx="18">
                  <c:v>3.2179232491407313E-2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1-4C41-BEF0-CAFA4B4D645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11-4C41-BEF0-CAFA4B4D6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10.66'!$Y$44:$Y$60</c:f>
              <c:numCache>
                <c:formatCode>#,##0</c:formatCode>
                <c:ptCount val="17"/>
                <c:pt idx="0">
                  <c:v>31</c:v>
                </c:pt>
                <c:pt idx="1">
                  <c:v>492</c:v>
                </c:pt>
                <c:pt idx="2">
                  <c:v>1406</c:v>
                </c:pt>
                <c:pt idx="3">
                  <c:v>3277</c:v>
                </c:pt>
                <c:pt idx="4">
                  <c:v>5373</c:v>
                </c:pt>
                <c:pt idx="5">
                  <c:v>4699</c:v>
                </c:pt>
                <c:pt idx="6">
                  <c:v>3849</c:v>
                </c:pt>
                <c:pt idx="7">
                  <c:v>2823</c:v>
                </c:pt>
                <c:pt idx="8">
                  <c:v>2197</c:v>
                </c:pt>
                <c:pt idx="9">
                  <c:v>2133</c:v>
                </c:pt>
                <c:pt idx="10">
                  <c:v>1868</c:v>
                </c:pt>
                <c:pt idx="11">
                  <c:v>1358</c:v>
                </c:pt>
                <c:pt idx="12">
                  <c:v>712</c:v>
                </c:pt>
                <c:pt idx="13">
                  <c:v>274</c:v>
                </c:pt>
                <c:pt idx="14">
                  <c:v>126</c:v>
                </c:pt>
                <c:pt idx="15">
                  <c:v>44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1-4CE2-A3A9-90431AF1CF98}"/>
            </c:ext>
          </c:extLst>
        </c:ser>
        <c:ser>
          <c:idx val="1"/>
          <c:order val="1"/>
          <c:tx>
            <c:strRef>
              <c:f>'Table 10.66'!$S$62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10.66'!$Y$63:$Y$79</c:f>
              <c:numCache>
                <c:formatCode>#,##0</c:formatCode>
                <c:ptCount val="17"/>
                <c:pt idx="0">
                  <c:v>60</c:v>
                </c:pt>
                <c:pt idx="1">
                  <c:v>626</c:v>
                </c:pt>
                <c:pt idx="2">
                  <c:v>1467</c:v>
                </c:pt>
                <c:pt idx="3">
                  <c:v>3776</c:v>
                </c:pt>
                <c:pt idx="4">
                  <c:v>5669</c:v>
                </c:pt>
                <c:pt idx="5">
                  <c:v>4541</c:v>
                </c:pt>
                <c:pt idx="6">
                  <c:v>3454</c:v>
                </c:pt>
                <c:pt idx="7">
                  <c:v>2612</c:v>
                </c:pt>
                <c:pt idx="8">
                  <c:v>2262</c:v>
                </c:pt>
                <c:pt idx="9">
                  <c:v>2165</c:v>
                </c:pt>
                <c:pt idx="10">
                  <c:v>1847</c:v>
                </c:pt>
                <c:pt idx="11">
                  <c:v>1364</c:v>
                </c:pt>
                <c:pt idx="12">
                  <c:v>659</c:v>
                </c:pt>
                <c:pt idx="13">
                  <c:v>234</c:v>
                </c:pt>
                <c:pt idx="14">
                  <c:v>91</c:v>
                </c:pt>
                <c:pt idx="15">
                  <c:v>32</c:v>
                </c:pt>
                <c:pt idx="1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71-4CE2-A3A9-90431AF1C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10.66'!$Y$83:$Y$90</c:f>
              <c:numCache>
                <c:formatCode>#,##0</c:formatCode>
                <c:ptCount val="8"/>
                <c:pt idx="0">
                  <c:v>2184</c:v>
                </c:pt>
                <c:pt idx="1">
                  <c:v>3754</c:v>
                </c:pt>
                <c:pt idx="2">
                  <c:v>2803</c:v>
                </c:pt>
                <c:pt idx="3">
                  <c:v>1820</c:v>
                </c:pt>
                <c:pt idx="4">
                  <c:v>1308</c:v>
                </c:pt>
                <c:pt idx="5">
                  <c:v>1238</c:v>
                </c:pt>
                <c:pt idx="6">
                  <c:v>1055</c:v>
                </c:pt>
                <c:pt idx="7">
                  <c:v>1942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D-41BE-8243-D610C1C0A142}"/>
            </c:ext>
          </c:extLst>
        </c:ser>
        <c:ser>
          <c:idx val="1"/>
          <c:order val="1"/>
          <c:tx>
            <c:strRef>
              <c:f>'Table 10.66'!$S$92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10.66'!$Y$93:$Y$100</c:f>
              <c:numCache>
                <c:formatCode>#,##0</c:formatCode>
                <c:ptCount val="8"/>
                <c:pt idx="0">
                  <c:v>1588</c:v>
                </c:pt>
                <c:pt idx="1">
                  <c:v>4971</c:v>
                </c:pt>
                <c:pt idx="2">
                  <c:v>671</c:v>
                </c:pt>
                <c:pt idx="3">
                  <c:v>3069</c:v>
                </c:pt>
                <c:pt idx="4">
                  <c:v>3233</c:v>
                </c:pt>
                <c:pt idx="5">
                  <c:v>1680</c:v>
                </c:pt>
                <c:pt idx="6">
                  <c:v>128</c:v>
                </c:pt>
                <c:pt idx="7">
                  <c:v>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D-41BE-8243-D610C1C0A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10.66'!$U$8:$Y$8</c:f>
              <c:numCache>
                <c:formatCode>#,##0</c:formatCode>
                <c:ptCount val="5"/>
                <c:pt idx="1">
                  <c:v>42458.63</c:v>
                </c:pt>
                <c:pt idx="2">
                  <c:v>41960.91</c:v>
                </c:pt>
                <c:pt idx="3">
                  <c:v>43935.38</c:v>
                </c:pt>
                <c:pt idx="4">
                  <c:v>44528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E5-404D-BCCB-F845CEE8BA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E5-404D-BCCB-F845CEE8B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10.66'!$V$4:$Z$4</c:f>
              <c:numCache>
                <c:formatCode>#,##0</c:formatCode>
                <c:ptCount val="5"/>
                <c:pt idx="0">
                  <c:v>50711</c:v>
                </c:pt>
                <c:pt idx="1">
                  <c:v>51936</c:v>
                </c:pt>
                <c:pt idx="2">
                  <c:v>55460</c:v>
                </c:pt>
                <c:pt idx="3">
                  <c:v>61633</c:v>
                </c:pt>
                <c:pt idx="4">
                  <c:v>63429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6-4A47-A73D-E4315E044DDE}"/>
            </c:ext>
          </c:extLst>
        </c:ser>
        <c:ser>
          <c:idx val="1"/>
          <c:order val="1"/>
          <c:tx>
            <c:strRef>
              <c:f>'Table 10.66'!$S$7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10.66'!$V$7:$Z$7</c:f>
              <c:numCache>
                <c:formatCode>#,##0</c:formatCode>
                <c:ptCount val="5"/>
                <c:pt idx="0">
                  <c:v>34813</c:v>
                </c:pt>
                <c:pt idx="1">
                  <c:v>35749</c:v>
                </c:pt>
                <c:pt idx="2">
                  <c:v>36339</c:v>
                </c:pt>
                <c:pt idx="3">
                  <c:v>37941</c:v>
                </c:pt>
                <c:pt idx="4">
                  <c:v>39120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6-4A47-A73D-E4315E044DDE}"/>
            </c:ext>
          </c:extLst>
        </c:ser>
        <c:ser>
          <c:idx val="2"/>
          <c:order val="2"/>
          <c:tx>
            <c:strRef>
              <c:f>'Table 10.66'!$S$11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10.66'!$V$11:$Z$11</c:f>
              <c:numCache>
                <c:formatCode>#,##0</c:formatCode>
                <c:ptCount val="5"/>
                <c:pt idx="0">
                  <c:v>45351</c:v>
                </c:pt>
                <c:pt idx="1">
                  <c:v>46250</c:v>
                </c:pt>
                <c:pt idx="2">
                  <c:v>49459</c:v>
                </c:pt>
                <c:pt idx="3">
                  <c:v>55510</c:v>
                </c:pt>
                <c:pt idx="4">
                  <c:v>57325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6-4A47-A73D-E4315E044DDE}"/>
            </c:ext>
          </c:extLst>
        </c:ser>
        <c:ser>
          <c:idx val="3"/>
          <c:order val="3"/>
          <c:tx>
            <c:strRef>
              <c:f>'Table 10.66'!$S$12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10.66'!$V$12:$Z$12</c:f>
              <c:numCache>
                <c:formatCode>#,##0</c:formatCode>
                <c:ptCount val="5"/>
                <c:pt idx="0">
                  <c:v>5365</c:v>
                </c:pt>
                <c:pt idx="1">
                  <c:v>5687</c:v>
                </c:pt>
                <c:pt idx="2">
                  <c:v>6001</c:v>
                </c:pt>
                <c:pt idx="3">
                  <c:v>6119</c:v>
                </c:pt>
                <c:pt idx="4">
                  <c:v>6095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06-4A47-A73D-E4315E044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10.66'!$AB$15:$AB$33</c:f>
              <c:numCache>
                <c:formatCode>0.0%</c:formatCode>
                <c:ptCount val="19"/>
                <c:pt idx="0">
                  <c:v>5.1398480118563369E-3</c:v>
                </c:pt>
                <c:pt idx="1">
                  <c:v>5.7389713997414308E-3</c:v>
                </c:pt>
                <c:pt idx="2">
                  <c:v>4.4303597893608299E-2</c:v>
                </c:pt>
                <c:pt idx="3">
                  <c:v>7.362911109008924E-3</c:v>
                </c:pt>
                <c:pt idx="4">
                  <c:v>4.8923154542301263E-2</c:v>
                </c:pt>
                <c:pt idx="5">
                  <c:v>2.9703906915145208E-2</c:v>
                </c:pt>
                <c:pt idx="6">
                  <c:v>8.4523696906631349E-2</c:v>
                </c:pt>
                <c:pt idx="7">
                  <c:v>9.5875508466559456E-2</c:v>
                </c:pt>
                <c:pt idx="8">
                  <c:v>4.1780973102513164E-2</c:v>
                </c:pt>
                <c:pt idx="9">
                  <c:v>1.1966701352757543E-2</c:v>
                </c:pt>
                <c:pt idx="10">
                  <c:v>3.7082584429098474E-2</c:v>
                </c:pt>
                <c:pt idx="11">
                  <c:v>1.6065966638287139E-2</c:v>
                </c:pt>
                <c:pt idx="12">
                  <c:v>7.5820641377353129E-2</c:v>
                </c:pt>
                <c:pt idx="13">
                  <c:v>0.10918235423958629</c:v>
                </c:pt>
                <c:pt idx="14">
                  <c:v>5.7799640525967269E-2</c:v>
                </c:pt>
                <c:pt idx="15">
                  <c:v>7.5994071831740923E-2</c:v>
                </c:pt>
                <c:pt idx="16">
                  <c:v>0.17805001103648346</c:v>
                </c:pt>
                <c:pt idx="17">
                  <c:v>2.8884053858039289E-2</c:v>
                </c:pt>
                <c:pt idx="18">
                  <c:v>3.2179232491407313E-2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4B-4F28-AD73-9A3207CE53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4B-4F28-AD73-9A3207CE5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10.66'!$Z$44:$Z$60</c:f>
              <c:numCache>
                <c:formatCode>#,##0</c:formatCode>
                <c:ptCount val="17"/>
                <c:pt idx="0">
                  <c:v>33</c:v>
                </c:pt>
                <c:pt idx="1">
                  <c:v>540</c:v>
                </c:pt>
                <c:pt idx="2">
                  <c:v>1545</c:v>
                </c:pt>
                <c:pt idx="3">
                  <c:v>3338</c:v>
                </c:pt>
                <c:pt idx="4">
                  <c:v>5636</c:v>
                </c:pt>
                <c:pt idx="5">
                  <c:v>4944</c:v>
                </c:pt>
                <c:pt idx="6">
                  <c:v>3892</c:v>
                </c:pt>
                <c:pt idx="7">
                  <c:v>2954</c:v>
                </c:pt>
                <c:pt idx="8">
                  <c:v>2199</c:v>
                </c:pt>
                <c:pt idx="9">
                  <c:v>2164</c:v>
                </c:pt>
                <c:pt idx="10">
                  <c:v>1828</c:v>
                </c:pt>
                <c:pt idx="11">
                  <c:v>1446</c:v>
                </c:pt>
                <c:pt idx="12">
                  <c:v>712</c:v>
                </c:pt>
                <c:pt idx="13">
                  <c:v>285</c:v>
                </c:pt>
                <c:pt idx="14">
                  <c:v>104</c:v>
                </c:pt>
                <c:pt idx="15">
                  <c:v>55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7-420F-AAF0-B97F3E47E675}"/>
            </c:ext>
          </c:extLst>
        </c:ser>
        <c:ser>
          <c:idx val="1"/>
          <c:order val="1"/>
          <c:tx>
            <c:strRef>
              <c:f>'Table 10.66'!$S$62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10.66'!$Z$63:$Z$79</c:f>
              <c:numCache>
                <c:formatCode>#,##0</c:formatCode>
                <c:ptCount val="17"/>
                <c:pt idx="0">
                  <c:v>48</c:v>
                </c:pt>
                <c:pt idx="1">
                  <c:v>680</c:v>
                </c:pt>
                <c:pt idx="2">
                  <c:v>1605</c:v>
                </c:pt>
                <c:pt idx="3">
                  <c:v>3734</c:v>
                </c:pt>
                <c:pt idx="4">
                  <c:v>5816</c:v>
                </c:pt>
                <c:pt idx="5">
                  <c:v>4733</c:v>
                </c:pt>
                <c:pt idx="6">
                  <c:v>3560</c:v>
                </c:pt>
                <c:pt idx="7">
                  <c:v>2806</c:v>
                </c:pt>
                <c:pt idx="8">
                  <c:v>2222</c:v>
                </c:pt>
                <c:pt idx="9">
                  <c:v>2243</c:v>
                </c:pt>
                <c:pt idx="10">
                  <c:v>1822</c:v>
                </c:pt>
                <c:pt idx="11">
                  <c:v>1388</c:v>
                </c:pt>
                <c:pt idx="12">
                  <c:v>637</c:v>
                </c:pt>
                <c:pt idx="13">
                  <c:v>214</c:v>
                </c:pt>
                <c:pt idx="14">
                  <c:v>92</c:v>
                </c:pt>
                <c:pt idx="15">
                  <c:v>35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F7-420F-AAF0-B97F3E47E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10.66'!$Z$83:$Z$90</c:f>
              <c:numCache>
                <c:formatCode>#,##0</c:formatCode>
                <c:ptCount val="8"/>
                <c:pt idx="0">
                  <c:v>2201</c:v>
                </c:pt>
                <c:pt idx="1">
                  <c:v>3932</c:v>
                </c:pt>
                <c:pt idx="2">
                  <c:v>2886</c:v>
                </c:pt>
                <c:pt idx="3">
                  <c:v>1958</c:v>
                </c:pt>
                <c:pt idx="4">
                  <c:v>1319</c:v>
                </c:pt>
                <c:pt idx="5">
                  <c:v>1258</c:v>
                </c:pt>
                <c:pt idx="6">
                  <c:v>1073</c:v>
                </c:pt>
                <c:pt idx="7">
                  <c:v>1939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0-46D2-BA1C-382A7E5CAB9C}"/>
            </c:ext>
          </c:extLst>
        </c:ser>
        <c:ser>
          <c:idx val="1"/>
          <c:order val="1"/>
          <c:tx>
            <c:strRef>
              <c:f>'Table 10.66'!$S$92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10.66'!$Z$93:$Z$100</c:f>
              <c:numCache>
                <c:formatCode>#,##0</c:formatCode>
                <c:ptCount val="8"/>
                <c:pt idx="0">
                  <c:v>1664</c:v>
                </c:pt>
                <c:pt idx="1">
                  <c:v>5100</c:v>
                </c:pt>
                <c:pt idx="2">
                  <c:v>722</c:v>
                </c:pt>
                <c:pt idx="3">
                  <c:v>3289</c:v>
                </c:pt>
                <c:pt idx="4">
                  <c:v>3248</c:v>
                </c:pt>
                <c:pt idx="5">
                  <c:v>1681</c:v>
                </c:pt>
                <c:pt idx="6">
                  <c:v>154</c:v>
                </c:pt>
                <c:pt idx="7">
                  <c:v>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0-46D2-BA1C-382A7E5C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10.7'!$V$4:$Z$4</c:f>
              <c:numCache>
                <c:formatCode>#,##0</c:formatCode>
                <c:ptCount val="5"/>
                <c:pt idx="0">
                  <c:v>1455</c:v>
                </c:pt>
                <c:pt idx="1">
                  <c:v>1468</c:v>
                </c:pt>
                <c:pt idx="2">
                  <c:v>1558</c:v>
                </c:pt>
                <c:pt idx="3">
                  <c:v>1772</c:v>
                </c:pt>
                <c:pt idx="4">
                  <c:v>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FA-421C-8836-D9FB1E5BB9E8}"/>
            </c:ext>
          </c:extLst>
        </c:ser>
        <c:ser>
          <c:idx val="1"/>
          <c:order val="1"/>
          <c:tx>
            <c:strRef>
              <c:f>'Table 10.7'!$S$7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10.7'!$V$7:$Z$7</c:f>
              <c:numCache>
                <c:formatCode>#,##0</c:formatCode>
                <c:ptCount val="5"/>
                <c:pt idx="0">
                  <c:v>1043</c:v>
                </c:pt>
                <c:pt idx="1">
                  <c:v>1084</c:v>
                </c:pt>
                <c:pt idx="2">
                  <c:v>1108</c:v>
                </c:pt>
                <c:pt idx="3">
                  <c:v>1190</c:v>
                </c:pt>
                <c:pt idx="4">
                  <c:v>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FA-421C-8836-D9FB1E5BB9E8}"/>
            </c:ext>
          </c:extLst>
        </c:ser>
        <c:ser>
          <c:idx val="2"/>
          <c:order val="2"/>
          <c:tx>
            <c:strRef>
              <c:f>'Table 10.7'!$S$11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10.7'!$V$11:$Z$11</c:f>
              <c:numCache>
                <c:formatCode>#,##0</c:formatCode>
                <c:ptCount val="5"/>
                <c:pt idx="0">
                  <c:v>1091</c:v>
                </c:pt>
                <c:pt idx="1">
                  <c:v>1075</c:v>
                </c:pt>
                <c:pt idx="2">
                  <c:v>1172</c:v>
                </c:pt>
                <c:pt idx="3">
                  <c:v>1373</c:v>
                </c:pt>
                <c:pt idx="4">
                  <c:v>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FA-421C-8836-D9FB1E5BB9E8}"/>
            </c:ext>
          </c:extLst>
        </c:ser>
        <c:ser>
          <c:idx val="3"/>
          <c:order val="3"/>
          <c:tx>
            <c:strRef>
              <c:f>'Table 10.7'!$S$12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10.7'!$V$12:$Z$12</c:f>
              <c:numCache>
                <c:formatCode>#,##0</c:formatCode>
                <c:ptCount val="5"/>
                <c:pt idx="0">
                  <c:v>362</c:v>
                </c:pt>
                <c:pt idx="1">
                  <c:v>391</c:v>
                </c:pt>
                <c:pt idx="2">
                  <c:v>386</c:v>
                </c:pt>
                <c:pt idx="3">
                  <c:v>396</c:v>
                </c:pt>
                <c:pt idx="4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FA-421C-8836-D9FB1E5BB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10.66'!$S$1</c:f>
              <c:strCache>
                <c:ptCount val="1"/>
                <c:pt idx="0">
                  <c:v>West Torrens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10.66'!$V$8:$Z$8</c:f>
              <c:numCache>
                <c:formatCode>#,##0</c:formatCode>
                <c:ptCount val="5"/>
                <c:pt idx="0">
                  <c:v>42458.63</c:v>
                </c:pt>
                <c:pt idx="1">
                  <c:v>41960.91</c:v>
                </c:pt>
                <c:pt idx="2">
                  <c:v>43935.38</c:v>
                </c:pt>
                <c:pt idx="3">
                  <c:v>44528</c:v>
                </c:pt>
                <c:pt idx="4">
                  <c:v>46036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B-4128-898C-F941D91249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10.66'!$V$2:$Z$2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B-4128-898C-F941D9124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10.67'!$U$4:$Y$4</c:f>
              <c:numCache>
                <c:formatCode>#,##0</c:formatCode>
                <c:ptCount val="5"/>
                <c:pt idx="1">
                  <c:v>13767</c:v>
                </c:pt>
                <c:pt idx="2">
                  <c:v>13371</c:v>
                </c:pt>
                <c:pt idx="3">
                  <c:v>14881</c:v>
                </c:pt>
                <c:pt idx="4">
                  <c:v>15346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8-4479-9E34-7C1DCA4EE148}"/>
            </c:ext>
          </c:extLst>
        </c:ser>
        <c:ser>
          <c:idx val="1"/>
          <c:order val="1"/>
          <c:tx>
            <c:strRef>
              <c:f>'Table 10.67'!$S$7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10.67'!$U$7:$Y$7</c:f>
              <c:numCache>
                <c:formatCode>#,##0</c:formatCode>
                <c:ptCount val="5"/>
                <c:pt idx="1">
                  <c:v>10263</c:v>
                </c:pt>
                <c:pt idx="2">
                  <c:v>10350</c:v>
                </c:pt>
                <c:pt idx="3">
                  <c:v>10658</c:v>
                </c:pt>
                <c:pt idx="4">
                  <c:v>10931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E8-4479-9E34-7C1DCA4EE148}"/>
            </c:ext>
          </c:extLst>
        </c:ser>
        <c:ser>
          <c:idx val="2"/>
          <c:order val="2"/>
          <c:tx>
            <c:strRef>
              <c:f>'Table 10.67'!$S$11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10.67'!$U$11:$Y$11</c:f>
              <c:numCache>
                <c:formatCode>#,##0</c:formatCode>
                <c:ptCount val="5"/>
                <c:pt idx="1">
                  <c:v>13102</c:v>
                </c:pt>
                <c:pt idx="2">
                  <c:v>12683</c:v>
                </c:pt>
                <c:pt idx="3">
                  <c:v>14193</c:v>
                </c:pt>
                <c:pt idx="4">
                  <c:v>14559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E8-4479-9E34-7C1DCA4EE148}"/>
            </c:ext>
          </c:extLst>
        </c:ser>
        <c:ser>
          <c:idx val="3"/>
          <c:order val="3"/>
          <c:tx>
            <c:strRef>
              <c:f>'Table 10.67'!$S$12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10.67'!$U$2:$Y$2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10.67'!$U$12:$Y$12</c:f>
              <c:numCache>
                <c:formatCode>#,##0</c:formatCode>
                <c:ptCount val="5"/>
                <c:pt idx="1">
                  <c:v>669</c:v>
                </c:pt>
                <c:pt idx="2">
                  <c:v>689</c:v>
                </c:pt>
                <c:pt idx="3">
                  <c:v>688</c:v>
                </c:pt>
                <c:pt idx="4">
                  <c:v>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E8-4479-9E34-7C1DCA4EE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10.67'!$AB$15:$AB$33</c:f>
              <c:numCache>
                <c:formatCode>0.0%</c:formatCode>
                <c:ptCount val="19"/>
                <c:pt idx="0">
                  <c:v>9.7647581003106974E-3</c:v>
                </c:pt>
                <c:pt idx="1">
                  <c:v>8.2239553611058266E-2</c:v>
                </c:pt>
                <c:pt idx="2">
                  <c:v>8.9341195865829684E-2</c:v>
                </c:pt>
                <c:pt idx="3">
                  <c:v>2.0544036522731596E-2</c:v>
                </c:pt>
                <c:pt idx="4">
                  <c:v>7.5771986557605739E-2</c:v>
                </c:pt>
                <c:pt idx="5">
                  <c:v>2.1558556844841797E-2</c:v>
                </c:pt>
                <c:pt idx="6">
                  <c:v>0.10081795700970135</c:v>
                </c:pt>
                <c:pt idx="7">
                  <c:v>7.6406061758924615E-2</c:v>
                </c:pt>
                <c:pt idx="8">
                  <c:v>4.4385264092321353E-2</c:v>
                </c:pt>
                <c:pt idx="9">
                  <c:v>2.7899308858030563E-3</c:v>
                </c:pt>
                <c:pt idx="10">
                  <c:v>2.3651005009194089E-2</c:v>
                </c:pt>
                <c:pt idx="11">
                  <c:v>1.3188764187432629E-2</c:v>
                </c:pt>
                <c:pt idx="12">
                  <c:v>3.3542578149768562E-2</c:v>
                </c:pt>
                <c:pt idx="13">
                  <c:v>9.1814089150973305E-2</c:v>
                </c:pt>
                <c:pt idx="14">
                  <c:v>4.1595333206518294E-2</c:v>
                </c:pt>
                <c:pt idx="15">
                  <c:v>8.0717773127892967E-2</c:v>
                </c:pt>
                <c:pt idx="16">
                  <c:v>0.14013061949147168</c:v>
                </c:pt>
                <c:pt idx="17">
                  <c:v>3.4874136072538201E-3</c:v>
                </c:pt>
                <c:pt idx="18">
                  <c:v>3.5127766153065752E-2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B-40B2-9C14-93A9356F38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B-40B2-9C14-93A9356F3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10.67'!$Y$44:$Y$60</c:f>
              <c:numCache>
                <c:formatCode>#,##0</c:formatCode>
                <c:ptCount val="17"/>
                <c:pt idx="0">
                  <c:v>4</c:v>
                </c:pt>
                <c:pt idx="1">
                  <c:v>201</c:v>
                </c:pt>
                <c:pt idx="2">
                  <c:v>487</c:v>
                </c:pt>
                <c:pt idx="3">
                  <c:v>681</c:v>
                </c:pt>
                <c:pt idx="4">
                  <c:v>1126</c:v>
                </c:pt>
                <c:pt idx="5">
                  <c:v>885</c:v>
                </c:pt>
                <c:pt idx="6">
                  <c:v>781</c:v>
                </c:pt>
                <c:pt idx="7">
                  <c:v>726</c:v>
                </c:pt>
                <c:pt idx="8">
                  <c:v>689</c:v>
                </c:pt>
                <c:pt idx="9">
                  <c:v>864</c:v>
                </c:pt>
                <c:pt idx="10">
                  <c:v>772</c:v>
                </c:pt>
                <c:pt idx="11">
                  <c:v>606</c:v>
                </c:pt>
                <c:pt idx="12">
                  <c:v>222</c:v>
                </c:pt>
                <c:pt idx="13">
                  <c:v>79</c:v>
                </c:pt>
                <c:pt idx="14">
                  <c:v>22</c:v>
                </c:pt>
                <c:pt idx="15">
                  <c:v>8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0-4B06-96CC-50873A33E3D2}"/>
            </c:ext>
          </c:extLst>
        </c:ser>
        <c:ser>
          <c:idx val="1"/>
          <c:order val="1"/>
          <c:tx>
            <c:strRef>
              <c:f>'Table 10.67'!$S$62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10.67'!$Y$63:$Y$79</c:f>
              <c:numCache>
                <c:formatCode>#,##0</c:formatCode>
                <c:ptCount val="17"/>
                <c:pt idx="0">
                  <c:v>26</c:v>
                </c:pt>
                <c:pt idx="1">
                  <c:v>254</c:v>
                </c:pt>
                <c:pt idx="2">
                  <c:v>486</c:v>
                </c:pt>
                <c:pt idx="3">
                  <c:v>699</c:v>
                </c:pt>
                <c:pt idx="4">
                  <c:v>797</c:v>
                </c:pt>
                <c:pt idx="5">
                  <c:v>735</c:v>
                </c:pt>
                <c:pt idx="6">
                  <c:v>765</c:v>
                </c:pt>
                <c:pt idx="7">
                  <c:v>574</c:v>
                </c:pt>
                <c:pt idx="8">
                  <c:v>719</c:v>
                </c:pt>
                <c:pt idx="9">
                  <c:v>739</c:v>
                </c:pt>
                <c:pt idx="10">
                  <c:v>638</c:v>
                </c:pt>
                <c:pt idx="11">
                  <c:v>475</c:v>
                </c:pt>
                <c:pt idx="12">
                  <c:v>175</c:v>
                </c:pt>
                <c:pt idx="13">
                  <c:v>49</c:v>
                </c:pt>
                <c:pt idx="14">
                  <c:v>34</c:v>
                </c:pt>
                <c:pt idx="15">
                  <c:v>10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F0-4B06-96CC-50873A33E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10.67'!$Y$83:$Y$90</c:f>
              <c:numCache>
                <c:formatCode>#,##0</c:formatCode>
                <c:ptCount val="8"/>
                <c:pt idx="0">
                  <c:v>385</c:v>
                </c:pt>
                <c:pt idx="1">
                  <c:v>444</c:v>
                </c:pt>
                <c:pt idx="2">
                  <c:v>1647</c:v>
                </c:pt>
                <c:pt idx="3">
                  <c:v>269</c:v>
                </c:pt>
                <c:pt idx="4">
                  <c:v>138</c:v>
                </c:pt>
                <c:pt idx="5">
                  <c:v>222</c:v>
                </c:pt>
                <c:pt idx="6">
                  <c:v>1104</c:v>
                </c:pt>
                <c:pt idx="7">
                  <c:v>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4-4B09-898A-F87F1B9990C4}"/>
            </c:ext>
          </c:extLst>
        </c:ser>
        <c:ser>
          <c:idx val="1"/>
          <c:order val="1"/>
          <c:tx>
            <c:strRef>
              <c:f>'Table 10.67'!$S$92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10.67'!$Y$93:$Y$100</c:f>
              <c:numCache>
                <c:formatCode>#,##0</c:formatCode>
                <c:ptCount val="8"/>
                <c:pt idx="0">
                  <c:v>351</c:v>
                </c:pt>
                <c:pt idx="1">
                  <c:v>849</c:v>
                </c:pt>
                <c:pt idx="2">
                  <c:v>219</c:v>
                </c:pt>
                <c:pt idx="3">
                  <c:v>1010</c:v>
                </c:pt>
                <c:pt idx="4">
                  <c:v>671</c:v>
                </c:pt>
                <c:pt idx="5">
                  <c:v>639</c:v>
                </c:pt>
                <c:pt idx="6">
                  <c:v>134</c:v>
                </c:pt>
                <c:pt idx="7">
                  <c:v>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54-4B09-898A-F87F1B999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10.67'!$U$8:$Y$8</c:f>
              <c:numCache>
                <c:formatCode>#,##0</c:formatCode>
                <c:ptCount val="5"/>
                <c:pt idx="1">
                  <c:v>49950.55</c:v>
                </c:pt>
                <c:pt idx="2">
                  <c:v>50962.83</c:v>
                </c:pt>
                <c:pt idx="3">
                  <c:v>50945.41</c:v>
                </c:pt>
                <c:pt idx="4">
                  <c:v>51507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2D-4449-8473-176010F760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2D-4449-8473-176010F76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10.67'!$V$4:$Z$4</c:f>
              <c:numCache>
                <c:formatCode>#,##0</c:formatCode>
                <c:ptCount val="5"/>
                <c:pt idx="0">
                  <c:v>13767</c:v>
                </c:pt>
                <c:pt idx="1">
                  <c:v>13371</c:v>
                </c:pt>
                <c:pt idx="2">
                  <c:v>14881</c:v>
                </c:pt>
                <c:pt idx="3">
                  <c:v>15346</c:v>
                </c:pt>
                <c:pt idx="4">
                  <c:v>15766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2-4CF6-818E-90639AFA3FF9}"/>
            </c:ext>
          </c:extLst>
        </c:ser>
        <c:ser>
          <c:idx val="1"/>
          <c:order val="1"/>
          <c:tx>
            <c:strRef>
              <c:f>'Table 10.67'!$S$7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10.67'!$V$7:$Z$7</c:f>
              <c:numCache>
                <c:formatCode>#,##0</c:formatCode>
                <c:ptCount val="5"/>
                <c:pt idx="0">
                  <c:v>10263</c:v>
                </c:pt>
                <c:pt idx="1">
                  <c:v>10350</c:v>
                </c:pt>
                <c:pt idx="2">
                  <c:v>10658</c:v>
                </c:pt>
                <c:pt idx="3">
                  <c:v>10931</c:v>
                </c:pt>
                <c:pt idx="4">
                  <c:v>11080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B2-4CF6-818E-90639AFA3FF9}"/>
            </c:ext>
          </c:extLst>
        </c:ser>
        <c:ser>
          <c:idx val="2"/>
          <c:order val="2"/>
          <c:tx>
            <c:strRef>
              <c:f>'Table 10.67'!$S$11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10.67'!$V$11:$Z$11</c:f>
              <c:numCache>
                <c:formatCode>#,##0</c:formatCode>
                <c:ptCount val="5"/>
                <c:pt idx="0">
                  <c:v>13102</c:v>
                </c:pt>
                <c:pt idx="1">
                  <c:v>12683</c:v>
                </c:pt>
                <c:pt idx="2">
                  <c:v>14193</c:v>
                </c:pt>
                <c:pt idx="3">
                  <c:v>14559</c:v>
                </c:pt>
                <c:pt idx="4">
                  <c:v>14925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B2-4CF6-818E-90639AFA3FF9}"/>
            </c:ext>
          </c:extLst>
        </c:ser>
        <c:ser>
          <c:idx val="3"/>
          <c:order val="3"/>
          <c:tx>
            <c:strRef>
              <c:f>'Table 10.67'!$S$12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10.67'!$V$12:$Z$12</c:f>
              <c:numCache>
                <c:formatCode>#,##0</c:formatCode>
                <c:ptCount val="5"/>
                <c:pt idx="0">
                  <c:v>669</c:v>
                </c:pt>
                <c:pt idx="1">
                  <c:v>689</c:v>
                </c:pt>
                <c:pt idx="2">
                  <c:v>688</c:v>
                </c:pt>
                <c:pt idx="3">
                  <c:v>785</c:v>
                </c:pt>
                <c:pt idx="4">
                  <c:v>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B2-4CF6-818E-90639AFA3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10.67'!$AB$15:$AB$33</c:f>
              <c:numCache>
                <c:formatCode>0.0%</c:formatCode>
                <c:ptCount val="19"/>
                <c:pt idx="0">
                  <c:v>9.7647581003106974E-3</c:v>
                </c:pt>
                <c:pt idx="1">
                  <c:v>8.2239553611058266E-2</c:v>
                </c:pt>
                <c:pt idx="2">
                  <c:v>8.9341195865829684E-2</c:v>
                </c:pt>
                <c:pt idx="3">
                  <c:v>2.0544036522731596E-2</c:v>
                </c:pt>
                <c:pt idx="4">
                  <c:v>7.5771986557605739E-2</c:v>
                </c:pt>
                <c:pt idx="5">
                  <c:v>2.1558556844841797E-2</c:v>
                </c:pt>
                <c:pt idx="6">
                  <c:v>0.10081795700970135</c:v>
                </c:pt>
                <c:pt idx="7">
                  <c:v>7.6406061758924615E-2</c:v>
                </c:pt>
                <c:pt idx="8">
                  <c:v>4.4385264092321353E-2</c:v>
                </c:pt>
                <c:pt idx="9">
                  <c:v>2.7899308858030563E-3</c:v>
                </c:pt>
                <c:pt idx="10">
                  <c:v>2.3651005009194089E-2</c:v>
                </c:pt>
                <c:pt idx="11">
                  <c:v>1.3188764187432629E-2</c:v>
                </c:pt>
                <c:pt idx="12">
                  <c:v>3.3542578149768562E-2</c:v>
                </c:pt>
                <c:pt idx="13">
                  <c:v>9.1814089150973305E-2</c:v>
                </c:pt>
                <c:pt idx="14">
                  <c:v>4.1595333206518294E-2</c:v>
                </c:pt>
                <c:pt idx="15">
                  <c:v>8.0717773127892967E-2</c:v>
                </c:pt>
                <c:pt idx="16">
                  <c:v>0.14013061949147168</c:v>
                </c:pt>
                <c:pt idx="17">
                  <c:v>3.4874136072538201E-3</c:v>
                </c:pt>
                <c:pt idx="18">
                  <c:v>3.5127766153065752E-2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E-42B0-8C2B-8549A68C7F6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E-42B0-8C2B-8549A68C7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10.67'!$Z$44:$Z$60</c:f>
              <c:numCache>
                <c:formatCode>#,##0</c:formatCode>
                <c:ptCount val="17"/>
                <c:pt idx="0">
                  <c:v>7</c:v>
                </c:pt>
                <c:pt idx="1">
                  <c:v>195</c:v>
                </c:pt>
                <c:pt idx="2">
                  <c:v>489</c:v>
                </c:pt>
                <c:pt idx="3">
                  <c:v>705</c:v>
                </c:pt>
                <c:pt idx="4">
                  <c:v>1231</c:v>
                </c:pt>
                <c:pt idx="5">
                  <c:v>961</c:v>
                </c:pt>
                <c:pt idx="6">
                  <c:v>875</c:v>
                </c:pt>
                <c:pt idx="7">
                  <c:v>663</c:v>
                </c:pt>
                <c:pt idx="8">
                  <c:v>640</c:v>
                </c:pt>
                <c:pt idx="9">
                  <c:v>865</c:v>
                </c:pt>
                <c:pt idx="10">
                  <c:v>784</c:v>
                </c:pt>
                <c:pt idx="11">
                  <c:v>577</c:v>
                </c:pt>
                <c:pt idx="12">
                  <c:v>266</c:v>
                </c:pt>
                <c:pt idx="13">
                  <c:v>77</c:v>
                </c:pt>
                <c:pt idx="14">
                  <c:v>19</c:v>
                </c:pt>
                <c:pt idx="15">
                  <c:v>6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7D-4DF9-837E-F67F6575315D}"/>
            </c:ext>
          </c:extLst>
        </c:ser>
        <c:ser>
          <c:idx val="1"/>
          <c:order val="1"/>
          <c:tx>
            <c:strRef>
              <c:f>'Table 10.67'!$S$62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10.67'!$Z$63:$Z$79</c:f>
              <c:numCache>
                <c:formatCode>#,##0</c:formatCode>
                <c:ptCount val="17"/>
                <c:pt idx="0">
                  <c:v>16</c:v>
                </c:pt>
                <c:pt idx="1">
                  <c:v>270</c:v>
                </c:pt>
                <c:pt idx="2">
                  <c:v>475</c:v>
                </c:pt>
                <c:pt idx="3">
                  <c:v>687</c:v>
                </c:pt>
                <c:pt idx="4">
                  <c:v>873</c:v>
                </c:pt>
                <c:pt idx="5">
                  <c:v>819</c:v>
                </c:pt>
                <c:pt idx="6">
                  <c:v>768</c:v>
                </c:pt>
                <c:pt idx="7">
                  <c:v>632</c:v>
                </c:pt>
                <c:pt idx="8">
                  <c:v>657</c:v>
                </c:pt>
                <c:pt idx="9">
                  <c:v>763</c:v>
                </c:pt>
                <c:pt idx="10">
                  <c:v>637</c:v>
                </c:pt>
                <c:pt idx="11">
                  <c:v>466</c:v>
                </c:pt>
                <c:pt idx="12">
                  <c:v>203</c:v>
                </c:pt>
                <c:pt idx="13">
                  <c:v>53</c:v>
                </c:pt>
                <c:pt idx="14">
                  <c:v>25</c:v>
                </c:pt>
                <c:pt idx="15">
                  <c:v>8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D-4DF9-837E-F67F65753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10.67'!$Z$83:$Z$90</c:f>
              <c:numCache>
                <c:formatCode>#,##0</c:formatCode>
                <c:ptCount val="8"/>
                <c:pt idx="0">
                  <c:v>389</c:v>
                </c:pt>
                <c:pt idx="1">
                  <c:v>478</c:v>
                </c:pt>
                <c:pt idx="2">
                  <c:v>1665</c:v>
                </c:pt>
                <c:pt idx="3">
                  <c:v>273</c:v>
                </c:pt>
                <c:pt idx="4">
                  <c:v>147</c:v>
                </c:pt>
                <c:pt idx="5">
                  <c:v>221</c:v>
                </c:pt>
                <c:pt idx="6">
                  <c:v>1146</c:v>
                </c:pt>
                <c:pt idx="7">
                  <c:v>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F-45A4-8910-FAA0A869BB0C}"/>
            </c:ext>
          </c:extLst>
        </c:ser>
        <c:ser>
          <c:idx val="1"/>
          <c:order val="1"/>
          <c:tx>
            <c:strRef>
              <c:f>'Table 10.67'!$S$92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10.67'!$Z$93:$Z$100</c:f>
              <c:numCache>
                <c:formatCode>#,##0</c:formatCode>
                <c:ptCount val="8"/>
                <c:pt idx="0">
                  <c:v>369</c:v>
                </c:pt>
                <c:pt idx="1">
                  <c:v>836</c:v>
                </c:pt>
                <c:pt idx="2">
                  <c:v>232</c:v>
                </c:pt>
                <c:pt idx="3">
                  <c:v>997</c:v>
                </c:pt>
                <c:pt idx="4">
                  <c:v>670</c:v>
                </c:pt>
                <c:pt idx="5">
                  <c:v>621</c:v>
                </c:pt>
                <c:pt idx="6">
                  <c:v>142</c:v>
                </c:pt>
                <c:pt idx="7">
                  <c:v>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6F-45A4-8910-FAA0A869B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10.7'!$AB$15:$AB$33</c:f>
              <c:numCache>
                <c:formatCode>0.0%</c:formatCode>
                <c:ptCount val="19"/>
                <c:pt idx="0">
                  <c:v>0.10663129973474801</c:v>
                </c:pt>
                <c:pt idx="1">
                  <c:v>1.0610079575596816E-2</c:v>
                </c:pt>
                <c:pt idx="2">
                  <c:v>3.8196286472148538E-2</c:v>
                </c:pt>
                <c:pt idx="3">
                  <c:v>1.0079575596816976E-2</c:v>
                </c:pt>
                <c:pt idx="4">
                  <c:v>4.3501326259946953E-2</c:v>
                </c:pt>
                <c:pt idx="5">
                  <c:v>4.1909814323607429E-2</c:v>
                </c:pt>
                <c:pt idx="6">
                  <c:v>5.3050397877984087E-2</c:v>
                </c:pt>
                <c:pt idx="7">
                  <c:v>6.2068965517241378E-2</c:v>
                </c:pt>
                <c:pt idx="8">
                  <c:v>5.9946949602122018E-2</c:v>
                </c:pt>
                <c:pt idx="9">
                  <c:v>2.6525198938992041E-3</c:v>
                </c:pt>
                <c:pt idx="10">
                  <c:v>2.8647214854111407E-2</c:v>
                </c:pt>
                <c:pt idx="11">
                  <c:v>1.7506631299734749E-2</c:v>
                </c:pt>
                <c:pt idx="12">
                  <c:v>3.2360742705570295E-2</c:v>
                </c:pt>
                <c:pt idx="13">
                  <c:v>5.8355437665782495E-2</c:v>
                </c:pt>
                <c:pt idx="14">
                  <c:v>4.1379310344827586E-2</c:v>
                </c:pt>
                <c:pt idx="15">
                  <c:v>7.5331564986737404E-2</c:v>
                </c:pt>
                <c:pt idx="16">
                  <c:v>0.14588859416445624</c:v>
                </c:pt>
                <c:pt idx="17">
                  <c:v>9.5490716180371346E-3</c:v>
                </c:pt>
                <c:pt idx="18">
                  <c:v>2.440318302387268E-2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FD-439A-9FFC-79C91185FE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FD-439A-9FFC-79C91185F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10.67'!$S$1</c:f>
              <c:strCache>
                <c:ptCount val="1"/>
                <c:pt idx="0">
                  <c:v>Whyalla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10.67'!$V$8:$Z$8</c:f>
              <c:numCache>
                <c:formatCode>#,##0</c:formatCode>
                <c:ptCount val="5"/>
                <c:pt idx="0">
                  <c:v>49950.55</c:v>
                </c:pt>
                <c:pt idx="1">
                  <c:v>50962.83</c:v>
                </c:pt>
                <c:pt idx="2">
                  <c:v>50945.41</c:v>
                </c:pt>
                <c:pt idx="3">
                  <c:v>51507</c:v>
                </c:pt>
                <c:pt idx="4">
                  <c:v>53063.12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2-4C03-AE6A-D326ADCE60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2-4C03-AE6A-D326ADCE6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10.68'!$U$4:$Y$4</c:f>
              <c:numCache>
                <c:formatCode>#,##0</c:formatCode>
                <c:ptCount val="5"/>
                <c:pt idx="1">
                  <c:v>944</c:v>
                </c:pt>
                <c:pt idx="2">
                  <c:v>1023</c:v>
                </c:pt>
                <c:pt idx="3">
                  <c:v>1037</c:v>
                </c:pt>
                <c:pt idx="4">
                  <c:v>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B2-4891-A254-6B4FB48C12D5}"/>
            </c:ext>
          </c:extLst>
        </c:ser>
        <c:ser>
          <c:idx val="1"/>
          <c:order val="1"/>
          <c:tx>
            <c:strRef>
              <c:f>'Table 10.68'!$S$7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10.68'!$U$7:$Y$7</c:f>
              <c:numCache>
                <c:formatCode>#,##0</c:formatCode>
                <c:ptCount val="5"/>
                <c:pt idx="1">
                  <c:v>620</c:v>
                </c:pt>
                <c:pt idx="2">
                  <c:v>696</c:v>
                </c:pt>
                <c:pt idx="3">
                  <c:v>694</c:v>
                </c:pt>
                <c:pt idx="4">
                  <c:v>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B2-4891-A254-6B4FB48C12D5}"/>
            </c:ext>
          </c:extLst>
        </c:ser>
        <c:ser>
          <c:idx val="2"/>
          <c:order val="2"/>
          <c:tx>
            <c:strRef>
              <c:f>'Table 10.68'!$S$11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10.68'!$U$11:$Y$11</c:f>
              <c:numCache>
                <c:formatCode>#,##0</c:formatCode>
                <c:ptCount val="5"/>
                <c:pt idx="1">
                  <c:v>680</c:v>
                </c:pt>
                <c:pt idx="2">
                  <c:v>718</c:v>
                </c:pt>
                <c:pt idx="3">
                  <c:v>748</c:v>
                </c:pt>
                <c:pt idx="4">
                  <c:v>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B2-4891-A254-6B4FB48C12D5}"/>
            </c:ext>
          </c:extLst>
        </c:ser>
        <c:ser>
          <c:idx val="3"/>
          <c:order val="3"/>
          <c:tx>
            <c:strRef>
              <c:f>'Table 10.68'!$S$12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10.68'!$U$12:$Y$12</c:f>
              <c:numCache>
                <c:formatCode>#,##0</c:formatCode>
                <c:ptCount val="5"/>
                <c:pt idx="1">
                  <c:v>267</c:v>
                </c:pt>
                <c:pt idx="2">
                  <c:v>303</c:v>
                </c:pt>
                <c:pt idx="3">
                  <c:v>289</c:v>
                </c:pt>
                <c:pt idx="4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B2-4891-A254-6B4FB48C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10.68'!$AB$15:$AB$33</c:f>
              <c:numCache>
                <c:formatCode>0.0%</c:formatCode>
                <c:ptCount val="19"/>
                <c:pt idx="0">
                  <c:v>0.22061482820976491</c:v>
                </c:pt>
                <c:pt idx="1">
                  <c:v>1.0849909584086799E-2</c:v>
                </c:pt>
                <c:pt idx="2">
                  <c:v>2.7124773960216998E-2</c:v>
                </c:pt>
                <c:pt idx="3">
                  <c:v>6.3291139240506328E-3</c:v>
                </c:pt>
                <c:pt idx="4">
                  <c:v>3.1645569620253167E-2</c:v>
                </c:pt>
                <c:pt idx="5">
                  <c:v>2.1699819168173599E-2</c:v>
                </c:pt>
                <c:pt idx="6">
                  <c:v>7.4141048824593131E-2</c:v>
                </c:pt>
                <c:pt idx="7">
                  <c:v>6.6003616636528026E-2</c:v>
                </c:pt>
                <c:pt idx="8">
                  <c:v>6.148282097649186E-2</c:v>
                </c:pt>
                <c:pt idx="9">
                  <c:v>5.4249547920433997E-3</c:v>
                </c:pt>
                <c:pt idx="10">
                  <c:v>1.8987341772151899E-2</c:v>
                </c:pt>
                <c:pt idx="11">
                  <c:v>1.2658227848101266E-2</c:v>
                </c:pt>
                <c:pt idx="12">
                  <c:v>2.8028933092224231E-2</c:v>
                </c:pt>
                <c:pt idx="13">
                  <c:v>3.25497287522604E-2</c:v>
                </c:pt>
                <c:pt idx="14">
                  <c:v>4.0687160940325498E-2</c:v>
                </c:pt>
                <c:pt idx="15">
                  <c:v>8.8607594936708861E-2</c:v>
                </c:pt>
                <c:pt idx="16">
                  <c:v>6.50994575045208E-2</c:v>
                </c:pt>
                <c:pt idx="17">
                  <c:v>3.616636528028933E-3</c:v>
                </c:pt>
                <c:pt idx="18">
                  <c:v>4.2495479204339964E-2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4-46D9-9010-81974954A8D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4-46D9-9010-81974954A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10.68'!$Y$44:$Y$60</c:f>
              <c:numCache>
                <c:formatCode>#,##0</c:formatCode>
                <c:ptCount val="17"/>
                <c:pt idx="0">
                  <c:v>5</c:v>
                </c:pt>
                <c:pt idx="1">
                  <c:v>25</c:v>
                </c:pt>
                <c:pt idx="2">
                  <c:v>28</c:v>
                </c:pt>
                <c:pt idx="3">
                  <c:v>28</c:v>
                </c:pt>
                <c:pt idx="4">
                  <c:v>41</c:v>
                </c:pt>
                <c:pt idx="5">
                  <c:v>55</c:v>
                </c:pt>
                <c:pt idx="6">
                  <c:v>50</c:v>
                </c:pt>
                <c:pt idx="7">
                  <c:v>45</c:v>
                </c:pt>
                <c:pt idx="8">
                  <c:v>41</c:v>
                </c:pt>
                <c:pt idx="9">
                  <c:v>46</c:v>
                </c:pt>
                <c:pt idx="10">
                  <c:v>44</c:v>
                </c:pt>
                <c:pt idx="11">
                  <c:v>38</c:v>
                </c:pt>
                <c:pt idx="12">
                  <c:v>40</c:v>
                </c:pt>
                <c:pt idx="13">
                  <c:v>25</c:v>
                </c:pt>
                <c:pt idx="14">
                  <c:v>5</c:v>
                </c:pt>
                <c:pt idx="15">
                  <c:v>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3-41E3-9382-FD16DAD796A8}"/>
            </c:ext>
          </c:extLst>
        </c:ser>
        <c:ser>
          <c:idx val="1"/>
          <c:order val="1"/>
          <c:tx>
            <c:strRef>
              <c:f>'Table 10.68'!$S$62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10.68'!$Y$63:$Y$79</c:f>
              <c:numCache>
                <c:formatCode>#,##0</c:formatCode>
                <c:ptCount val="17"/>
                <c:pt idx="0">
                  <c:v>0</c:v>
                </c:pt>
                <c:pt idx="1">
                  <c:v>35</c:v>
                </c:pt>
                <c:pt idx="2">
                  <c:v>47</c:v>
                </c:pt>
                <c:pt idx="3">
                  <c:v>52</c:v>
                </c:pt>
                <c:pt idx="4">
                  <c:v>51</c:v>
                </c:pt>
                <c:pt idx="5">
                  <c:v>34</c:v>
                </c:pt>
                <c:pt idx="6">
                  <c:v>51</c:v>
                </c:pt>
                <c:pt idx="7">
                  <c:v>57</c:v>
                </c:pt>
                <c:pt idx="8">
                  <c:v>43</c:v>
                </c:pt>
                <c:pt idx="9">
                  <c:v>61</c:v>
                </c:pt>
                <c:pt idx="10">
                  <c:v>52</c:v>
                </c:pt>
                <c:pt idx="11">
                  <c:v>46</c:v>
                </c:pt>
                <c:pt idx="12">
                  <c:v>29</c:v>
                </c:pt>
                <c:pt idx="13">
                  <c:v>15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F3-41E3-9382-FD16DAD79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10.68'!$Y$83:$Y$90</c:f>
              <c:numCache>
                <c:formatCode>#,##0</c:formatCode>
                <c:ptCount val="8"/>
                <c:pt idx="0">
                  <c:v>32</c:v>
                </c:pt>
                <c:pt idx="1">
                  <c:v>14</c:v>
                </c:pt>
                <c:pt idx="2">
                  <c:v>45</c:v>
                </c:pt>
                <c:pt idx="3">
                  <c:v>6</c:v>
                </c:pt>
                <c:pt idx="4">
                  <c:v>6</c:v>
                </c:pt>
                <c:pt idx="5">
                  <c:v>9</c:v>
                </c:pt>
                <c:pt idx="6">
                  <c:v>44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C-4118-B1A6-200E512C041C}"/>
            </c:ext>
          </c:extLst>
        </c:ser>
        <c:ser>
          <c:idx val="1"/>
          <c:order val="1"/>
          <c:tx>
            <c:strRef>
              <c:f>'Table 10.68'!$S$92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10.68'!$Y$93:$Y$100</c:f>
              <c:numCache>
                <c:formatCode>#,##0</c:formatCode>
                <c:ptCount val="8"/>
                <c:pt idx="0">
                  <c:v>13</c:v>
                </c:pt>
                <c:pt idx="1">
                  <c:v>63</c:v>
                </c:pt>
                <c:pt idx="2">
                  <c:v>18</c:v>
                </c:pt>
                <c:pt idx="3">
                  <c:v>36</c:v>
                </c:pt>
                <c:pt idx="4">
                  <c:v>57</c:v>
                </c:pt>
                <c:pt idx="5">
                  <c:v>35</c:v>
                </c:pt>
                <c:pt idx="6">
                  <c:v>4</c:v>
                </c:pt>
                <c:pt idx="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C-4118-B1A6-200E512C0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10.68'!$U$8:$Y$8</c:f>
              <c:numCache>
                <c:formatCode>#,##0</c:formatCode>
                <c:ptCount val="5"/>
                <c:pt idx="1">
                  <c:v>27542.83</c:v>
                </c:pt>
                <c:pt idx="2">
                  <c:v>22708.11</c:v>
                </c:pt>
                <c:pt idx="3">
                  <c:v>23722</c:v>
                </c:pt>
                <c:pt idx="4">
                  <c:v>30529.64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FD-4CEC-AA45-BF33F4A92A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FD-4CEC-AA45-BF33F4A92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10.68'!$V$4:$Z$4</c:f>
              <c:numCache>
                <c:formatCode>#,##0</c:formatCode>
                <c:ptCount val="5"/>
                <c:pt idx="0">
                  <c:v>944</c:v>
                </c:pt>
                <c:pt idx="1">
                  <c:v>1023</c:v>
                </c:pt>
                <c:pt idx="2">
                  <c:v>1037</c:v>
                </c:pt>
                <c:pt idx="3">
                  <c:v>1098</c:v>
                </c:pt>
                <c:pt idx="4">
                  <c:v>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1-4DEF-85CC-B58CC15BA66A}"/>
            </c:ext>
          </c:extLst>
        </c:ser>
        <c:ser>
          <c:idx val="1"/>
          <c:order val="1"/>
          <c:tx>
            <c:strRef>
              <c:f>'Table 10.68'!$S$7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10.68'!$V$7:$Z$7</c:f>
              <c:numCache>
                <c:formatCode>#,##0</c:formatCode>
                <c:ptCount val="5"/>
                <c:pt idx="0">
                  <c:v>620</c:v>
                </c:pt>
                <c:pt idx="1">
                  <c:v>696</c:v>
                </c:pt>
                <c:pt idx="2">
                  <c:v>694</c:v>
                </c:pt>
                <c:pt idx="3">
                  <c:v>742</c:v>
                </c:pt>
                <c:pt idx="4">
                  <c:v>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E1-4DEF-85CC-B58CC15BA66A}"/>
            </c:ext>
          </c:extLst>
        </c:ser>
        <c:ser>
          <c:idx val="2"/>
          <c:order val="2"/>
          <c:tx>
            <c:strRef>
              <c:f>'Table 10.68'!$S$11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10.68'!$V$11:$Z$11</c:f>
              <c:numCache>
                <c:formatCode>#,##0</c:formatCode>
                <c:ptCount val="5"/>
                <c:pt idx="0">
                  <c:v>680</c:v>
                </c:pt>
                <c:pt idx="1">
                  <c:v>718</c:v>
                </c:pt>
                <c:pt idx="2">
                  <c:v>748</c:v>
                </c:pt>
                <c:pt idx="3">
                  <c:v>778</c:v>
                </c:pt>
                <c:pt idx="4">
                  <c:v>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E1-4DEF-85CC-B58CC15BA66A}"/>
            </c:ext>
          </c:extLst>
        </c:ser>
        <c:ser>
          <c:idx val="3"/>
          <c:order val="3"/>
          <c:tx>
            <c:strRef>
              <c:f>'Table 10.68'!$S$12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10.68'!$V$12:$Z$12</c:f>
              <c:numCache>
                <c:formatCode>#,##0</c:formatCode>
                <c:ptCount val="5"/>
                <c:pt idx="0">
                  <c:v>267</c:v>
                </c:pt>
                <c:pt idx="1">
                  <c:v>303</c:v>
                </c:pt>
                <c:pt idx="2">
                  <c:v>289</c:v>
                </c:pt>
                <c:pt idx="3">
                  <c:v>315</c:v>
                </c:pt>
                <c:pt idx="4">
                  <c:v>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E1-4DEF-85CC-B58CC15BA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10.68'!$AB$15:$AB$33</c:f>
              <c:numCache>
                <c:formatCode>0.0%</c:formatCode>
                <c:ptCount val="19"/>
                <c:pt idx="0">
                  <c:v>0.22061482820976491</c:v>
                </c:pt>
                <c:pt idx="1">
                  <c:v>1.0849909584086799E-2</c:v>
                </c:pt>
                <c:pt idx="2">
                  <c:v>2.7124773960216998E-2</c:v>
                </c:pt>
                <c:pt idx="3">
                  <c:v>6.3291139240506328E-3</c:v>
                </c:pt>
                <c:pt idx="4">
                  <c:v>3.1645569620253167E-2</c:v>
                </c:pt>
                <c:pt idx="5">
                  <c:v>2.1699819168173599E-2</c:v>
                </c:pt>
                <c:pt idx="6">
                  <c:v>7.4141048824593131E-2</c:v>
                </c:pt>
                <c:pt idx="7">
                  <c:v>6.6003616636528026E-2</c:v>
                </c:pt>
                <c:pt idx="8">
                  <c:v>6.148282097649186E-2</c:v>
                </c:pt>
                <c:pt idx="9">
                  <c:v>5.4249547920433997E-3</c:v>
                </c:pt>
                <c:pt idx="10">
                  <c:v>1.8987341772151899E-2</c:v>
                </c:pt>
                <c:pt idx="11">
                  <c:v>1.2658227848101266E-2</c:v>
                </c:pt>
                <c:pt idx="12">
                  <c:v>2.8028933092224231E-2</c:v>
                </c:pt>
                <c:pt idx="13">
                  <c:v>3.25497287522604E-2</c:v>
                </c:pt>
                <c:pt idx="14">
                  <c:v>4.0687160940325498E-2</c:v>
                </c:pt>
                <c:pt idx="15">
                  <c:v>8.8607594936708861E-2</c:v>
                </c:pt>
                <c:pt idx="16">
                  <c:v>6.50994575045208E-2</c:v>
                </c:pt>
                <c:pt idx="17">
                  <c:v>3.616636528028933E-3</c:v>
                </c:pt>
                <c:pt idx="18">
                  <c:v>4.2495479204339964E-2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8-4962-BC76-3A9B8A6D7EA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8-4962-BC76-3A9B8A6D7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10.68'!$Z$44:$Z$60</c:f>
              <c:numCache>
                <c:formatCode>#,##0</c:formatCode>
                <c:ptCount val="17"/>
                <c:pt idx="0">
                  <c:v>8</c:v>
                </c:pt>
                <c:pt idx="1">
                  <c:v>11</c:v>
                </c:pt>
                <c:pt idx="2">
                  <c:v>33</c:v>
                </c:pt>
                <c:pt idx="3">
                  <c:v>35</c:v>
                </c:pt>
                <c:pt idx="4">
                  <c:v>45</c:v>
                </c:pt>
                <c:pt idx="5">
                  <c:v>51</c:v>
                </c:pt>
                <c:pt idx="6">
                  <c:v>43</c:v>
                </c:pt>
                <c:pt idx="7">
                  <c:v>50</c:v>
                </c:pt>
                <c:pt idx="8">
                  <c:v>42</c:v>
                </c:pt>
                <c:pt idx="9">
                  <c:v>46</c:v>
                </c:pt>
                <c:pt idx="10">
                  <c:v>36</c:v>
                </c:pt>
                <c:pt idx="11">
                  <c:v>44</c:v>
                </c:pt>
                <c:pt idx="12">
                  <c:v>36</c:v>
                </c:pt>
                <c:pt idx="13">
                  <c:v>28</c:v>
                </c:pt>
                <c:pt idx="14">
                  <c:v>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9-4BE4-B143-548AC17F6DF2}"/>
            </c:ext>
          </c:extLst>
        </c:ser>
        <c:ser>
          <c:idx val="1"/>
          <c:order val="1"/>
          <c:tx>
            <c:strRef>
              <c:f>'Table 10.68'!$S$62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10.68'!$Z$63:$Z$79</c:f>
              <c:numCache>
                <c:formatCode>#,##0</c:formatCode>
                <c:ptCount val="17"/>
                <c:pt idx="0">
                  <c:v>7</c:v>
                </c:pt>
                <c:pt idx="1">
                  <c:v>27</c:v>
                </c:pt>
                <c:pt idx="2">
                  <c:v>64</c:v>
                </c:pt>
                <c:pt idx="3">
                  <c:v>54</c:v>
                </c:pt>
                <c:pt idx="4">
                  <c:v>47</c:v>
                </c:pt>
                <c:pt idx="5">
                  <c:v>41</c:v>
                </c:pt>
                <c:pt idx="6">
                  <c:v>48</c:v>
                </c:pt>
                <c:pt idx="7">
                  <c:v>58</c:v>
                </c:pt>
                <c:pt idx="8">
                  <c:v>43</c:v>
                </c:pt>
                <c:pt idx="9">
                  <c:v>55</c:v>
                </c:pt>
                <c:pt idx="10">
                  <c:v>31</c:v>
                </c:pt>
                <c:pt idx="11">
                  <c:v>48</c:v>
                </c:pt>
                <c:pt idx="12">
                  <c:v>31</c:v>
                </c:pt>
                <c:pt idx="13">
                  <c:v>6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F9-4BE4-B143-548AC17F6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10.68'!$Z$83:$Z$90</c:f>
              <c:numCache>
                <c:formatCode>#,##0</c:formatCode>
                <c:ptCount val="8"/>
                <c:pt idx="0">
                  <c:v>29</c:v>
                </c:pt>
                <c:pt idx="1">
                  <c:v>17</c:v>
                </c:pt>
                <c:pt idx="2">
                  <c:v>47</c:v>
                </c:pt>
                <c:pt idx="3">
                  <c:v>8</c:v>
                </c:pt>
                <c:pt idx="4">
                  <c:v>0</c:v>
                </c:pt>
                <c:pt idx="5">
                  <c:v>13</c:v>
                </c:pt>
                <c:pt idx="6">
                  <c:v>67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6B2-884F-5F3452579B6C}"/>
            </c:ext>
          </c:extLst>
        </c:ser>
        <c:ser>
          <c:idx val="1"/>
          <c:order val="1"/>
          <c:tx>
            <c:strRef>
              <c:f>'Table 10.68'!$S$92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10.68'!$Z$93:$Z$100</c:f>
              <c:numCache>
                <c:formatCode>#,##0</c:formatCode>
                <c:ptCount val="8"/>
                <c:pt idx="0">
                  <c:v>15</c:v>
                </c:pt>
                <c:pt idx="1">
                  <c:v>56</c:v>
                </c:pt>
                <c:pt idx="2">
                  <c:v>20</c:v>
                </c:pt>
                <c:pt idx="3">
                  <c:v>36</c:v>
                </c:pt>
                <c:pt idx="4">
                  <c:v>56</c:v>
                </c:pt>
                <c:pt idx="5">
                  <c:v>34</c:v>
                </c:pt>
                <c:pt idx="6">
                  <c:v>18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6B2-884F-5F3452579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10.7'!$Z$44:$Z$60</c:f>
              <c:numCache>
                <c:formatCode>#,##0</c:formatCode>
                <c:ptCount val="17"/>
                <c:pt idx="0">
                  <c:v>0</c:v>
                </c:pt>
                <c:pt idx="1">
                  <c:v>41</c:v>
                </c:pt>
                <c:pt idx="2">
                  <c:v>58</c:v>
                </c:pt>
                <c:pt idx="3">
                  <c:v>66</c:v>
                </c:pt>
                <c:pt idx="4">
                  <c:v>77</c:v>
                </c:pt>
                <c:pt idx="5">
                  <c:v>93</c:v>
                </c:pt>
                <c:pt idx="6">
                  <c:v>55</c:v>
                </c:pt>
                <c:pt idx="7">
                  <c:v>54</c:v>
                </c:pt>
                <c:pt idx="8">
                  <c:v>52</c:v>
                </c:pt>
                <c:pt idx="9">
                  <c:v>91</c:v>
                </c:pt>
                <c:pt idx="10">
                  <c:v>105</c:v>
                </c:pt>
                <c:pt idx="11">
                  <c:v>133</c:v>
                </c:pt>
                <c:pt idx="12">
                  <c:v>60</c:v>
                </c:pt>
                <c:pt idx="13">
                  <c:v>38</c:v>
                </c:pt>
                <c:pt idx="14">
                  <c:v>9</c:v>
                </c:pt>
                <c:pt idx="15">
                  <c:v>4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B-4040-A25C-2AB1A73E68BB}"/>
            </c:ext>
          </c:extLst>
        </c:ser>
        <c:ser>
          <c:idx val="1"/>
          <c:order val="1"/>
          <c:tx>
            <c:strRef>
              <c:f>'Table 10.7'!$S$62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10.7'!$Z$63:$Z$79</c:f>
              <c:numCache>
                <c:formatCode>#,##0</c:formatCode>
                <c:ptCount val="17"/>
                <c:pt idx="0">
                  <c:v>5</c:v>
                </c:pt>
                <c:pt idx="1">
                  <c:v>30</c:v>
                </c:pt>
                <c:pt idx="2">
                  <c:v>69</c:v>
                </c:pt>
                <c:pt idx="3">
                  <c:v>74</c:v>
                </c:pt>
                <c:pt idx="4">
                  <c:v>55</c:v>
                </c:pt>
                <c:pt idx="5">
                  <c:v>72</c:v>
                </c:pt>
                <c:pt idx="6">
                  <c:v>67</c:v>
                </c:pt>
                <c:pt idx="7">
                  <c:v>60</c:v>
                </c:pt>
                <c:pt idx="8">
                  <c:v>74</c:v>
                </c:pt>
                <c:pt idx="9">
                  <c:v>109</c:v>
                </c:pt>
                <c:pt idx="10">
                  <c:v>111</c:v>
                </c:pt>
                <c:pt idx="11">
                  <c:v>121</c:v>
                </c:pt>
                <c:pt idx="12">
                  <c:v>51</c:v>
                </c:pt>
                <c:pt idx="13">
                  <c:v>20</c:v>
                </c:pt>
                <c:pt idx="14">
                  <c:v>13</c:v>
                </c:pt>
                <c:pt idx="15">
                  <c:v>5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6B-4040-A25C-2AB1A73E6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10.68'!$S$1</c:f>
              <c:strCache>
                <c:ptCount val="1"/>
                <c:pt idx="0">
                  <c:v>Wudinna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10.68'!$V$8:$Z$8</c:f>
              <c:numCache>
                <c:formatCode>#,##0</c:formatCode>
                <c:ptCount val="5"/>
                <c:pt idx="0">
                  <c:v>27542.83</c:v>
                </c:pt>
                <c:pt idx="1">
                  <c:v>22708.11</c:v>
                </c:pt>
                <c:pt idx="2">
                  <c:v>23722</c:v>
                </c:pt>
                <c:pt idx="3">
                  <c:v>30529.64</c:v>
                </c:pt>
                <c:pt idx="4">
                  <c:v>34825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C-410C-A168-A635FE4671D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C-410C-A168-A635FE467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10.69'!$U$4:$Y$4</c:f>
              <c:numCache>
                <c:formatCode>#,##0</c:formatCode>
                <c:ptCount val="5"/>
                <c:pt idx="1">
                  <c:v>3275</c:v>
                </c:pt>
                <c:pt idx="2">
                  <c:v>3541</c:v>
                </c:pt>
                <c:pt idx="3">
                  <c:v>3886</c:v>
                </c:pt>
                <c:pt idx="4">
                  <c:v>4161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8-4D7B-8FDD-E68860F8BA03}"/>
            </c:ext>
          </c:extLst>
        </c:ser>
        <c:ser>
          <c:idx val="1"/>
          <c:order val="1"/>
          <c:tx>
            <c:strRef>
              <c:f>'Table 10.69'!$S$7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10.69'!$U$7:$Y$7</c:f>
              <c:numCache>
                <c:formatCode>#,##0</c:formatCode>
                <c:ptCount val="5"/>
                <c:pt idx="1">
                  <c:v>2311</c:v>
                </c:pt>
                <c:pt idx="2">
                  <c:v>2575</c:v>
                </c:pt>
                <c:pt idx="3">
                  <c:v>2761</c:v>
                </c:pt>
                <c:pt idx="4">
                  <c:v>2868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8-4D7B-8FDD-E68860F8BA03}"/>
            </c:ext>
          </c:extLst>
        </c:ser>
        <c:ser>
          <c:idx val="2"/>
          <c:order val="2"/>
          <c:tx>
            <c:strRef>
              <c:f>'Table 10.69'!$S$11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10.69'!$U$11:$Y$11</c:f>
              <c:numCache>
                <c:formatCode>#,##0</c:formatCode>
                <c:ptCount val="5"/>
                <c:pt idx="1">
                  <c:v>2614</c:v>
                </c:pt>
                <c:pt idx="2">
                  <c:v>2805</c:v>
                </c:pt>
                <c:pt idx="3">
                  <c:v>3077</c:v>
                </c:pt>
                <c:pt idx="4">
                  <c:v>3319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C8-4D7B-8FDD-E68860F8BA03}"/>
            </c:ext>
          </c:extLst>
        </c:ser>
        <c:ser>
          <c:idx val="3"/>
          <c:order val="3"/>
          <c:tx>
            <c:strRef>
              <c:f>'Table 10.69'!$S$12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10.69'!$U$12:$Y$12</c:f>
              <c:numCache>
                <c:formatCode>#,##0</c:formatCode>
                <c:ptCount val="5"/>
                <c:pt idx="1">
                  <c:v>659</c:v>
                </c:pt>
                <c:pt idx="2">
                  <c:v>734</c:v>
                </c:pt>
                <c:pt idx="3">
                  <c:v>809</c:v>
                </c:pt>
                <c:pt idx="4">
                  <c:v>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C8-4D7B-8FDD-E68860F8B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10.69'!$AB$15:$AB$33</c:f>
              <c:numCache>
                <c:formatCode>0.0%</c:formatCode>
                <c:ptCount val="19"/>
                <c:pt idx="0">
                  <c:v>8.7468266789753057E-2</c:v>
                </c:pt>
                <c:pt idx="1">
                  <c:v>1.5693514885760443E-2</c:v>
                </c:pt>
                <c:pt idx="2">
                  <c:v>5.8158319870759291E-2</c:v>
                </c:pt>
                <c:pt idx="3">
                  <c:v>7.1543964920378492E-3</c:v>
                </c:pt>
                <c:pt idx="4">
                  <c:v>7.8929148396030463E-2</c:v>
                </c:pt>
                <c:pt idx="5">
                  <c:v>1.8001384721901683E-2</c:v>
                </c:pt>
                <c:pt idx="6">
                  <c:v>9.8084468036002764E-2</c:v>
                </c:pt>
                <c:pt idx="7">
                  <c:v>9.6007385183475652E-2</c:v>
                </c:pt>
                <c:pt idx="8">
                  <c:v>3.3925686591276254E-2</c:v>
                </c:pt>
                <c:pt idx="9">
                  <c:v>6.462035541195477E-3</c:v>
                </c:pt>
                <c:pt idx="10">
                  <c:v>3.0925455804292637E-2</c:v>
                </c:pt>
                <c:pt idx="11">
                  <c:v>1.6155088852988692E-2</c:v>
                </c:pt>
                <c:pt idx="12">
                  <c:v>4.5465035771982458E-2</c:v>
                </c:pt>
                <c:pt idx="13">
                  <c:v>7.9390722363258712E-2</c:v>
                </c:pt>
                <c:pt idx="14">
                  <c:v>4.5234248788368334E-2</c:v>
                </c:pt>
                <c:pt idx="15">
                  <c:v>5.8389106854373415E-2</c:v>
                </c:pt>
                <c:pt idx="16">
                  <c:v>0.1098546042003231</c:v>
                </c:pt>
                <c:pt idx="17">
                  <c:v>1.7539810754673438E-2</c:v>
                </c:pt>
                <c:pt idx="18">
                  <c:v>3.2079390722363259E-2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5-481C-9208-4F37BDC318E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5-481C-9208-4F37BDC31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10.69'!$Y$44:$Y$60</c:f>
              <c:numCache>
                <c:formatCode>#,##0</c:formatCode>
                <c:ptCount val="17"/>
                <c:pt idx="0">
                  <c:v>12</c:v>
                </c:pt>
                <c:pt idx="1">
                  <c:v>74</c:v>
                </c:pt>
                <c:pt idx="2">
                  <c:v>121</c:v>
                </c:pt>
                <c:pt idx="3">
                  <c:v>109</c:v>
                </c:pt>
                <c:pt idx="4">
                  <c:v>150</c:v>
                </c:pt>
                <c:pt idx="5">
                  <c:v>132</c:v>
                </c:pt>
                <c:pt idx="6">
                  <c:v>139</c:v>
                </c:pt>
                <c:pt idx="7">
                  <c:v>127</c:v>
                </c:pt>
                <c:pt idx="8">
                  <c:v>171</c:v>
                </c:pt>
                <c:pt idx="9">
                  <c:v>204</c:v>
                </c:pt>
                <c:pt idx="10">
                  <c:v>241</c:v>
                </c:pt>
                <c:pt idx="11">
                  <c:v>248</c:v>
                </c:pt>
                <c:pt idx="12">
                  <c:v>172</c:v>
                </c:pt>
                <c:pt idx="13">
                  <c:v>65</c:v>
                </c:pt>
                <c:pt idx="14">
                  <c:v>32</c:v>
                </c:pt>
                <c:pt idx="15">
                  <c:v>12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A-4D52-988A-EA7B694079C0}"/>
            </c:ext>
          </c:extLst>
        </c:ser>
        <c:ser>
          <c:idx val="1"/>
          <c:order val="1"/>
          <c:tx>
            <c:strRef>
              <c:f>'Table 10.69'!$S$62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10.69'!$Y$63:$Y$79</c:f>
              <c:numCache>
                <c:formatCode>#,##0</c:formatCode>
                <c:ptCount val="17"/>
                <c:pt idx="0">
                  <c:v>13</c:v>
                </c:pt>
                <c:pt idx="1">
                  <c:v>73</c:v>
                </c:pt>
                <c:pt idx="2">
                  <c:v>126</c:v>
                </c:pt>
                <c:pt idx="3">
                  <c:v>139</c:v>
                </c:pt>
                <c:pt idx="4">
                  <c:v>136</c:v>
                </c:pt>
                <c:pt idx="5">
                  <c:v>175</c:v>
                </c:pt>
                <c:pt idx="6">
                  <c:v>169</c:v>
                </c:pt>
                <c:pt idx="7">
                  <c:v>152</c:v>
                </c:pt>
                <c:pt idx="8">
                  <c:v>171</c:v>
                </c:pt>
                <c:pt idx="9">
                  <c:v>217</c:v>
                </c:pt>
                <c:pt idx="10">
                  <c:v>266</c:v>
                </c:pt>
                <c:pt idx="11">
                  <c:v>265</c:v>
                </c:pt>
                <c:pt idx="12">
                  <c:v>133</c:v>
                </c:pt>
                <c:pt idx="13">
                  <c:v>43</c:v>
                </c:pt>
                <c:pt idx="14">
                  <c:v>22</c:v>
                </c:pt>
                <c:pt idx="15">
                  <c:v>10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A-4D52-988A-EA7B69407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10.69'!$Y$83:$Y$90</c:f>
              <c:numCache>
                <c:formatCode>#,##0</c:formatCode>
                <c:ptCount val="8"/>
                <c:pt idx="0">
                  <c:v>161</c:v>
                </c:pt>
                <c:pt idx="1">
                  <c:v>109</c:v>
                </c:pt>
                <c:pt idx="2">
                  <c:v>227</c:v>
                </c:pt>
                <c:pt idx="3">
                  <c:v>72</c:v>
                </c:pt>
                <c:pt idx="4">
                  <c:v>37</c:v>
                </c:pt>
                <c:pt idx="5">
                  <c:v>51</c:v>
                </c:pt>
                <c:pt idx="6">
                  <c:v>121</c:v>
                </c:pt>
                <c:pt idx="7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A-40A9-AACD-C049CC8825AF}"/>
            </c:ext>
          </c:extLst>
        </c:ser>
        <c:ser>
          <c:idx val="1"/>
          <c:order val="1"/>
          <c:tx>
            <c:strRef>
              <c:f>'Table 10.69'!$S$92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10.69'!$Y$93:$Y$100</c:f>
              <c:numCache>
                <c:formatCode>#,##0</c:formatCode>
                <c:ptCount val="8"/>
                <c:pt idx="0">
                  <c:v>116</c:v>
                </c:pt>
                <c:pt idx="1">
                  <c:v>209</c:v>
                </c:pt>
                <c:pt idx="2">
                  <c:v>50</c:v>
                </c:pt>
                <c:pt idx="3">
                  <c:v>242</c:v>
                </c:pt>
                <c:pt idx="4">
                  <c:v>199</c:v>
                </c:pt>
                <c:pt idx="5">
                  <c:v>144</c:v>
                </c:pt>
                <c:pt idx="6">
                  <c:v>6</c:v>
                </c:pt>
                <c:pt idx="7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A-40A9-AACD-C049CC882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10.69'!$U$8:$Y$8</c:f>
              <c:numCache>
                <c:formatCode>#,##0</c:formatCode>
                <c:ptCount val="5"/>
                <c:pt idx="1">
                  <c:v>36799</c:v>
                </c:pt>
                <c:pt idx="2">
                  <c:v>35003.1</c:v>
                </c:pt>
                <c:pt idx="3">
                  <c:v>36354</c:v>
                </c:pt>
                <c:pt idx="4">
                  <c:v>37677.01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7-4445-84F1-049EBB081A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7-4445-84F1-049EBB081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10.69'!$V$4:$Z$4</c:f>
              <c:numCache>
                <c:formatCode>#,##0</c:formatCode>
                <c:ptCount val="5"/>
                <c:pt idx="0">
                  <c:v>3275</c:v>
                </c:pt>
                <c:pt idx="1">
                  <c:v>3541</c:v>
                </c:pt>
                <c:pt idx="2">
                  <c:v>3886</c:v>
                </c:pt>
                <c:pt idx="3">
                  <c:v>4161</c:v>
                </c:pt>
                <c:pt idx="4">
                  <c:v>4329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6-4AE4-82CA-89CEF11CB6C0}"/>
            </c:ext>
          </c:extLst>
        </c:ser>
        <c:ser>
          <c:idx val="1"/>
          <c:order val="1"/>
          <c:tx>
            <c:strRef>
              <c:f>'Table 10.69'!$S$7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10.69'!$V$7:$Z$7</c:f>
              <c:numCache>
                <c:formatCode>#,##0</c:formatCode>
                <c:ptCount val="5"/>
                <c:pt idx="0">
                  <c:v>2311</c:v>
                </c:pt>
                <c:pt idx="1">
                  <c:v>2575</c:v>
                </c:pt>
                <c:pt idx="2">
                  <c:v>2761</c:v>
                </c:pt>
                <c:pt idx="3">
                  <c:v>2868</c:v>
                </c:pt>
                <c:pt idx="4">
                  <c:v>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6-4AE4-82CA-89CEF11CB6C0}"/>
            </c:ext>
          </c:extLst>
        </c:ser>
        <c:ser>
          <c:idx val="2"/>
          <c:order val="2"/>
          <c:tx>
            <c:strRef>
              <c:f>'Table 10.69'!$S$11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10.69'!$V$11:$Z$11</c:f>
              <c:numCache>
                <c:formatCode>#,##0</c:formatCode>
                <c:ptCount val="5"/>
                <c:pt idx="0">
                  <c:v>2614</c:v>
                </c:pt>
                <c:pt idx="1">
                  <c:v>2805</c:v>
                </c:pt>
                <c:pt idx="2">
                  <c:v>3077</c:v>
                </c:pt>
                <c:pt idx="3">
                  <c:v>3319</c:v>
                </c:pt>
                <c:pt idx="4">
                  <c:v>3443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C6-4AE4-82CA-89CEF11CB6C0}"/>
            </c:ext>
          </c:extLst>
        </c:ser>
        <c:ser>
          <c:idx val="3"/>
          <c:order val="3"/>
          <c:tx>
            <c:strRef>
              <c:f>'Table 10.69'!$S$12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10.69'!$V$12:$Z$12</c:f>
              <c:numCache>
                <c:formatCode>#,##0</c:formatCode>
                <c:ptCount val="5"/>
                <c:pt idx="0">
                  <c:v>659</c:v>
                </c:pt>
                <c:pt idx="1">
                  <c:v>734</c:v>
                </c:pt>
                <c:pt idx="2">
                  <c:v>809</c:v>
                </c:pt>
                <c:pt idx="3">
                  <c:v>837</c:v>
                </c:pt>
                <c:pt idx="4">
                  <c:v>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C6-4AE4-82CA-89CEF11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10.69'!$AB$15:$AB$33</c:f>
              <c:numCache>
                <c:formatCode>0.0%</c:formatCode>
                <c:ptCount val="19"/>
                <c:pt idx="0">
                  <c:v>8.7468266789753057E-2</c:v>
                </c:pt>
                <c:pt idx="1">
                  <c:v>1.5693514885760443E-2</c:v>
                </c:pt>
                <c:pt idx="2">
                  <c:v>5.8158319870759291E-2</c:v>
                </c:pt>
                <c:pt idx="3">
                  <c:v>7.1543964920378492E-3</c:v>
                </c:pt>
                <c:pt idx="4">
                  <c:v>7.8929148396030463E-2</c:v>
                </c:pt>
                <c:pt idx="5">
                  <c:v>1.8001384721901683E-2</c:v>
                </c:pt>
                <c:pt idx="6">
                  <c:v>9.8084468036002764E-2</c:v>
                </c:pt>
                <c:pt idx="7">
                  <c:v>9.6007385183475652E-2</c:v>
                </c:pt>
                <c:pt idx="8">
                  <c:v>3.3925686591276254E-2</c:v>
                </c:pt>
                <c:pt idx="9">
                  <c:v>6.462035541195477E-3</c:v>
                </c:pt>
                <c:pt idx="10">
                  <c:v>3.0925455804292637E-2</c:v>
                </c:pt>
                <c:pt idx="11">
                  <c:v>1.6155088852988692E-2</c:v>
                </c:pt>
                <c:pt idx="12">
                  <c:v>4.5465035771982458E-2</c:v>
                </c:pt>
                <c:pt idx="13">
                  <c:v>7.9390722363258712E-2</c:v>
                </c:pt>
                <c:pt idx="14">
                  <c:v>4.5234248788368334E-2</c:v>
                </c:pt>
                <c:pt idx="15">
                  <c:v>5.8389106854373415E-2</c:v>
                </c:pt>
                <c:pt idx="16">
                  <c:v>0.1098546042003231</c:v>
                </c:pt>
                <c:pt idx="17">
                  <c:v>1.7539810754673438E-2</c:v>
                </c:pt>
                <c:pt idx="18">
                  <c:v>3.2079390722363259E-2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F-4513-834E-C5739C7B18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7F-4513-834E-C5739C7B1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10.69'!$Z$44:$Z$60</c:f>
              <c:numCache>
                <c:formatCode>#,##0</c:formatCode>
                <c:ptCount val="17"/>
                <c:pt idx="0">
                  <c:v>14</c:v>
                </c:pt>
                <c:pt idx="1">
                  <c:v>86</c:v>
                </c:pt>
                <c:pt idx="2">
                  <c:v>137</c:v>
                </c:pt>
                <c:pt idx="3">
                  <c:v>109</c:v>
                </c:pt>
                <c:pt idx="4">
                  <c:v>140</c:v>
                </c:pt>
                <c:pt idx="5">
                  <c:v>140</c:v>
                </c:pt>
                <c:pt idx="6">
                  <c:v>157</c:v>
                </c:pt>
                <c:pt idx="7">
                  <c:v>140</c:v>
                </c:pt>
                <c:pt idx="8">
                  <c:v>185</c:v>
                </c:pt>
                <c:pt idx="9">
                  <c:v>210</c:v>
                </c:pt>
                <c:pt idx="10">
                  <c:v>243</c:v>
                </c:pt>
                <c:pt idx="11">
                  <c:v>253</c:v>
                </c:pt>
                <c:pt idx="12">
                  <c:v>168</c:v>
                </c:pt>
                <c:pt idx="13">
                  <c:v>69</c:v>
                </c:pt>
                <c:pt idx="14">
                  <c:v>29</c:v>
                </c:pt>
                <c:pt idx="15">
                  <c:v>12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7-4CA3-8154-90415EC6A6BC}"/>
            </c:ext>
          </c:extLst>
        </c:ser>
        <c:ser>
          <c:idx val="1"/>
          <c:order val="1"/>
          <c:tx>
            <c:strRef>
              <c:f>'Table 10.69'!$S$62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10.69'!$Z$63:$Z$79</c:f>
              <c:numCache>
                <c:formatCode>#,##0</c:formatCode>
                <c:ptCount val="17"/>
                <c:pt idx="0">
                  <c:v>7</c:v>
                </c:pt>
                <c:pt idx="1">
                  <c:v>98</c:v>
                </c:pt>
                <c:pt idx="2">
                  <c:v>137</c:v>
                </c:pt>
                <c:pt idx="3">
                  <c:v>174</c:v>
                </c:pt>
                <c:pt idx="4">
                  <c:v>135</c:v>
                </c:pt>
                <c:pt idx="5">
                  <c:v>151</c:v>
                </c:pt>
                <c:pt idx="6">
                  <c:v>194</c:v>
                </c:pt>
                <c:pt idx="7">
                  <c:v>188</c:v>
                </c:pt>
                <c:pt idx="8">
                  <c:v>163</c:v>
                </c:pt>
                <c:pt idx="9">
                  <c:v>254</c:v>
                </c:pt>
                <c:pt idx="10">
                  <c:v>259</c:v>
                </c:pt>
                <c:pt idx="11">
                  <c:v>252</c:v>
                </c:pt>
                <c:pt idx="12">
                  <c:v>130</c:v>
                </c:pt>
                <c:pt idx="13">
                  <c:v>42</c:v>
                </c:pt>
                <c:pt idx="14">
                  <c:v>22</c:v>
                </c:pt>
                <c:pt idx="15">
                  <c:v>13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7-4CA3-8154-90415EC6A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10.69'!$Z$83:$Z$90</c:f>
              <c:numCache>
                <c:formatCode>#,##0</c:formatCode>
                <c:ptCount val="8"/>
                <c:pt idx="0">
                  <c:v>167</c:v>
                </c:pt>
                <c:pt idx="1">
                  <c:v>121</c:v>
                </c:pt>
                <c:pt idx="2">
                  <c:v>228</c:v>
                </c:pt>
                <c:pt idx="3">
                  <c:v>75</c:v>
                </c:pt>
                <c:pt idx="4">
                  <c:v>38</c:v>
                </c:pt>
                <c:pt idx="5">
                  <c:v>60</c:v>
                </c:pt>
                <c:pt idx="6">
                  <c:v>140</c:v>
                </c:pt>
                <c:pt idx="7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6-465D-ABE1-2A9CA4D7081C}"/>
            </c:ext>
          </c:extLst>
        </c:ser>
        <c:ser>
          <c:idx val="1"/>
          <c:order val="1"/>
          <c:tx>
            <c:strRef>
              <c:f>'Table 10.69'!$S$92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10.69'!$Z$93:$Z$100</c:f>
              <c:numCache>
                <c:formatCode>#,##0</c:formatCode>
                <c:ptCount val="8"/>
                <c:pt idx="0">
                  <c:v>103</c:v>
                </c:pt>
                <c:pt idx="1">
                  <c:v>222</c:v>
                </c:pt>
                <c:pt idx="2">
                  <c:v>52</c:v>
                </c:pt>
                <c:pt idx="3">
                  <c:v>261</c:v>
                </c:pt>
                <c:pt idx="4">
                  <c:v>206</c:v>
                </c:pt>
                <c:pt idx="5">
                  <c:v>152</c:v>
                </c:pt>
                <c:pt idx="6">
                  <c:v>19</c:v>
                </c:pt>
                <c:pt idx="7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56-465D-ABE1-2A9CA4D70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10.7'!$Z$83:$Z$90</c:f>
              <c:numCache>
                <c:formatCode>#,##0</c:formatCode>
                <c:ptCount val="8"/>
                <c:pt idx="0">
                  <c:v>60</c:v>
                </c:pt>
                <c:pt idx="1">
                  <c:v>50</c:v>
                </c:pt>
                <c:pt idx="2">
                  <c:v>81</c:v>
                </c:pt>
                <c:pt idx="3">
                  <c:v>32</c:v>
                </c:pt>
                <c:pt idx="4">
                  <c:v>13</c:v>
                </c:pt>
                <c:pt idx="5">
                  <c:v>19</c:v>
                </c:pt>
                <c:pt idx="6">
                  <c:v>93</c:v>
                </c:pt>
                <c:pt idx="7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0-426C-BAA6-5C5CB3249B1A}"/>
            </c:ext>
          </c:extLst>
        </c:ser>
        <c:ser>
          <c:idx val="1"/>
          <c:order val="1"/>
          <c:tx>
            <c:strRef>
              <c:f>'Table 10.7'!$S$92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10.7'!$Z$93:$Z$100</c:f>
              <c:numCache>
                <c:formatCode>#,##0</c:formatCode>
                <c:ptCount val="8"/>
                <c:pt idx="0">
                  <c:v>36</c:v>
                </c:pt>
                <c:pt idx="1">
                  <c:v>116</c:v>
                </c:pt>
                <c:pt idx="2">
                  <c:v>22</c:v>
                </c:pt>
                <c:pt idx="3">
                  <c:v>121</c:v>
                </c:pt>
                <c:pt idx="4">
                  <c:v>73</c:v>
                </c:pt>
                <c:pt idx="5">
                  <c:v>47</c:v>
                </c:pt>
                <c:pt idx="6">
                  <c:v>12</c:v>
                </c:pt>
                <c:pt idx="7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0-426C-BAA6-5C5CB3249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10.69'!$S$1</c:f>
              <c:strCache>
                <c:ptCount val="1"/>
                <c:pt idx="0">
                  <c:v>Yankalilla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10.69'!$V$8:$Z$8</c:f>
              <c:numCache>
                <c:formatCode>#,##0</c:formatCode>
                <c:ptCount val="5"/>
                <c:pt idx="0">
                  <c:v>36799</c:v>
                </c:pt>
                <c:pt idx="1">
                  <c:v>35003.1</c:v>
                </c:pt>
                <c:pt idx="2">
                  <c:v>36354</c:v>
                </c:pt>
                <c:pt idx="3">
                  <c:v>37677.01</c:v>
                </c:pt>
                <c:pt idx="4">
                  <c:v>39692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12-4606-9FBF-5B1392B8682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10.69'!$V$2:$Z$2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12-4606-9FBF-5B1392B86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10.70'!$U$4:$Y$4</c:f>
              <c:numCache>
                <c:formatCode>#,##0</c:formatCode>
                <c:ptCount val="5"/>
                <c:pt idx="1">
                  <c:v>6483</c:v>
                </c:pt>
                <c:pt idx="2">
                  <c:v>6737</c:v>
                </c:pt>
                <c:pt idx="3">
                  <c:v>7120</c:v>
                </c:pt>
                <c:pt idx="4">
                  <c:v>7739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AB-4A35-B6D0-26AD7AEF3FDA}"/>
            </c:ext>
          </c:extLst>
        </c:ser>
        <c:ser>
          <c:idx val="1"/>
          <c:order val="1"/>
          <c:tx>
            <c:strRef>
              <c:f>'Table 10.70'!$S$7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10.70'!$U$7:$Y$7</c:f>
              <c:numCache>
                <c:formatCode>#,##0</c:formatCode>
                <c:ptCount val="5"/>
                <c:pt idx="1">
                  <c:v>4571</c:v>
                </c:pt>
                <c:pt idx="2">
                  <c:v>4900</c:v>
                </c:pt>
                <c:pt idx="3">
                  <c:v>5089</c:v>
                </c:pt>
                <c:pt idx="4">
                  <c:v>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AB-4A35-B6D0-26AD7AEF3FDA}"/>
            </c:ext>
          </c:extLst>
        </c:ser>
        <c:ser>
          <c:idx val="2"/>
          <c:order val="2"/>
          <c:tx>
            <c:strRef>
              <c:f>'Table 10.70'!$S$11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10.70'!$U$11:$Y$11</c:f>
              <c:numCache>
                <c:formatCode>#,##0</c:formatCode>
                <c:ptCount val="5"/>
                <c:pt idx="1">
                  <c:v>4925</c:v>
                </c:pt>
                <c:pt idx="2">
                  <c:v>5015</c:v>
                </c:pt>
                <c:pt idx="3">
                  <c:v>5337</c:v>
                </c:pt>
                <c:pt idx="4">
                  <c:v>5885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AB-4A35-B6D0-26AD7AEF3FDA}"/>
            </c:ext>
          </c:extLst>
        </c:ser>
        <c:ser>
          <c:idx val="3"/>
          <c:order val="3"/>
          <c:tx>
            <c:strRef>
              <c:f>'Table 10.70'!$S$12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10.70'!$U$12:$Y$12</c:f>
              <c:numCache>
                <c:formatCode>#,##0</c:formatCode>
                <c:ptCount val="5"/>
                <c:pt idx="1">
                  <c:v>1559</c:v>
                </c:pt>
                <c:pt idx="2">
                  <c:v>1726</c:v>
                </c:pt>
                <c:pt idx="3">
                  <c:v>1783</c:v>
                </c:pt>
                <c:pt idx="4">
                  <c:v>1852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AB-4A35-B6D0-26AD7AEF3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10.70'!$AB$15:$AB$33</c:f>
              <c:numCache>
                <c:formatCode>0.0%</c:formatCode>
                <c:ptCount val="19"/>
                <c:pt idx="0">
                  <c:v>0.1197731170030339</c:v>
                </c:pt>
                <c:pt idx="1">
                  <c:v>1.6224772457459437E-2</c:v>
                </c:pt>
                <c:pt idx="2">
                  <c:v>4.6299960427384247E-2</c:v>
                </c:pt>
                <c:pt idx="3">
                  <c:v>3.9572615749901069E-3</c:v>
                </c:pt>
                <c:pt idx="4">
                  <c:v>6.199709800817834E-2</c:v>
                </c:pt>
                <c:pt idx="5">
                  <c:v>2.4930747922437674E-2</c:v>
                </c:pt>
                <c:pt idx="6">
                  <c:v>8.3234401793958579E-2</c:v>
                </c:pt>
                <c:pt idx="7">
                  <c:v>7.6507057116475402E-2</c:v>
                </c:pt>
                <c:pt idx="8">
                  <c:v>5.43463922965308E-2</c:v>
                </c:pt>
                <c:pt idx="9">
                  <c:v>1.4509959108297058E-3</c:v>
                </c:pt>
                <c:pt idx="10">
                  <c:v>2.3875478169106977E-2</c:v>
                </c:pt>
                <c:pt idx="11">
                  <c:v>2.6909378709932725E-2</c:v>
                </c:pt>
                <c:pt idx="12">
                  <c:v>3.390054082574858E-2</c:v>
                </c:pt>
                <c:pt idx="13">
                  <c:v>6.0414193378182296E-2</c:v>
                </c:pt>
                <c:pt idx="14">
                  <c:v>3.3636723387415905E-2</c:v>
                </c:pt>
                <c:pt idx="15">
                  <c:v>7.2681704260651625E-2</c:v>
                </c:pt>
                <c:pt idx="16">
                  <c:v>0.1051312491755705</c:v>
                </c:pt>
                <c:pt idx="17">
                  <c:v>8.1783405883128872E-3</c:v>
                </c:pt>
                <c:pt idx="18">
                  <c:v>2.7832739744097085E-2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4-44CF-A6E1-1AFFF5356E3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4-44CF-A6E1-1AFFF5356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10.70'!$Y$44:$Y$60</c:f>
              <c:numCache>
                <c:formatCode>#,##0</c:formatCode>
                <c:ptCount val="17"/>
                <c:pt idx="0">
                  <c:v>9</c:v>
                </c:pt>
                <c:pt idx="1">
                  <c:v>90</c:v>
                </c:pt>
                <c:pt idx="2">
                  <c:v>178</c:v>
                </c:pt>
                <c:pt idx="3">
                  <c:v>307</c:v>
                </c:pt>
                <c:pt idx="4">
                  <c:v>374</c:v>
                </c:pt>
                <c:pt idx="5">
                  <c:v>279</c:v>
                </c:pt>
                <c:pt idx="6">
                  <c:v>338</c:v>
                </c:pt>
                <c:pt idx="7">
                  <c:v>270</c:v>
                </c:pt>
                <c:pt idx="8">
                  <c:v>264</c:v>
                </c:pt>
                <c:pt idx="9">
                  <c:v>335</c:v>
                </c:pt>
                <c:pt idx="10">
                  <c:v>440</c:v>
                </c:pt>
                <c:pt idx="11">
                  <c:v>407</c:v>
                </c:pt>
                <c:pt idx="12">
                  <c:v>319</c:v>
                </c:pt>
                <c:pt idx="13">
                  <c:v>134</c:v>
                </c:pt>
                <c:pt idx="14">
                  <c:v>78</c:v>
                </c:pt>
                <c:pt idx="15">
                  <c:v>33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5-4C79-A076-8A7FBB9A5E49}"/>
            </c:ext>
          </c:extLst>
        </c:ser>
        <c:ser>
          <c:idx val="1"/>
          <c:order val="1"/>
          <c:tx>
            <c:strRef>
              <c:f>'Table 10.70'!$S$62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10.70'!$Y$63:$Y$79</c:f>
              <c:numCache>
                <c:formatCode>#,##0</c:formatCode>
                <c:ptCount val="17"/>
                <c:pt idx="0">
                  <c:v>10</c:v>
                </c:pt>
                <c:pt idx="1">
                  <c:v>101</c:v>
                </c:pt>
                <c:pt idx="2">
                  <c:v>201</c:v>
                </c:pt>
                <c:pt idx="3">
                  <c:v>340</c:v>
                </c:pt>
                <c:pt idx="4">
                  <c:v>319</c:v>
                </c:pt>
                <c:pt idx="5">
                  <c:v>267</c:v>
                </c:pt>
                <c:pt idx="6">
                  <c:v>272</c:v>
                </c:pt>
                <c:pt idx="7">
                  <c:v>301</c:v>
                </c:pt>
                <c:pt idx="8">
                  <c:v>340</c:v>
                </c:pt>
                <c:pt idx="9">
                  <c:v>348</c:v>
                </c:pt>
                <c:pt idx="10">
                  <c:v>431</c:v>
                </c:pt>
                <c:pt idx="11">
                  <c:v>435</c:v>
                </c:pt>
                <c:pt idx="12">
                  <c:v>255</c:v>
                </c:pt>
                <c:pt idx="13">
                  <c:v>108</c:v>
                </c:pt>
                <c:pt idx="14">
                  <c:v>50</c:v>
                </c:pt>
                <c:pt idx="15">
                  <c:v>37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5-4C79-A076-8A7FBB9A5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10.70'!$Y$83:$Y$90</c:f>
              <c:numCache>
                <c:formatCode>#,##0</c:formatCode>
                <c:ptCount val="8"/>
                <c:pt idx="0">
                  <c:v>210</c:v>
                </c:pt>
                <c:pt idx="1">
                  <c:v>153</c:v>
                </c:pt>
                <c:pt idx="2">
                  <c:v>378</c:v>
                </c:pt>
                <c:pt idx="3">
                  <c:v>112</c:v>
                </c:pt>
                <c:pt idx="4">
                  <c:v>64</c:v>
                </c:pt>
                <c:pt idx="5">
                  <c:v>83</c:v>
                </c:pt>
                <c:pt idx="6">
                  <c:v>302</c:v>
                </c:pt>
                <c:pt idx="7">
                  <c:v>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9-4C8F-8042-5EE92E6C4EBF}"/>
            </c:ext>
          </c:extLst>
        </c:ser>
        <c:ser>
          <c:idx val="1"/>
          <c:order val="1"/>
          <c:tx>
            <c:strRef>
              <c:f>'Table 10.70'!$S$92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10.70'!$Y$93:$Y$100</c:f>
              <c:numCache>
                <c:formatCode>#,##0</c:formatCode>
                <c:ptCount val="8"/>
                <c:pt idx="0">
                  <c:v>143</c:v>
                </c:pt>
                <c:pt idx="1">
                  <c:v>363</c:v>
                </c:pt>
                <c:pt idx="2">
                  <c:v>57</c:v>
                </c:pt>
                <c:pt idx="3">
                  <c:v>425</c:v>
                </c:pt>
                <c:pt idx="4">
                  <c:v>308</c:v>
                </c:pt>
                <c:pt idx="5">
                  <c:v>246</c:v>
                </c:pt>
                <c:pt idx="6">
                  <c:v>39</c:v>
                </c:pt>
                <c:pt idx="7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C9-4C8F-8042-5EE92E6C4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10.70'!$U$8:$Y$8</c:f>
              <c:numCache>
                <c:formatCode>#,##0</c:formatCode>
                <c:ptCount val="5"/>
                <c:pt idx="1">
                  <c:v>30621.5</c:v>
                </c:pt>
                <c:pt idx="2">
                  <c:v>31385.01</c:v>
                </c:pt>
                <c:pt idx="3">
                  <c:v>34593</c:v>
                </c:pt>
                <c:pt idx="4">
                  <c:v>32344.62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14-4AA1-96EC-804F7B7A99D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14-4AA1-96EC-804F7B7A9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10.70'!$V$4:$Z$4</c:f>
              <c:numCache>
                <c:formatCode>#,##0</c:formatCode>
                <c:ptCount val="5"/>
                <c:pt idx="0">
                  <c:v>6483</c:v>
                </c:pt>
                <c:pt idx="1">
                  <c:v>6737</c:v>
                </c:pt>
                <c:pt idx="2">
                  <c:v>7120</c:v>
                </c:pt>
                <c:pt idx="3">
                  <c:v>7739</c:v>
                </c:pt>
                <c:pt idx="4">
                  <c:v>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7-4AE4-B7B8-61D51BA17E00}"/>
            </c:ext>
          </c:extLst>
        </c:ser>
        <c:ser>
          <c:idx val="1"/>
          <c:order val="1"/>
          <c:tx>
            <c:strRef>
              <c:f>'Table 10.70'!$S$7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10.70'!$V$7:$Z$7</c:f>
              <c:numCache>
                <c:formatCode>#,##0</c:formatCode>
                <c:ptCount val="5"/>
                <c:pt idx="0">
                  <c:v>4571</c:v>
                </c:pt>
                <c:pt idx="1">
                  <c:v>4900</c:v>
                </c:pt>
                <c:pt idx="2">
                  <c:v>5089</c:v>
                </c:pt>
                <c:pt idx="3">
                  <c:v>5301</c:v>
                </c:pt>
                <c:pt idx="4">
                  <c:v>5337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67-4AE4-B7B8-61D51BA17E00}"/>
            </c:ext>
          </c:extLst>
        </c:ser>
        <c:ser>
          <c:idx val="2"/>
          <c:order val="2"/>
          <c:tx>
            <c:strRef>
              <c:f>'Table 10.70'!$S$11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10.70'!$V$11:$Z$11</c:f>
              <c:numCache>
                <c:formatCode>#,##0</c:formatCode>
                <c:ptCount val="5"/>
                <c:pt idx="0">
                  <c:v>4925</c:v>
                </c:pt>
                <c:pt idx="1">
                  <c:v>5015</c:v>
                </c:pt>
                <c:pt idx="2">
                  <c:v>5337</c:v>
                </c:pt>
                <c:pt idx="3">
                  <c:v>5885</c:v>
                </c:pt>
                <c:pt idx="4">
                  <c:v>5765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67-4AE4-B7B8-61D51BA17E00}"/>
            </c:ext>
          </c:extLst>
        </c:ser>
        <c:ser>
          <c:idx val="3"/>
          <c:order val="3"/>
          <c:tx>
            <c:strRef>
              <c:f>'Table 10.70'!$S$12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10.70'!$V$12:$Z$12</c:f>
              <c:numCache>
                <c:formatCode>#,##0</c:formatCode>
                <c:ptCount val="5"/>
                <c:pt idx="0">
                  <c:v>1559</c:v>
                </c:pt>
                <c:pt idx="1">
                  <c:v>1726</c:v>
                </c:pt>
                <c:pt idx="2">
                  <c:v>1783</c:v>
                </c:pt>
                <c:pt idx="3">
                  <c:v>1852</c:v>
                </c:pt>
                <c:pt idx="4">
                  <c:v>1813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67-4AE4-B7B8-61D51BA17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10.70'!$AB$15:$AB$33</c:f>
              <c:numCache>
                <c:formatCode>0.0%</c:formatCode>
                <c:ptCount val="19"/>
                <c:pt idx="0">
                  <c:v>0.1197731170030339</c:v>
                </c:pt>
                <c:pt idx="1">
                  <c:v>1.6224772457459437E-2</c:v>
                </c:pt>
                <c:pt idx="2">
                  <c:v>4.6299960427384247E-2</c:v>
                </c:pt>
                <c:pt idx="3">
                  <c:v>3.9572615749901069E-3</c:v>
                </c:pt>
                <c:pt idx="4">
                  <c:v>6.199709800817834E-2</c:v>
                </c:pt>
                <c:pt idx="5">
                  <c:v>2.4930747922437674E-2</c:v>
                </c:pt>
                <c:pt idx="6">
                  <c:v>8.3234401793958579E-2</c:v>
                </c:pt>
                <c:pt idx="7">
                  <c:v>7.6507057116475402E-2</c:v>
                </c:pt>
                <c:pt idx="8">
                  <c:v>5.43463922965308E-2</c:v>
                </c:pt>
                <c:pt idx="9">
                  <c:v>1.4509959108297058E-3</c:v>
                </c:pt>
                <c:pt idx="10">
                  <c:v>2.3875478169106977E-2</c:v>
                </c:pt>
                <c:pt idx="11">
                  <c:v>2.6909378709932725E-2</c:v>
                </c:pt>
                <c:pt idx="12">
                  <c:v>3.390054082574858E-2</c:v>
                </c:pt>
                <c:pt idx="13">
                  <c:v>6.0414193378182296E-2</c:v>
                </c:pt>
                <c:pt idx="14">
                  <c:v>3.3636723387415905E-2</c:v>
                </c:pt>
                <c:pt idx="15">
                  <c:v>7.2681704260651625E-2</c:v>
                </c:pt>
                <c:pt idx="16">
                  <c:v>0.1051312491755705</c:v>
                </c:pt>
                <c:pt idx="17">
                  <c:v>8.1783405883128872E-3</c:v>
                </c:pt>
                <c:pt idx="18">
                  <c:v>2.7832739744097085E-2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A-4D91-A016-20497FF49C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BA-4D91-A016-20497FF49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10.70'!$Z$44:$Z$60</c:f>
              <c:numCache>
                <c:formatCode>#,##0</c:formatCode>
                <c:ptCount val="17"/>
                <c:pt idx="0">
                  <c:v>15</c:v>
                </c:pt>
                <c:pt idx="1">
                  <c:v>91</c:v>
                </c:pt>
                <c:pt idx="2">
                  <c:v>181</c:v>
                </c:pt>
                <c:pt idx="3">
                  <c:v>293</c:v>
                </c:pt>
                <c:pt idx="4">
                  <c:v>368</c:v>
                </c:pt>
                <c:pt idx="5">
                  <c:v>329</c:v>
                </c:pt>
                <c:pt idx="6">
                  <c:v>314</c:v>
                </c:pt>
                <c:pt idx="7">
                  <c:v>284</c:v>
                </c:pt>
                <c:pt idx="8">
                  <c:v>263</c:v>
                </c:pt>
                <c:pt idx="9">
                  <c:v>304</c:v>
                </c:pt>
                <c:pt idx="10">
                  <c:v>403</c:v>
                </c:pt>
                <c:pt idx="11">
                  <c:v>450</c:v>
                </c:pt>
                <c:pt idx="12">
                  <c:v>283</c:v>
                </c:pt>
                <c:pt idx="13">
                  <c:v>137</c:v>
                </c:pt>
                <c:pt idx="14">
                  <c:v>82</c:v>
                </c:pt>
                <c:pt idx="15">
                  <c:v>39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59-437D-8DCB-E6F9E8D54857}"/>
            </c:ext>
          </c:extLst>
        </c:ser>
        <c:ser>
          <c:idx val="1"/>
          <c:order val="1"/>
          <c:tx>
            <c:strRef>
              <c:f>'Table 10.70'!$S$62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10.70'!$Z$63:$Z$79</c:f>
              <c:numCache>
                <c:formatCode>#,##0</c:formatCode>
                <c:ptCount val="17"/>
                <c:pt idx="0">
                  <c:v>14</c:v>
                </c:pt>
                <c:pt idx="1">
                  <c:v>100</c:v>
                </c:pt>
                <c:pt idx="2">
                  <c:v>225</c:v>
                </c:pt>
                <c:pt idx="3">
                  <c:v>297</c:v>
                </c:pt>
                <c:pt idx="4">
                  <c:v>323</c:v>
                </c:pt>
                <c:pt idx="5">
                  <c:v>290</c:v>
                </c:pt>
                <c:pt idx="6">
                  <c:v>263</c:v>
                </c:pt>
                <c:pt idx="7">
                  <c:v>274</c:v>
                </c:pt>
                <c:pt idx="8">
                  <c:v>317</c:v>
                </c:pt>
                <c:pt idx="9">
                  <c:v>355</c:v>
                </c:pt>
                <c:pt idx="10">
                  <c:v>407</c:v>
                </c:pt>
                <c:pt idx="11">
                  <c:v>405</c:v>
                </c:pt>
                <c:pt idx="12">
                  <c:v>246</c:v>
                </c:pt>
                <c:pt idx="13">
                  <c:v>100</c:v>
                </c:pt>
                <c:pt idx="14">
                  <c:v>55</c:v>
                </c:pt>
                <c:pt idx="15">
                  <c:v>31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59-437D-8DCB-E6F9E8D54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10.70'!$Z$83:$Z$90</c:f>
              <c:numCache>
                <c:formatCode>#,##0</c:formatCode>
                <c:ptCount val="8"/>
                <c:pt idx="0">
                  <c:v>225</c:v>
                </c:pt>
                <c:pt idx="1">
                  <c:v>155</c:v>
                </c:pt>
                <c:pt idx="2">
                  <c:v>409</c:v>
                </c:pt>
                <c:pt idx="3">
                  <c:v>121</c:v>
                </c:pt>
                <c:pt idx="4">
                  <c:v>57</c:v>
                </c:pt>
                <c:pt idx="5">
                  <c:v>84</c:v>
                </c:pt>
                <c:pt idx="6">
                  <c:v>429</c:v>
                </c:pt>
                <c:pt idx="7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39-4418-A920-84C0A2EB76B7}"/>
            </c:ext>
          </c:extLst>
        </c:ser>
        <c:ser>
          <c:idx val="1"/>
          <c:order val="1"/>
          <c:tx>
            <c:strRef>
              <c:f>'Table 10.70'!$S$92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10.70'!$Z$93:$Z$100</c:f>
              <c:numCache>
                <c:formatCode>#,##0</c:formatCode>
                <c:ptCount val="8"/>
                <c:pt idx="0">
                  <c:v>155</c:v>
                </c:pt>
                <c:pt idx="1">
                  <c:v>360</c:v>
                </c:pt>
                <c:pt idx="2">
                  <c:v>69</c:v>
                </c:pt>
                <c:pt idx="3">
                  <c:v>417</c:v>
                </c:pt>
                <c:pt idx="4">
                  <c:v>296</c:v>
                </c:pt>
                <c:pt idx="5">
                  <c:v>243</c:v>
                </c:pt>
                <c:pt idx="6">
                  <c:v>62</c:v>
                </c:pt>
                <c:pt idx="7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39-4418-A920-84C0A2EB7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10.1'!$S$1</c:f>
              <c:strCache>
                <c:ptCount val="1"/>
                <c:pt idx="0">
                  <c:v>Adelaide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10.1'!$AB$15:$AB$33</c:f>
              <c:numCache>
                <c:formatCode>0.0%</c:formatCode>
                <c:ptCount val="19"/>
                <c:pt idx="0">
                  <c:v>9.7216927182615324E-3</c:v>
                </c:pt>
                <c:pt idx="1">
                  <c:v>7.8790189350616338E-3</c:v>
                </c:pt>
                <c:pt idx="2">
                  <c:v>3.3358749523446432E-2</c:v>
                </c:pt>
                <c:pt idx="3">
                  <c:v>4.0030499428135718E-3</c:v>
                </c:pt>
                <c:pt idx="4">
                  <c:v>2.5416190113102047E-2</c:v>
                </c:pt>
                <c:pt idx="5">
                  <c:v>2.1158978269157452E-2</c:v>
                </c:pt>
                <c:pt idx="6">
                  <c:v>8.3396873808616087E-2</c:v>
                </c:pt>
                <c:pt idx="7">
                  <c:v>0.18448976998347949</c:v>
                </c:pt>
                <c:pt idx="8">
                  <c:v>2.2525098487736688E-2</c:v>
                </c:pt>
                <c:pt idx="9">
                  <c:v>1.9570466387088575E-2</c:v>
                </c:pt>
                <c:pt idx="10">
                  <c:v>3.3231668572880922E-2</c:v>
                </c:pt>
                <c:pt idx="11">
                  <c:v>1.9983479476426484E-2</c:v>
                </c:pt>
                <c:pt idx="12">
                  <c:v>0.10982971152624221</c:v>
                </c:pt>
                <c:pt idx="13">
                  <c:v>0.10833651035709747</c:v>
                </c:pt>
                <c:pt idx="14">
                  <c:v>4.3652306519252761E-2</c:v>
                </c:pt>
                <c:pt idx="15">
                  <c:v>8.0918795272588634E-2</c:v>
                </c:pt>
                <c:pt idx="16">
                  <c:v>0.11469055788537298</c:v>
                </c:pt>
                <c:pt idx="17">
                  <c:v>3.7584191129749651E-2</c:v>
                </c:pt>
                <c:pt idx="18">
                  <c:v>2.652814843055026E-2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0-495D-B80E-2A4129F5F64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E0-495D-B80E-2A4129F5F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10.7'!$S$1</c:f>
              <c:strCache>
                <c:ptCount val="1"/>
                <c:pt idx="0">
                  <c:v>Barunga West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10.7'!$V$8:$Z$8</c:f>
              <c:numCache>
                <c:formatCode>#,##0</c:formatCode>
                <c:ptCount val="5"/>
                <c:pt idx="0">
                  <c:v>33956</c:v>
                </c:pt>
                <c:pt idx="1">
                  <c:v>36876.39</c:v>
                </c:pt>
                <c:pt idx="2">
                  <c:v>37666.5</c:v>
                </c:pt>
                <c:pt idx="3">
                  <c:v>35211.5</c:v>
                </c:pt>
                <c:pt idx="4">
                  <c:v>38606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F-4BB6-8FCE-50D5833BA12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F-4BB6-8FCE-50D5833BA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10.70'!$S$1</c:f>
              <c:strCache>
                <c:ptCount val="1"/>
                <c:pt idx="0">
                  <c:v>Yorke Peninsula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10.70'!$V$8:$Z$8</c:f>
              <c:numCache>
                <c:formatCode>#,##0</c:formatCode>
                <c:ptCount val="5"/>
                <c:pt idx="0">
                  <c:v>30621.5</c:v>
                </c:pt>
                <c:pt idx="1">
                  <c:v>31385.01</c:v>
                </c:pt>
                <c:pt idx="2">
                  <c:v>34593</c:v>
                </c:pt>
                <c:pt idx="3">
                  <c:v>32344.62</c:v>
                </c:pt>
                <c:pt idx="4">
                  <c:v>37032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D8-4D5D-B799-C750EB837E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10.70'!$V$2:$Z$2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D8-4D5D-B799-C750EB837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10.8'!$U$4:$Y$4</c:f>
              <c:numCache>
                <c:formatCode>#,##0</c:formatCode>
                <c:ptCount val="5"/>
                <c:pt idx="1">
                  <c:v>7930</c:v>
                </c:pt>
                <c:pt idx="2">
                  <c:v>8300</c:v>
                </c:pt>
                <c:pt idx="3">
                  <c:v>8703</c:v>
                </c:pt>
                <c:pt idx="4">
                  <c:v>9114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B80-887E-87D0A3E1A99E}"/>
            </c:ext>
          </c:extLst>
        </c:ser>
        <c:ser>
          <c:idx val="1"/>
          <c:order val="1"/>
          <c:tx>
            <c:strRef>
              <c:f>'Table 10.8'!$S$7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10.8'!$U$7:$Y$7</c:f>
              <c:numCache>
                <c:formatCode>#,##0</c:formatCode>
                <c:ptCount val="5"/>
                <c:pt idx="1">
                  <c:v>5511</c:v>
                </c:pt>
                <c:pt idx="2">
                  <c:v>5864</c:v>
                </c:pt>
                <c:pt idx="3">
                  <c:v>5974</c:v>
                </c:pt>
                <c:pt idx="4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B80-887E-87D0A3E1A99E}"/>
            </c:ext>
          </c:extLst>
        </c:ser>
        <c:ser>
          <c:idx val="2"/>
          <c:order val="2"/>
          <c:tx>
            <c:strRef>
              <c:f>'Table 10.8'!$S$11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10.8'!$U$11:$Y$11</c:f>
              <c:numCache>
                <c:formatCode>#,##0</c:formatCode>
                <c:ptCount val="5"/>
                <c:pt idx="1">
                  <c:v>6794</c:v>
                </c:pt>
                <c:pt idx="2">
                  <c:v>7054</c:v>
                </c:pt>
                <c:pt idx="3">
                  <c:v>7488</c:v>
                </c:pt>
                <c:pt idx="4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1-4B80-887E-87D0A3E1A99E}"/>
            </c:ext>
          </c:extLst>
        </c:ser>
        <c:ser>
          <c:idx val="3"/>
          <c:order val="3"/>
          <c:tx>
            <c:strRef>
              <c:f>'Table 10.8'!$S$12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10.8'!$U$2:$Y$2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10.8'!$U$12:$Y$12</c:f>
              <c:numCache>
                <c:formatCode>#,##0</c:formatCode>
                <c:ptCount val="5"/>
                <c:pt idx="1">
                  <c:v>1139</c:v>
                </c:pt>
                <c:pt idx="2">
                  <c:v>1247</c:v>
                </c:pt>
                <c:pt idx="3">
                  <c:v>1215</c:v>
                </c:pt>
                <c:pt idx="4">
                  <c:v>1213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1-4B80-887E-87D0A3E1A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10.8'!$AB$15:$AB$33</c:f>
              <c:numCache>
                <c:formatCode>0.0%</c:formatCode>
                <c:ptCount val="19"/>
                <c:pt idx="0">
                  <c:v>9.7036223929747534E-2</c:v>
                </c:pt>
                <c:pt idx="1">
                  <c:v>5.0493962678375415E-3</c:v>
                </c:pt>
                <c:pt idx="2">
                  <c:v>0.11602634467618002</c:v>
                </c:pt>
                <c:pt idx="3">
                  <c:v>1.1525795828759604E-2</c:v>
                </c:pt>
                <c:pt idx="4">
                  <c:v>4.5334796926454445E-2</c:v>
                </c:pt>
                <c:pt idx="5">
                  <c:v>2.0746432491767289E-2</c:v>
                </c:pt>
                <c:pt idx="6">
                  <c:v>9.8902305159165746E-2</c:v>
                </c:pt>
                <c:pt idx="7">
                  <c:v>8.6937431394072451E-2</c:v>
                </c:pt>
                <c:pt idx="8">
                  <c:v>3.9187705817782657E-2</c:v>
                </c:pt>
                <c:pt idx="9">
                  <c:v>4.6103183315038421E-3</c:v>
                </c:pt>
                <c:pt idx="10">
                  <c:v>1.6465422612513721E-2</c:v>
                </c:pt>
                <c:pt idx="11">
                  <c:v>9.0010976948408337E-3</c:v>
                </c:pt>
                <c:pt idx="12">
                  <c:v>2.5246981339187707E-2</c:v>
                </c:pt>
                <c:pt idx="13">
                  <c:v>9.0559824368825467E-2</c:v>
                </c:pt>
                <c:pt idx="14">
                  <c:v>3.8638858397365534E-2</c:v>
                </c:pt>
                <c:pt idx="15">
                  <c:v>5.9055982436882544E-2</c:v>
                </c:pt>
                <c:pt idx="16">
                  <c:v>0.13282107574094401</c:v>
                </c:pt>
                <c:pt idx="17">
                  <c:v>7.2447859495060373E-3</c:v>
                </c:pt>
                <c:pt idx="18">
                  <c:v>3.743139407244786E-2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4-46F8-95D3-135A8FC1964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4-46F8-95D3-135A8FC19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10.8'!$Y$44:$Y$60</c:f>
              <c:numCache>
                <c:formatCode>#,##0</c:formatCode>
                <c:ptCount val="17"/>
                <c:pt idx="0">
                  <c:v>16</c:v>
                </c:pt>
                <c:pt idx="1">
                  <c:v>124</c:v>
                </c:pt>
                <c:pt idx="2">
                  <c:v>309</c:v>
                </c:pt>
                <c:pt idx="3">
                  <c:v>472</c:v>
                </c:pt>
                <c:pt idx="4">
                  <c:v>613</c:v>
                </c:pt>
                <c:pt idx="5">
                  <c:v>483</c:v>
                </c:pt>
                <c:pt idx="6">
                  <c:v>440</c:v>
                </c:pt>
                <c:pt idx="7">
                  <c:v>389</c:v>
                </c:pt>
                <c:pt idx="8">
                  <c:v>372</c:v>
                </c:pt>
                <c:pt idx="9">
                  <c:v>403</c:v>
                </c:pt>
                <c:pt idx="10">
                  <c:v>398</c:v>
                </c:pt>
                <c:pt idx="11">
                  <c:v>383</c:v>
                </c:pt>
                <c:pt idx="12">
                  <c:v>236</c:v>
                </c:pt>
                <c:pt idx="13">
                  <c:v>87</c:v>
                </c:pt>
                <c:pt idx="14">
                  <c:v>46</c:v>
                </c:pt>
                <c:pt idx="15">
                  <c:v>14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E-462F-AA08-BB18FAE29ACF}"/>
            </c:ext>
          </c:extLst>
        </c:ser>
        <c:ser>
          <c:idx val="1"/>
          <c:order val="1"/>
          <c:tx>
            <c:strRef>
              <c:f>'Table 10.8'!$S$62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10.8'!$Y$63:$Y$79</c:f>
              <c:numCache>
                <c:formatCode>#,##0</c:formatCode>
                <c:ptCount val="17"/>
                <c:pt idx="0">
                  <c:v>24</c:v>
                </c:pt>
                <c:pt idx="1">
                  <c:v>130</c:v>
                </c:pt>
                <c:pt idx="2">
                  <c:v>286</c:v>
                </c:pt>
                <c:pt idx="3">
                  <c:v>418</c:v>
                </c:pt>
                <c:pt idx="4">
                  <c:v>413</c:v>
                </c:pt>
                <c:pt idx="5">
                  <c:v>377</c:v>
                </c:pt>
                <c:pt idx="6">
                  <c:v>408</c:v>
                </c:pt>
                <c:pt idx="7">
                  <c:v>358</c:v>
                </c:pt>
                <c:pt idx="8">
                  <c:v>385</c:v>
                </c:pt>
                <c:pt idx="9">
                  <c:v>411</c:v>
                </c:pt>
                <c:pt idx="10">
                  <c:v>414</c:v>
                </c:pt>
                <c:pt idx="11">
                  <c:v>384</c:v>
                </c:pt>
                <c:pt idx="12">
                  <c:v>202</c:v>
                </c:pt>
                <c:pt idx="13">
                  <c:v>70</c:v>
                </c:pt>
                <c:pt idx="14">
                  <c:v>32</c:v>
                </c:pt>
                <c:pt idx="15">
                  <c:v>11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E-462F-AA08-BB18FAE29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10.8'!$Y$83:$Y$90</c:f>
              <c:numCache>
                <c:formatCode>#,##0</c:formatCode>
                <c:ptCount val="8"/>
                <c:pt idx="0">
                  <c:v>229</c:v>
                </c:pt>
                <c:pt idx="1">
                  <c:v>219</c:v>
                </c:pt>
                <c:pt idx="2">
                  <c:v>506</c:v>
                </c:pt>
                <c:pt idx="3">
                  <c:v>175</c:v>
                </c:pt>
                <c:pt idx="4">
                  <c:v>78</c:v>
                </c:pt>
                <c:pt idx="5">
                  <c:v>166</c:v>
                </c:pt>
                <c:pt idx="6">
                  <c:v>350</c:v>
                </c:pt>
                <c:pt idx="7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E7-4374-B958-BDC6CB57D63F}"/>
            </c:ext>
          </c:extLst>
        </c:ser>
        <c:ser>
          <c:idx val="1"/>
          <c:order val="1"/>
          <c:tx>
            <c:strRef>
              <c:f>'Table 10.8'!$S$92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10.8'!$Y$93:$Y$100</c:f>
              <c:numCache>
                <c:formatCode>#,##0</c:formatCode>
                <c:ptCount val="8"/>
                <c:pt idx="0">
                  <c:v>188</c:v>
                </c:pt>
                <c:pt idx="1">
                  <c:v>417</c:v>
                </c:pt>
                <c:pt idx="2">
                  <c:v>110</c:v>
                </c:pt>
                <c:pt idx="3">
                  <c:v>573</c:v>
                </c:pt>
                <c:pt idx="4">
                  <c:v>361</c:v>
                </c:pt>
                <c:pt idx="5">
                  <c:v>260</c:v>
                </c:pt>
                <c:pt idx="6">
                  <c:v>26</c:v>
                </c:pt>
                <c:pt idx="7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E7-4374-B958-BDC6CB57D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10.8'!$U$8:$Y$8</c:f>
              <c:numCache>
                <c:formatCode>#,##0</c:formatCode>
                <c:ptCount val="5"/>
                <c:pt idx="1">
                  <c:v>38348.120000000003</c:v>
                </c:pt>
                <c:pt idx="2">
                  <c:v>39051.01</c:v>
                </c:pt>
                <c:pt idx="3">
                  <c:v>39673</c:v>
                </c:pt>
                <c:pt idx="4">
                  <c:v>41975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8-4B99-9C4D-C7427E71E2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8-4B99-9C4D-C7427E71E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10.8'!$V$4:$Z$4</c:f>
              <c:numCache>
                <c:formatCode>#,##0</c:formatCode>
                <c:ptCount val="5"/>
                <c:pt idx="0">
                  <c:v>7930</c:v>
                </c:pt>
                <c:pt idx="1">
                  <c:v>8300</c:v>
                </c:pt>
                <c:pt idx="2">
                  <c:v>8703</c:v>
                </c:pt>
                <c:pt idx="3">
                  <c:v>9114</c:v>
                </c:pt>
                <c:pt idx="4">
                  <c:v>9110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F-4FBD-8473-3A30E8CDD703}"/>
            </c:ext>
          </c:extLst>
        </c:ser>
        <c:ser>
          <c:idx val="1"/>
          <c:order val="1"/>
          <c:tx>
            <c:strRef>
              <c:f>'Table 10.8'!$S$7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10.8'!$V$7:$Z$7</c:f>
              <c:numCache>
                <c:formatCode>#,##0</c:formatCode>
                <c:ptCount val="5"/>
                <c:pt idx="0">
                  <c:v>5511</c:v>
                </c:pt>
                <c:pt idx="1">
                  <c:v>5864</c:v>
                </c:pt>
                <c:pt idx="2">
                  <c:v>5974</c:v>
                </c:pt>
                <c:pt idx="3">
                  <c:v>6080</c:v>
                </c:pt>
                <c:pt idx="4">
                  <c:v>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8F-4FBD-8473-3A30E8CDD703}"/>
            </c:ext>
          </c:extLst>
        </c:ser>
        <c:ser>
          <c:idx val="2"/>
          <c:order val="2"/>
          <c:tx>
            <c:strRef>
              <c:f>'Table 10.8'!$S$11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10.8'!$V$11:$Z$11</c:f>
              <c:numCache>
                <c:formatCode>#,##0</c:formatCode>
                <c:ptCount val="5"/>
                <c:pt idx="0">
                  <c:v>6794</c:v>
                </c:pt>
                <c:pt idx="1">
                  <c:v>7054</c:v>
                </c:pt>
                <c:pt idx="2">
                  <c:v>7488</c:v>
                </c:pt>
                <c:pt idx="3">
                  <c:v>7902</c:v>
                </c:pt>
                <c:pt idx="4">
                  <c:v>7940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8F-4FBD-8473-3A30E8CDD703}"/>
            </c:ext>
          </c:extLst>
        </c:ser>
        <c:ser>
          <c:idx val="3"/>
          <c:order val="3"/>
          <c:tx>
            <c:strRef>
              <c:f>'Table 10.8'!$S$12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10.8'!$V$12:$Z$12</c:f>
              <c:numCache>
                <c:formatCode>#,##0</c:formatCode>
                <c:ptCount val="5"/>
                <c:pt idx="0">
                  <c:v>1139</c:v>
                </c:pt>
                <c:pt idx="1">
                  <c:v>1247</c:v>
                </c:pt>
                <c:pt idx="2">
                  <c:v>1215</c:v>
                </c:pt>
                <c:pt idx="3">
                  <c:v>1213</c:v>
                </c:pt>
                <c:pt idx="4">
                  <c:v>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8F-4FBD-8473-3A30E8CD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10.8'!$AB$15:$AB$33</c:f>
              <c:numCache>
                <c:formatCode>0.0%</c:formatCode>
                <c:ptCount val="19"/>
                <c:pt idx="0">
                  <c:v>9.7036223929747534E-2</c:v>
                </c:pt>
                <c:pt idx="1">
                  <c:v>5.0493962678375415E-3</c:v>
                </c:pt>
                <c:pt idx="2">
                  <c:v>0.11602634467618002</c:v>
                </c:pt>
                <c:pt idx="3">
                  <c:v>1.1525795828759604E-2</c:v>
                </c:pt>
                <c:pt idx="4">
                  <c:v>4.5334796926454445E-2</c:v>
                </c:pt>
                <c:pt idx="5">
                  <c:v>2.0746432491767289E-2</c:v>
                </c:pt>
                <c:pt idx="6">
                  <c:v>9.8902305159165746E-2</c:v>
                </c:pt>
                <c:pt idx="7">
                  <c:v>8.6937431394072451E-2</c:v>
                </c:pt>
                <c:pt idx="8">
                  <c:v>3.9187705817782657E-2</c:v>
                </c:pt>
                <c:pt idx="9">
                  <c:v>4.6103183315038421E-3</c:v>
                </c:pt>
                <c:pt idx="10">
                  <c:v>1.6465422612513721E-2</c:v>
                </c:pt>
                <c:pt idx="11">
                  <c:v>9.0010976948408337E-3</c:v>
                </c:pt>
                <c:pt idx="12">
                  <c:v>2.5246981339187707E-2</c:v>
                </c:pt>
                <c:pt idx="13">
                  <c:v>9.0559824368825467E-2</c:v>
                </c:pt>
                <c:pt idx="14">
                  <c:v>3.8638858397365534E-2</c:v>
                </c:pt>
                <c:pt idx="15">
                  <c:v>5.9055982436882544E-2</c:v>
                </c:pt>
                <c:pt idx="16">
                  <c:v>0.13282107574094401</c:v>
                </c:pt>
                <c:pt idx="17">
                  <c:v>7.2447859495060373E-3</c:v>
                </c:pt>
                <c:pt idx="18">
                  <c:v>3.743139407244786E-2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3-4FBA-87CE-0AC2B15B5D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3-4FBA-87CE-0AC2B15B5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10.8'!$Z$44:$Z$60</c:f>
              <c:numCache>
                <c:formatCode>#,##0</c:formatCode>
                <c:ptCount val="17"/>
                <c:pt idx="0">
                  <c:v>18</c:v>
                </c:pt>
                <c:pt idx="1">
                  <c:v>140</c:v>
                </c:pt>
                <c:pt idx="2">
                  <c:v>287</c:v>
                </c:pt>
                <c:pt idx="3">
                  <c:v>465</c:v>
                </c:pt>
                <c:pt idx="4">
                  <c:v>668</c:v>
                </c:pt>
                <c:pt idx="5">
                  <c:v>521</c:v>
                </c:pt>
                <c:pt idx="6">
                  <c:v>429</c:v>
                </c:pt>
                <c:pt idx="7">
                  <c:v>393</c:v>
                </c:pt>
                <c:pt idx="8">
                  <c:v>340</c:v>
                </c:pt>
                <c:pt idx="9">
                  <c:v>413</c:v>
                </c:pt>
                <c:pt idx="10">
                  <c:v>358</c:v>
                </c:pt>
                <c:pt idx="11">
                  <c:v>380</c:v>
                </c:pt>
                <c:pt idx="12">
                  <c:v>246</c:v>
                </c:pt>
                <c:pt idx="13">
                  <c:v>92</c:v>
                </c:pt>
                <c:pt idx="14">
                  <c:v>40</c:v>
                </c:pt>
                <c:pt idx="15">
                  <c:v>15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18-4F01-923A-63BCF1BA3BFC}"/>
            </c:ext>
          </c:extLst>
        </c:ser>
        <c:ser>
          <c:idx val="1"/>
          <c:order val="1"/>
          <c:tx>
            <c:strRef>
              <c:f>'Table 10.8'!$S$62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10.8'!$Z$63:$Z$79</c:f>
              <c:numCache>
                <c:formatCode>#,##0</c:formatCode>
                <c:ptCount val="17"/>
                <c:pt idx="0">
                  <c:v>14</c:v>
                </c:pt>
                <c:pt idx="1">
                  <c:v>135</c:v>
                </c:pt>
                <c:pt idx="2">
                  <c:v>277</c:v>
                </c:pt>
                <c:pt idx="3">
                  <c:v>399</c:v>
                </c:pt>
                <c:pt idx="4">
                  <c:v>495</c:v>
                </c:pt>
                <c:pt idx="5">
                  <c:v>410</c:v>
                </c:pt>
                <c:pt idx="6">
                  <c:v>363</c:v>
                </c:pt>
                <c:pt idx="7">
                  <c:v>348</c:v>
                </c:pt>
                <c:pt idx="8">
                  <c:v>374</c:v>
                </c:pt>
                <c:pt idx="9">
                  <c:v>405</c:v>
                </c:pt>
                <c:pt idx="10">
                  <c:v>391</c:v>
                </c:pt>
                <c:pt idx="11">
                  <c:v>371</c:v>
                </c:pt>
                <c:pt idx="12">
                  <c:v>184</c:v>
                </c:pt>
                <c:pt idx="13">
                  <c:v>72</c:v>
                </c:pt>
                <c:pt idx="14">
                  <c:v>29</c:v>
                </c:pt>
                <c:pt idx="15">
                  <c:v>10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18-4F01-923A-63BCF1BA3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10.8'!$Z$83:$Z$90</c:f>
              <c:numCache>
                <c:formatCode>#,##0</c:formatCode>
                <c:ptCount val="8"/>
                <c:pt idx="0">
                  <c:v>235</c:v>
                </c:pt>
                <c:pt idx="1">
                  <c:v>227</c:v>
                </c:pt>
                <c:pt idx="2">
                  <c:v>520</c:v>
                </c:pt>
                <c:pt idx="3">
                  <c:v>181</c:v>
                </c:pt>
                <c:pt idx="4">
                  <c:v>91</c:v>
                </c:pt>
                <c:pt idx="5">
                  <c:v>175</c:v>
                </c:pt>
                <c:pt idx="6">
                  <c:v>386</c:v>
                </c:pt>
                <c:pt idx="7">
                  <c:v>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8-41C7-812F-7065128CAD7A}"/>
            </c:ext>
          </c:extLst>
        </c:ser>
        <c:ser>
          <c:idx val="1"/>
          <c:order val="1"/>
          <c:tx>
            <c:strRef>
              <c:f>'Table 10.8'!$S$92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10.8'!$Z$93:$Z$100</c:f>
              <c:numCache>
                <c:formatCode>#,##0</c:formatCode>
                <c:ptCount val="8"/>
                <c:pt idx="0">
                  <c:v>187</c:v>
                </c:pt>
                <c:pt idx="1">
                  <c:v>417</c:v>
                </c:pt>
                <c:pt idx="2">
                  <c:v>137</c:v>
                </c:pt>
                <c:pt idx="3">
                  <c:v>583</c:v>
                </c:pt>
                <c:pt idx="4">
                  <c:v>375</c:v>
                </c:pt>
                <c:pt idx="5">
                  <c:v>255</c:v>
                </c:pt>
                <c:pt idx="6">
                  <c:v>47</c:v>
                </c:pt>
                <c:pt idx="7">
                  <c:v>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8-41C7-812F-7065128CA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10.1'!$Z$44:$Z$60</c:f>
              <c:numCache>
                <c:formatCode>#,##0</c:formatCode>
                <c:ptCount val="17"/>
                <c:pt idx="0">
                  <c:v>11</c:v>
                </c:pt>
                <c:pt idx="1">
                  <c:v>87</c:v>
                </c:pt>
                <c:pt idx="2">
                  <c:v>640</c:v>
                </c:pt>
                <c:pt idx="3">
                  <c:v>2541</c:v>
                </c:pt>
                <c:pt idx="4">
                  <c:v>3747</c:v>
                </c:pt>
                <c:pt idx="5">
                  <c:v>2508</c:v>
                </c:pt>
                <c:pt idx="6">
                  <c:v>1738</c:v>
                </c:pt>
                <c:pt idx="7">
                  <c:v>1143</c:v>
                </c:pt>
                <c:pt idx="8">
                  <c:v>737</c:v>
                </c:pt>
                <c:pt idx="9">
                  <c:v>729</c:v>
                </c:pt>
                <c:pt idx="10">
                  <c:v>572</c:v>
                </c:pt>
                <c:pt idx="11">
                  <c:v>537</c:v>
                </c:pt>
                <c:pt idx="12">
                  <c:v>335</c:v>
                </c:pt>
                <c:pt idx="13">
                  <c:v>236</c:v>
                </c:pt>
                <c:pt idx="14">
                  <c:v>138</c:v>
                </c:pt>
                <c:pt idx="15">
                  <c:v>43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58-4ED2-9867-EA281D4A25D1}"/>
            </c:ext>
          </c:extLst>
        </c:ser>
        <c:ser>
          <c:idx val="1"/>
          <c:order val="1"/>
          <c:tx>
            <c:strRef>
              <c:f>'Table 10.1'!$S$62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10.1'!$Z$63:$Z$79</c:f>
              <c:numCache>
                <c:formatCode>#,##0</c:formatCode>
                <c:ptCount val="17"/>
                <c:pt idx="0">
                  <c:v>6</c:v>
                </c:pt>
                <c:pt idx="1">
                  <c:v>104</c:v>
                </c:pt>
                <c:pt idx="2">
                  <c:v>984</c:v>
                </c:pt>
                <c:pt idx="3">
                  <c:v>2919</c:v>
                </c:pt>
                <c:pt idx="4">
                  <c:v>3896</c:v>
                </c:pt>
                <c:pt idx="5">
                  <c:v>2485</c:v>
                </c:pt>
                <c:pt idx="6">
                  <c:v>1480</c:v>
                </c:pt>
                <c:pt idx="7">
                  <c:v>943</c:v>
                </c:pt>
                <c:pt idx="8">
                  <c:v>626</c:v>
                </c:pt>
                <c:pt idx="9">
                  <c:v>593</c:v>
                </c:pt>
                <c:pt idx="10">
                  <c:v>604</c:v>
                </c:pt>
                <c:pt idx="11">
                  <c:v>468</c:v>
                </c:pt>
                <c:pt idx="12">
                  <c:v>289</c:v>
                </c:pt>
                <c:pt idx="13">
                  <c:v>182</c:v>
                </c:pt>
                <c:pt idx="14">
                  <c:v>78</c:v>
                </c:pt>
                <c:pt idx="15">
                  <c:v>32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58-4ED2-9867-EA281D4A2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10.8'!$S$1</c:f>
              <c:strCache>
                <c:ptCount val="1"/>
                <c:pt idx="0">
                  <c:v>Berri and Barmera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10.8'!$V$8:$Z$8</c:f>
              <c:numCache>
                <c:formatCode>#,##0</c:formatCode>
                <c:ptCount val="5"/>
                <c:pt idx="0">
                  <c:v>38348.120000000003</c:v>
                </c:pt>
                <c:pt idx="1">
                  <c:v>39051.01</c:v>
                </c:pt>
                <c:pt idx="2">
                  <c:v>39673</c:v>
                </c:pt>
                <c:pt idx="3">
                  <c:v>41975</c:v>
                </c:pt>
                <c:pt idx="4">
                  <c:v>44285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D-4A44-A854-1F2B9DD36A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10.8'!$V$2:$Z$2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D-4A44-A854-1F2B9DD36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10.9'!$U$4:$Y$4</c:f>
              <c:numCache>
                <c:formatCode>#,##0</c:formatCode>
                <c:ptCount val="5"/>
                <c:pt idx="1">
                  <c:v>34768</c:v>
                </c:pt>
                <c:pt idx="2">
                  <c:v>35002</c:v>
                </c:pt>
                <c:pt idx="3">
                  <c:v>35993</c:v>
                </c:pt>
                <c:pt idx="4">
                  <c:v>38938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E-4285-9AF0-BAF80BE43AC0}"/>
            </c:ext>
          </c:extLst>
        </c:ser>
        <c:ser>
          <c:idx val="1"/>
          <c:order val="1"/>
          <c:tx>
            <c:strRef>
              <c:f>'Table 10.9'!$S$7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10.9'!$U$7:$Y$7</c:f>
              <c:numCache>
                <c:formatCode>#,##0</c:formatCode>
                <c:ptCount val="5"/>
                <c:pt idx="1">
                  <c:v>24486</c:v>
                </c:pt>
                <c:pt idx="2">
                  <c:v>24933</c:v>
                </c:pt>
                <c:pt idx="3">
                  <c:v>24937</c:v>
                </c:pt>
                <c:pt idx="4">
                  <c:v>25774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E-4285-9AF0-BAF80BE43AC0}"/>
            </c:ext>
          </c:extLst>
        </c:ser>
        <c:ser>
          <c:idx val="2"/>
          <c:order val="2"/>
          <c:tx>
            <c:strRef>
              <c:f>'Table 10.9'!$S$11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10.9'!$U$11:$Y$11</c:f>
              <c:numCache>
                <c:formatCode>#,##0</c:formatCode>
                <c:ptCount val="5"/>
                <c:pt idx="1">
                  <c:v>29991</c:v>
                </c:pt>
                <c:pt idx="2">
                  <c:v>30186</c:v>
                </c:pt>
                <c:pt idx="3">
                  <c:v>31293</c:v>
                </c:pt>
                <c:pt idx="4">
                  <c:v>34138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FE-4285-9AF0-BAF80BE43AC0}"/>
            </c:ext>
          </c:extLst>
        </c:ser>
        <c:ser>
          <c:idx val="3"/>
          <c:order val="3"/>
          <c:tx>
            <c:strRef>
              <c:f>'Table 10.9'!$S$12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10.9'!$U$2:$Y$2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10.9'!$U$12:$Y$12</c:f>
              <c:numCache>
                <c:formatCode>#,##0</c:formatCode>
                <c:ptCount val="5"/>
                <c:pt idx="1">
                  <c:v>4781</c:v>
                </c:pt>
                <c:pt idx="2">
                  <c:v>4812</c:v>
                </c:pt>
                <c:pt idx="3">
                  <c:v>4700</c:v>
                </c:pt>
                <c:pt idx="4">
                  <c:v>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FE-4285-9AF0-BAF80BE43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10.9'!$AB$15:$AB$33</c:f>
              <c:numCache>
                <c:formatCode>0.0%</c:formatCode>
                <c:ptCount val="19"/>
                <c:pt idx="0">
                  <c:v>7.9501721693336028E-3</c:v>
                </c:pt>
                <c:pt idx="1">
                  <c:v>8.8363378569981769E-3</c:v>
                </c:pt>
                <c:pt idx="2">
                  <c:v>3.6687259469313345E-2</c:v>
                </c:pt>
                <c:pt idx="3">
                  <c:v>6.4563500101276075E-3</c:v>
                </c:pt>
                <c:pt idx="4">
                  <c:v>3.2813449463236784E-2</c:v>
                </c:pt>
                <c:pt idx="5">
                  <c:v>2.8813044358922422E-2</c:v>
                </c:pt>
                <c:pt idx="6">
                  <c:v>7.9425764634393353E-2</c:v>
                </c:pt>
                <c:pt idx="7">
                  <c:v>8.2995746404699214E-2</c:v>
                </c:pt>
                <c:pt idx="8">
                  <c:v>2.2711160623860645E-2</c:v>
                </c:pt>
                <c:pt idx="9">
                  <c:v>1.4963540611707515E-2</c:v>
                </c:pt>
                <c:pt idx="10">
                  <c:v>4.134595908446425E-2</c:v>
                </c:pt>
                <c:pt idx="11">
                  <c:v>2.1571804739720479E-2</c:v>
                </c:pt>
                <c:pt idx="12">
                  <c:v>0.12067044764026737</c:v>
                </c:pt>
                <c:pt idx="13">
                  <c:v>6.8411991087705085E-2</c:v>
                </c:pt>
                <c:pt idx="14">
                  <c:v>5.5499291067449871E-2</c:v>
                </c:pt>
                <c:pt idx="15">
                  <c:v>0.1081628519343731</c:v>
                </c:pt>
                <c:pt idx="16">
                  <c:v>0.18244885558031193</c:v>
                </c:pt>
                <c:pt idx="17">
                  <c:v>2.6230504354871381E-2</c:v>
                </c:pt>
                <c:pt idx="18">
                  <c:v>2.7623050435487139E-2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1-4558-8B95-56DB29A4800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1-4558-8B95-56DB29A48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10.9'!$Y$44:$Y$60</c:f>
              <c:numCache>
                <c:formatCode>#,##0</c:formatCode>
                <c:ptCount val="17"/>
                <c:pt idx="0">
                  <c:v>36</c:v>
                </c:pt>
                <c:pt idx="1">
                  <c:v>400</c:v>
                </c:pt>
                <c:pt idx="2">
                  <c:v>1268</c:v>
                </c:pt>
                <c:pt idx="3">
                  <c:v>1843</c:v>
                </c:pt>
                <c:pt idx="4">
                  <c:v>2013</c:v>
                </c:pt>
                <c:pt idx="5">
                  <c:v>1604</c:v>
                </c:pt>
                <c:pt idx="6">
                  <c:v>1748</c:v>
                </c:pt>
                <c:pt idx="7">
                  <c:v>1904</c:v>
                </c:pt>
                <c:pt idx="8">
                  <c:v>1851</c:v>
                </c:pt>
                <c:pt idx="9">
                  <c:v>1722</c:v>
                </c:pt>
                <c:pt idx="10">
                  <c:v>1470</c:v>
                </c:pt>
                <c:pt idx="11">
                  <c:v>1241</c:v>
                </c:pt>
                <c:pt idx="12">
                  <c:v>849</c:v>
                </c:pt>
                <c:pt idx="13">
                  <c:v>521</c:v>
                </c:pt>
                <c:pt idx="14">
                  <c:v>282</c:v>
                </c:pt>
                <c:pt idx="15">
                  <c:v>107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18-49C9-8DBC-D2F46C7F4F0F}"/>
            </c:ext>
          </c:extLst>
        </c:ser>
        <c:ser>
          <c:idx val="1"/>
          <c:order val="1"/>
          <c:tx>
            <c:strRef>
              <c:f>'Table 10.9'!$S$62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10.9'!$Y$63:$Y$79</c:f>
              <c:numCache>
                <c:formatCode>#,##0</c:formatCode>
                <c:ptCount val="17"/>
                <c:pt idx="0">
                  <c:v>21</c:v>
                </c:pt>
                <c:pt idx="1">
                  <c:v>575</c:v>
                </c:pt>
                <c:pt idx="2">
                  <c:v>1386</c:v>
                </c:pt>
                <c:pt idx="3">
                  <c:v>2171</c:v>
                </c:pt>
                <c:pt idx="4">
                  <c:v>1882</c:v>
                </c:pt>
                <c:pt idx="5">
                  <c:v>1790</c:v>
                </c:pt>
                <c:pt idx="6">
                  <c:v>1892</c:v>
                </c:pt>
                <c:pt idx="7">
                  <c:v>2033</c:v>
                </c:pt>
                <c:pt idx="8">
                  <c:v>2051</c:v>
                </c:pt>
                <c:pt idx="9">
                  <c:v>1800</c:v>
                </c:pt>
                <c:pt idx="10">
                  <c:v>1633</c:v>
                </c:pt>
                <c:pt idx="11">
                  <c:v>1289</c:v>
                </c:pt>
                <c:pt idx="12">
                  <c:v>819</c:v>
                </c:pt>
                <c:pt idx="13">
                  <c:v>385</c:v>
                </c:pt>
                <c:pt idx="14">
                  <c:v>134</c:v>
                </c:pt>
                <c:pt idx="15">
                  <c:v>71</c:v>
                </c:pt>
                <c:pt idx="16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18-49C9-8DBC-D2F46C7F4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10.9'!$Y$83:$Y$90</c:f>
              <c:numCache>
                <c:formatCode>#,##0</c:formatCode>
                <c:ptCount val="8"/>
                <c:pt idx="0">
                  <c:v>2064</c:v>
                </c:pt>
                <c:pt idx="1">
                  <c:v>3940</c:v>
                </c:pt>
                <c:pt idx="2">
                  <c:v>964</c:v>
                </c:pt>
                <c:pt idx="3">
                  <c:v>751</c:v>
                </c:pt>
                <c:pt idx="4">
                  <c:v>820</c:v>
                </c:pt>
                <c:pt idx="5">
                  <c:v>720</c:v>
                </c:pt>
                <c:pt idx="6">
                  <c:v>300</c:v>
                </c:pt>
                <c:pt idx="7">
                  <c:v>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A-4DC4-8002-D4FA3CE97B0A}"/>
            </c:ext>
          </c:extLst>
        </c:ser>
        <c:ser>
          <c:idx val="1"/>
          <c:order val="1"/>
          <c:tx>
            <c:strRef>
              <c:f>'Table 10.9'!$S$92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10.9'!$Y$93:$Y$100</c:f>
              <c:numCache>
                <c:formatCode>#,##0</c:formatCode>
                <c:ptCount val="8"/>
                <c:pt idx="0">
                  <c:v>1348</c:v>
                </c:pt>
                <c:pt idx="1">
                  <c:v>4212</c:v>
                </c:pt>
                <c:pt idx="2">
                  <c:v>328</c:v>
                </c:pt>
                <c:pt idx="3">
                  <c:v>1386</c:v>
                </c:pt>
                <c:pt idx="4">
                  <c:v>2102</c:v>
                </c:pt>
                <c:pt idx="5">
                  <c:v>995</c:v>
                </c:pt>
                <c:pt idx="6">
                  <c:v>38</c:v>
                </c:pt>
                <c:pt idx="7">
                  <c:v>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A-4DC4-8002-D4FA3CE97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10.9'!$U$8:$Y$8</c:f>
              <c:numCache>
                <c:formatCode>#,##0</c:formatCode>
                <c:ptCount val="5"/>
                <c:pt idx="1">
                  <c:v>46441</c:v>
                </c:pt>
                <c:pt idx="2">
                  <c:v>46224.639999999999</c:v>
                </c:pt>
                <c:pt idx="3">
                  <c:v>47949.120000000003</c:v>
                </c:pt>
                <c:pt idx="4">
                  <c:v>47961.77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9-4997-8DAC-11E69C3703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9-4997-8DAC-11E69C370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10.9'!$V$4:$Z$4</c:f>
              <c:numCache>
                <c:formatCode>#,##0</c:formatCode>
                <c:ptCount val="5"/>
                <c:pt idx="0">
                  <c:v>34768</c:v>
                </c:pt>
                <c:pt idx="1">
                  <c:v>35002</c:v>
                </c:pt>
                <c:pt idx="2">
                  <c:v>35993</c:v>
                </c:pt>
                <c:pt idx="3">
                  <c:v>38938</c:v>
                </c:pt>
                <c:pt idx="4">
                  <c:v>39500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0-4FB3-9A9F-5C8836226FA9}"/>
            </c:ext>
          </c:extLst>
        </c:ser>
        <c:ser>
          <c:idx val="1"/>
          <c:order val="1"/>
          <c:tx>
            <c:strRef>
              <c:f>'Table 10.9'!$S$7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10.9'!$V$7:$Z$7</c:f>
              <c:numCache>
                <c:formatCode>#,##0</c:formatCode>
                <c:ptCount val="5"/>
                <c:pt idx="0">
                  <c:v>24486</c:v>
                </c:pt>
                <c:pt idx="1">
                  <c:v>24933</c:v>
                </c:pt>
                <c:pt idx="2">
                  <c:v>24937</c:v>
                </c:pt>
                <c:pt idx="3">
                  <c:v>25774</c:v>
                </c:pt>
                <c:pt idx="4">
                  <c:v>26275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0-4FB3-9A9F-5C8836226FA9}"/>
            </c:ext>
          </c:extLst>
        </c:ser>
        <c:ser>
          <c:idx val="2"/>
          <c:order val="2"/>
          <c:tx>
            <c:strRef>
              <c:f>'Table 10.9'!$S$11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10.9'!$V$11:$Z$11</c:f>
              <c:numCache>
                <c:formatCode>#,##0</c:formatCode>
                <c:ptCount val="5"/>
                <c:pt idx="0">
                  <c:v>29991</c:v>
                </c:pt>
                <c:pt idx="1">
                  <c:v>30186</c:v>
                </c:pt>
                <c:pt idx="2">
                  <c:v>31293</c:v>
                </c:pt>
                <c:pt idx="3">
                  <c:v>34138</c:v>
                </c:pt>
                <c:pt idx="4">
                  <c:v>34744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E0-4FB3-9A9F-5C8836226FA9}"/>
            </c:ext>
          </c:extLst>
        </c:ser>
        <c:ser>
          <c:idx val="3"/>
          <c:order val="3"/>
          <c:tx>
            <c:strRef>
              <c:f>'Table 10.9'!$S$12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10.9'!$V$12:$Z$12</c:f>
              <c:numCache>
                <c:formatCode>#,##0</c:formatCode>
                <c:ptCount val="5"/>
                <c:pt idx="0">
                  <c:v>4781</c:v>
                </c:pt>
                <c:pt idx="1">
                  <c:v>4812</c:v>
                </c:pt>
                <c:pt idx="2">
                  <c:v>4700</c:v>
                </c:pt>
                <c:pt idx="3">
                  <c:v>4803</c:v>
                </c:pt>
                <c:pt idx="4">
                  <c:v>4748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E0-4FB3-9A9F-5C8836226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10.9'!$AB$15:$AB$33</c:f>
              <c:numCache>
                <c:formatCode>0.0%</c:formatCode>
                <c:ptCount val="19"/>
                <c:pt idx="0">
                  <c:v>7.9501721693336028E-3</c:v>
                </c:pt>
                <c:pt idx="1">
                  <c:v>8.8363378569981769E-3</c:v>
                </c:pt>
                <c:pt idx="2">
                  <c:v>3.6687259469313345E-2</c:v>
                </c:pt>
                <c:pt idx="3">
                  <c:v>6.4563500101276075E-3</c:v>
                </c:pt>
                <c:pt idx="4">
                  <c:v>3.2813449463236784E-2</c:v>
                </c:pt>
                <c:pt idx="5">
                  <c:v>2.8813044358922422E-2</c:v>
                </c:pt>
                <c:pt idx="6">
                  <c:v>7.9425764634393353E-2</c:v>
                </c:pt>
                <c:pt idx="7">
                  <c:v>8.2995746404699214E-2</c:v>
                </c:pt>
                <c:pt idx="8">
                  <c:v>2.2711160623860645E-2</c:v>
                </c:pt>
                <c:pt idx="9">
                  <c:v>1.4963540611707515E-2</c:v>
                </c:pt>
                <c:pt idx="10">
                  <c:v>4.134595908446425E-2</c:v>
                </c:pt>
                <c:pt idx="11">
                  <c:v>2.1571804739720479E-2</c:v>
                </c:pt>
                <c:pt idx="12">
                  <c:v>0.12067044764026737</c:v>
                </c:pt>
                <c:pt idx="13">
                  <c:v>6.8411991087705085E-2</c:v>
                </c:pt>
                <c:pt idx="14">
                  <c:v>5.5499291067449871E-2</c:v>
                </c:pt>
                <c:pt idx="15">
                  <c:v>0.1081628519343731</c:v>
                </c:pt>
                <c:pt idx="16">
                  <c:v>0.18244885558031193</c:v>
                </c:pt>
                <c:pt idx="17">
                  <c:v>2.6230504354871381E-2</c:v>
                </c:pt>
                <c:pt idx="18">
                  <c:v>2.7623050435487139E-2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1-4A1D-9B3A-A8374D25A5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61-4A1D-9B3A-A8374D25A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10.9'!$Z$44:$Z$60</c:f>
              <c:numCache>
                <c:formatCode>#,##0</c:formatCode>
                <c:ptCount val="17"/>
                <c:pt idx="0">
                  <c:v>25</c:v>
                </c:pt>
                <c:pt idx="1">
                  <c:v>420</c:v>
                </c:pt>
                <c:pt idx="2">
                  <c:v>1326</c:v>
                </c:pt>
                <c:pt idx="3">
                  <c:v>1913</c:v>
                </c:pt>
                <c:pt idx="4">
                  <c:v>2046</c:v>
                </c:pt>
                <c:pt idx="5">
                  <c:v>1664</c:v>
                </c:pt>
                <c:pt idx="6">
                  <c:v>1688</c:v>
                </c:pt>
                <c:pt idx="7">
                  <c:v>1884</c:v>
                </c:pt>
                <c:pt idx="8">
                  <c:v>1800</c:v>
                </c:pt>
                <c:pt idx="9">
                  <c:v>1778</c:v>
                </c:pt>
                <c:pt idx="10">
                  <c:v>1413</c:v>
                </c:pt>
                <c:pt idx="11">
                  <c:v>1231</c:v>
                </c:pt>
                <c:pt idx="12">
                  <c:v>839</c:v>
                </c:pt>
                <c:pt idx="13">
                  <c:v>521</c:v>
                </c:pt>
                <c:pt idx="14">
                  <c:v>265</c:v>
                </c:pt>
                <c:pt idx="15">
                  <c:v>104</c:v>
                </c:pt>
                <c:pt idx="16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89-4493-A38A-37FBCF475604}"/>
            </c:ext>
          </c:extLst>
        </c:ser>
        <c:ser>
          <c:idx val="1"/>
          <c:order val="1"/>
          <c:tx>
            <c:strRef>
              <c:f>'Table 10.9'!$S$62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10.9'!$Z$63:$Z$79</c:f>
              <c:numCache>
                <c:formatCode>#,##0</c:formatCode>
                <c:ptCount val="17"/>
                <c:pt idx="0">
                  <c:v>37</c:v>
                </c:pt>
                <c:pt idx="1">
                  <c:v>573</c:v>
                </c:pt>
                <c:pt idx="2">
                  <c:v>1506</c:v>
                </c:pt>
                <c:pt idx="3">
                  <c:v>2159</c:v>
                </c:pt>
                <c:pt idx="4">
                  <c:v>2025</c:v>
                </c:pt>
                <c:pt idx="5">
                  <c:v>1797</c:v>
                </c:pt>
                <c:pt idx="6">
                  <c:v>1940</c:v>
                </c:pt>
                <c:pt idx="7">
                  <c:v>2142</c:v>
                </c:pt>
                <c:pt idx="8">
                  <c:v>2016</c:v>
                </c:pt>
                <c:pt idx="9">
                  <c:v>1974</c:v>
                </c:pt>
                <c:pt idx="10">
                  <c:v>1575</c:v>
                </c:pt>
                <c:pt idx="11">
                  <c:v>1330</c:v>
                </c:pt>
                <c:pt idx="12">
                  <c:v>792</c:v>
                </c:pt>
                <c:pt idx="13">
                  <c:v>367</c:v>
                </c:pt>
                <c:pt idx="14">
                  <c:v>146</c:v>
                </c:pt>
                <c:pt idx="15">
                  <c:v>57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89-4493-A38A-37FBCF475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10.9'!$Z$83:$Z$90</c:f>
              <c:numCache>
                <c:formatCode>#,##0</c:formatCode>
                <c:ptCount val="8"/>
                <c:pt idx="0">
                  <c:v>2067</c:v>
                </c:pt>
                <c:pt idx="1">
                  <c:v>4051</c:v>
                </c:pt>
                <c:pt idx="2">
                  <c:v>985</c:v>
                </c:pt>
                <c:pt idx="3">
                  <c:v>813</c:v>
                </c:pt>
                <c:pt idx="4">
                  <c:v>878</c:v>
                </c:pt>
                <c:pt idx="5">
                  <c:v>740</c:v>
                </c:pt>
                <c:pt idx="6">
                  <c:v>297</c:v>
                </c:pt>
                <c:pt idx="7">
                  <c:v>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F-47F1-9698-A490EA19DA6D}"/>
            </c:ext>
          </c:extLst>
        </c:ser>
        <c:ser>
          <c:idx val="1"/>
          <c:order val="1"/>
          <c:tx>
            <c:strRef>
              <c:f>'Table 10.9'!$S$92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10.9'!$Z$93:$Z$100</c:f>
              <c:numCache>
                <c:formatCode>#,##0</c:formatCode>
                <c:ptCount val="8"/>
                <c:pt idx="0">
                  <c:v>1383</c:v>
                </c:pt>
                <c:pt idx="1">
                  <c:v>4368</c:v>
                </c:pt>
                <c:pt idx="2">
                  <c:v>328</c:v>
                </c:pt>
                <c:pt idx="3">
                  <c:v>1507</c:v>
                </c:pt>
                <c:pt idx="4">
                  <c:v>2112</c:v>
                </c:pt>
                <c:pt idx="5">
                  <c:v>1005</c:v>
                </c:pt>
                <c:pt idx="6">
                  <c:v>54</c:v>
                </c:pt>
                <c:pt idx="7">
                  <c:v>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FF-47F1-9698-A490EA19D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10.1'!$Z$83:$Z$90</c:f>
              <c:numCache>
                <c:formatCode>#,##0</c:formatCode>
                <c:ptCount val="8"/>
                <c:pt idx="0">
                  <c:v>968</c:v>
                </c:pt>
                <c:pt idx="1">
                  <c:v>2687</c:v>
                </c:pt>
                <c:pt idx="2">
                  <c:v>883</c:v>
                </c:pt>
                <c:pt idx="3">
                  <c:v>911</c:v>
                </c:pt>
                <c:pt idx="4">
                  <c:v>592</c:v>
                </c:pt>
                <c:pt idx="5">
                  <c:v>477</c:v>
                </c:pt>
                <c:pt idx="6">
                  <c:v>229</c:v>
                </c:pt>
                <c:pt idx="7">
                  <c:v>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D-4A4D-B9F9-A02F54A0A083}"/>
            </c:ext>
          </c:extLst>
        </c:ser>
        <c:ser>
          <c:idx val="1"/>
          <c:order val="1"/>
          <c:tx>
            <c:strRef>
              <c:f>'Table 10.1'!$S$92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10.1'!$Z$93:$Z$100</c:f>
              <c:numCache>
                <c:formatCode>#,##0</c:formatCode>
                <c:ptCount val="8"/>
                <c:pt idx="0">
                  <c:v>725</c:v>
                </c:pt>
                <c:pt idx="1">
                  <c:v>2574</c:v>
                </c:pt>
                <c:pt idx="2">
                  <c:v>386</c:v>
                </c:pt>
                <c:pt idx="3">
                  <c:v>1478</c:v>
                </c:pt>
                <c:pt idx="4">
                  <c:v>1099</c:v>
                </c:pt>
                <c:pt idx="5">
                  <c:v>677</c:v>
                </c:pt>
                <c:pt idx="6">
                  <c:v>52</c:v>
                </c:pt>
                <c:pt idx="7">
                  <c:v>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5D-4A4D-B9F9-A02F54A0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10.9'!$S$1</c:f>
              <c:strCache>
                <c:ptCount val="1"/>
                <c:pt idx="0">
                  <c:v>Burnside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10.9'!$V$8:$Z$8</c:f>
              <c:numCache>
                <c:formatCode>#,##0</c:formatCode>
                <c:ptCount val="5"/>
                <c:pt idx="0">
                  <c:v>46441</c:v>
                </c:pt>
                <c:pt idx="1">
                  <c:v>46224.639999999999</c:v>
                </c:pt>
                <c:pt idx="2">
                  <c:v>47949.120000000003</c:v>
                </c:pt>
                <c:pt idx="3">
                  <c:v>47961.77</c:v>
                </c:pt>
                <c:pt idx="4">
                  <c:v>49079.46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55-4523-A4AD-67496A29147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10.9'!$V$2:$Z$2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43907.49</c:v>
                </c:pt>
                <c:pt idx="1">
                  <c:v>43939.63</c:v>
                </c:pt>
                <c:pt idx="2">
                  <c:v>45516</c:v>
                </c:pt>
                <c:pt idx="3">
                  <c:v>45481</c:v>
                </c:pt>
                <c:pt idx="4">
                  <c:v>47629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55-4523-A4AD-67496A291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10.10'!$S$4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10.10'!$U$4:$Y$4</c:f>
              <c:numCache>
                <c:formatCode>#,##0</c:formatCode>
                <c:ptCount val="5"/>
                <c:pt idx="1">
                  <c:v>39140</c:v>
                </c:pt>
                <c:pt idx="2">
                  <c:v>40060</c:v>
                </c:pt>
                <c:pt idx="3">
                  <c:v>42661</c:v>
                </c:pt>
                <c:pt idx="4">
                  <c:v>47982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2-4119-8D42-31C6DB7BBA99}"/>
            </c:ext>
          </c:extLst>
        </c:ser>
        <c:ser>
          <c:idx val="1"/>
          <c:order val="1"/>
          <c:tx>
            <c:strRef>
              <c:f>'Table 10.10'!$S$7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10.10'!$U$7:$Y$7</c:f>
              <c:numCache>
                <c:formatCode>#,##0</c:formatCode>
                <c:ptCount val="5"/>
                <c:pt idx="1">
                  <c:v>28173</c:v>
                </c:pt>
                <c:pt idx="2">
                  <c:v>28847</c:v>
                </c:pt>
                <c:pt idx="3">
                  <c:v>29689</c:v>
                </c:pt>
                <c:pt idx="4">
                  <c:v>31458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2-4119-8D42-31C6DB7BBA99}"/>
            </c:ext>
          </c:extLst>
        </c:ser>
        <c:ser>
          <c:idx val="2"/>
          <c:order val="2"/>
          <c:tx>
            <c:strRef>
              <c:f>'Table 10.10'!$S$11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10.10'!$U$11:$Y$11</c:f>
              <c:numCache>
                <c:formatCode>#,##0</c:formatCode>
                <c:ptCount val="5"/>
                <c:pt idx="1">
                  <c:v>34676</c:v>
                </c:pt>
                <c:pt idx="2">
                  <c:v>35481</c:v>
                </c:pt>
                <c:pt idx="3">
                  <c:v>37889</c:v>
                </c:pt>
                <c:pt idx="4">
                  <c:v>42977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E2-4119-8D42-31C6DB7BBA99}"/>
            </c:ext>
          </c:extLst>
        </c:ser>
        <c:ser>
          <c:idx val="3"/>
          <c:order val="3"/>
          <c:tx>
            <c:strRef>
              <c:f>'Table 10.10'!$S$12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10.10'!$U$2:$Y$2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10.10'!$U$12:$Y$12</c:f>
              <c:numCache>
                <c:formatCode>#,##0</c:formatCode>
                <c:ptCount val="5"/>
                <c:pt idx="1">
                  <c:v>4462</c:v>
                </c:pt>
                <c:pt idx="2">
                  <c:v>4574</c:v>
                </c:pt>
                <c:pt idx="3">
                  <c:v>4772</c:v>
                </c:pt>
                <c:pt idx="4">
                  <c:v>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E2-4119-8D42-31C6DB7BB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10.10'!$AB$15:$AB$33</c:f>
              <c:numCache>
                <c:formatCode>0.0%</c:formatCode>
                <c:ptCount val="19"/>
                <c:pt idx="0">
                  <c:v>4.57441920856555E-3</c:v>
                </c:pt>
                <c:pt idx="1">
                  <c:v>4.9539561734683688E-3</c:v>
                </c:pt>
                <c:pt idx="2">
                  <c:v>4.5304728231557498E-2</c:v>
                </c:pt>
                <c:pt idx="3">
                  <c:v>7.0314216655680073E-3</c:v>
                </c:pt>
                <c:pt idx="4">
                  <c:v>5.3774395237809872E-2</c:v>
                </c:pt>
                <c:pt idx="5">
                  <c:v>3.1801202532909849E-2</c:v>
                </c:pt>
                <c:pt idx="6">
                  <c:v>9.1927848025409001E-2</c:v>
                </c:pt>
                <c:pt idx="7">
                  <c:v>8.4197279319230545E-2</c:v>
                </c:pt>
                <c:pt idx="8">
                  <c:v>3.68150855955734E-2</c:v>
                </c:pt>
                <c:pt idx="9">
                  <c:v>1.2384890433670921E-2</c:v>
                </c:pt>
                <c:pt idx="10">
                  <c:v>3.9451868720161404E-2</c:v>
                </c:pt>
                <c:pt idx="11">
                  <c:v>1.9616068396556201E-2</c:v>
                </c:pt>
                <c:pt idx="12">
                  <c:v>8.5335890213938989E-2</c:v>
                </c:pt>
                <c:pt idx="13">
                  <c:v>8.8272307784502901E-2</c:v>
                </c:pt>
                <c:pt idx="14">
                  <c:v>6.0326401789816422E-2</c:v>
                </c:pt>
                <c:pt idx="15">
                  <c:v>9.3406044625556822E-2</c:v>
                </c:pt>
                <c:pt idx="16">
                  <c:v>0.16547811669762888</c:v>
                </c:pt>
                <c:pt idx="17">
                  <c:v>2.0534947364215655E-2</c:v>
                </c:pt>
                <c:pt idx="18">
                  <c:v>3.5296937735962125E-2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27-42EB-B1DF-C966F29889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27-42EB-B1DF-C966F2988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10.10'!$Y$44:$Y$60</c:f>
              <c:numCache>
                <c:formatCode>#,##0</c:formatCode>
                <c:ptCount val="17"/>
                <c:pt idx="0">
                  <c:v>12</c:v>
                </c:pt>
                <c:pt idx="1">
                  <c:v>464</c:v>
                </c:pt>
                <c:pt idx="2">
                  <c:v>1357</c:v>
                </c:pt>
                <c:pt idx="3">
                  <c:v>2578</c:v>
                </c:pt>
                <c:pt idx="4">
                  <c:v>3317</c:v>
                </c:pt>
                <c:pt idx="5">
                  <c:v>2886</c:v>
                </c:pt>
                <c:pt idx="6">
                  <c:v>2660</c:v>
                </c:pt>
                <c:pt idx="7">
                  <c:v>2431</c:v>
                </c:pt>
                <c:pt idx="8">
                  <c:v>2061</c:v>
                </c:pt>
                <c:pt idx="9">
                  <c:v>1903</c:v>
                </c:pt>
                <c:pt idx="10">
                  <c:v>1625</c:v>
                </c:pt>
                <c:pt idx="11">
                  <c:v>1251</c:v>
                </c:pt>
                <c:pt idx="12">
                  <c:v>652</c:v>
                </c:pt>
                <c:pt idx="13">
                  <c:v>313</c:v>
                </c:pt>
                <c:pt idx="14">
                  <c:v>129</c:v>
                </c:pt>
                <c:pt idx="15">
                  <c:v>53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2E-49C7-BC8E-0516CDD006DE}"/>
            </c:ext>
          </c:extLst>
        </c:ser>
        <c:ser>
          <c:idx val="1"/>
          <c:order val="1"/>
          <c:tx>
            <c:strRef>
              <c:f>'Table 10.10'!$S$62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10.10'!$Y$63:$Y$79</c:f>
              <c:numCache>
                <c:formatCode>#,##0</c:formatCode>
                <c:ptCount val="17"/>
                <c:pt idx="0">
                  <c:v>44</c:v>
                </c:pt>
                <c:pt idx="1">
                  <c:v>551</c:v>
                </c:pt>
                <c:pt idx="2">
                  <c:v>1292</c:v>
                </c:pt>
                <c:pt idx="3">
                  <c:v>2580</c:v>
                </c:pt>
                <c:pt idx="4">
                  <c:v>3372</c:v>
                </c:pt>
                <c:pt idx="5">
                  <c:v>2876</c:v>
                </c:pt>
                <c:pt idx="6">
                  <c:v>2604</c:v>
                </c:pt>
                <c:pt idx="7">
                  <c:v>2466</c:v>
                </c:pt>
                <c:pt idx="8">
                  <c:v>2053</c:v>
                </c:pt>
                <c:pt idx="9">
                  <c:v>2209</c:v>
                </c:pt>
                <c:pt idx="10">
                  <c:v>1759</c:v>
                </c:pt>
                <c:pt idx="11">
                  <c:v>1315</c:v>
                </c:pt>
                <c:pt idx="12">
                  <c:v>662</c:v>
                </c:pt>
                <c:pt idx="13">
                  <c:v>257</c:v>
                </c:pt>
                <c:pt idx="14">
                  <c:v>95</c:v>
                </c:pt>
                <c:pt idx="15">
                  <c:v>56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2E-49C7-BC8E-0516CDD00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10.10'!$Y$83:$Y$90</c:f>
              <c:numCache>
                <c:formatCode>#,##0</c:formatCode>
                <c:ptCount val="8"/>
                <c:pt idx="0">
                  <c:v>1947</c:v>
                </c:pt>
                <c:pt idx="1">
                  <c:v>3492</c:v>
                </c:pt>
                <c:pt idx="2">
                  <c:v>2112</c:v>
                </c:pt>
                <c:pt idx="3">
                  <c:v>1143</c:v>
                </c:pt>
                <c:pt idx="4">
                  <c:v>1060</c:v>
                </c:pt>
                <c:pt idx="5">
                  <c:v>1109</c:v>
                </c:pt>
                <c:pt idx="6">
                  <c:v>819</c:v>
                </c:pt>
                <c:pt idx="7">
                  <c:v>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E-49EC-B828-ADF96CD53552}"/>
            </c:ext>
          </c:extLst>
        </c:ser>
        <c:ser>
          <c:idx val="1"/>
          <c:order val="1"/>
          <c:tx>
            <c:strRef>
              <c:f>'Table 10.10'!$S$92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10.10'!$Y$93:$Y$100</c:f>
              <c:numCache>
                <c:formatCode>#,##0</c:formatCode>
                <c:ptCount val="8"/>
                <c:pt idx="0">
                  <c:v>1349</c:v>
                </c:pt>
                <c:pt idx="1">
                  <c:v>4232</c:v>
                </c:pt>
                <c:pt idx="2">
                  <c:v>563</c:v>
                </c:pt>
                <c:pt idx="3">
                  <c:v>2400</c:v>
                </c:pt>
                <c:pt idx="4">
                  <c:v>2824</c:v>
                </c:pt>
                <c:pt idx="5">
                  <c:v>1466</c:v>
                </c:pt>
                <c:pt idx="6">
                  <c:v>64</c:v>
                </c:pt>
                <c:pt idx="7">
                  <c:v>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2E-49EC-B828-ADF96CD53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'Table 10.10'!$U$8:$Y$8</c:f>
              <c:numCache>
                <c:formatCode>#,##0</c:formatCode>
                <c:ptCount val="5"/>
                <c:pt idx="1">
                  <c:v>44194</c:v>
                </c:pt>
                <c:pt idx="2">
                  <c:v>43829.42</c:v>
                </c:pt>
                <c:pt idx="3">
                  <c:v>46360</c:v>
                </c:pt>
                <c:pt idx="4">
                  <c:v>47085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AA-49BA-A5FE-F96CFA3FA05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2017-18</c:v>
                </c:pt>
                <c:pt idx="1">
                  <c:v>2018-19</c:v>
                </c:pt>
                <c:pt idx="2">
                  <c:v>2019-20</c:v>
                </c:pt>
                <c:pt idx="3">
                  <c:v>2020-21</c:v>
                </c:pt>
                <c:pt idx="4">
                  <c:v>2021-22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43907.49</c:v>
                </c:pt>
                <c:pt idx="2">
                  <c:v>43939.63</c:v>
                </c:pt>
                <c:pt idx="3">
                  <c:v>45516</c:v>
                </c:pt>
                <c:pt idx="4">
                  <c:v>45481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AA-49BA-A5FE-F96CFA3FA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10.10'!$S$4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10.10'!$V$4:$Z$4</c:f>
              <c:numCache>
                <c:formatCode>#,##0</c:formatCode>
                <c:ptCount val="5"/>
                <c:pt idx="0">
                  <c:v>39140</c:v>
                </c:pt>
                <c:pt idx="1">
                  <c:v>40060</c:v>
                </c:pt>
                <c:pt idx="2">
                  <c:v>42661</c:v>
                </c:pt>
                <c:pt idx="3">
                  <c:v>47982</c:v>
                </c:pt>
                <c:pt idx="4">
                  <c:v>50066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C-4A1E-A8B0-C0304A52BD69}"/>
            </c:ext>
          </c:extLst>
        </c:ser>
        <c:ser>
          <c:idx val="1"/>
          <c:order val="1"/>
          <c:tx>
            <c:strRef>
              <c:f>'Table 10.10'!$S$7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10.10'!$V$7:$Z$7</c:f>
              <c:numCache>
                <c:formatCode>#,##0</c:formatCode>
                <c:ptCount val="5"/>
                <c:pt idx="0">
                  <c:v>28173</c:v>
                </c:pt>
                <c:pt idx="1">
                  <c:v>28847</c:v>
                </c:pt>
                <c:pt idx="2">
                  <c:v>29689</c:v>
                </c:pt>
                <c:pt idx="3">
                  <c:v>31458</c:v>
                </c:pt>
                <c:pt idx="4">
                  <c:v>32835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C-4A1E-A8B0-C0304A52BD69}"/>
            </c:ext>
          </c:extLst>
        </c:ser>
        <c:ser>
          <c:idx val="2"/>
          <c:order val="2"/>
          <c:tx>
            <c:strRef>
              <c:f>'Table 10.10'!$S$11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10.10'!$V$11:$Z$11</c:f>
              <c:numCache>
                <c:formatCode>#,##0</c:formatCode>
                <c:ptCount val="5"/>
                <c:pt idx="0">
                  <c:v>34676</c:v>
                </c:pt>
                <c:pt idx="1">
                  <c:v>35481</c:v>
                </c:pt>
                <c:pt idx="2">
                  <c:v>37889</c:v>
                </c:pt>
                <c:pt idx="3">
                  <c:v>42977</c:v>
                </c:pt>
                <c:pt idx="4">
                  <c:v>44845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9C-4A1E-A8B0-C0304A52BD69}"/>
            </c:ext>
          </c:extLst>
        </c:ser>
        <c:ser>
          <c:idx val="3"/>
          <c:order val="3"/>
          <c:tx>
            <c:strRef>
              <c:f>'Table 10.10'!$S$12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10.10'!$V$2:$Z$2</c:f>
              <c:strCache>
                <c:ptCount val="5"/>
                <c:pt idx="0">
                  <c:v>2018-19</c:v>
                </c:pt>
                <c:pt idx="1">
                  <c:v>2019-20</c:v>
                </c:pt>
                <c:pt idx="2">
                  <c:v>2020-21</c:v>
                </c:pt>
                <c:pt idx="3">
                  <c:v>2021-22</c:v>
                </c:pt>
                <c:pt idx="4">
                  <c:v>2022-23</c:v>
                </c:pt>
              </c:strCache>
            </c:strRef>
          </c:cat>
          <c:val>
            <c:numRef>
              <c:f>'Table 10.10'!$V$12:$Z$12</c:f>
              <c:numCache>
                <c:formatCode>#,##0</c:formatCode>
                <c:ptCount val="5"/>
                <c:pt idx="0">
                  <c:v>4462</c:v>
                </c:pt>
                <c:pt idx="1">
                  <c:v>4574</c:v>
                </c:pt>
                <c:pt idx="2">
                  <c:v>4772</c:v>
                </c:pt>
                <c:pt idx="3">
                  <c:v>5001</c:v>
                </c:pt>
                <c:pt idx="4">
                  <c:v>5223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9C-4A1E-A8B0-C0304A52B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10.10'!$S$1</c:f>
              <c:strCache>
                <c:ptCount val="1"/>
                <c:pt idx="0">
                  <c:v>Campbelltown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10.10'!$AB$15:$AB$33</c:f>
              <c:numCache>
                <c:formatCode>0.0%</c:formatCode>
                <c:ptCount val="19"/>
                <c:pt idx="0">
                  <c:v>4.57441920856555E-3</c:v>
                </c:pt>
                <c:pt idx="1">
                  <c:v>4.9539561734683688E-3</c:v>
                </c:pt>
                <c:pt idx="2">
                  <c:v>4.5304728231557498E-2</c:v>
                </c:pt>
                <c:pt idx="3">
                  <c:v>7.0314216655680073E-3</c:v>
                </c:pt>
                <c:pt idx="4">
                  <c:v>5.3774395237809872E-2</c:v>
                </c:pt>
                <c:pt idx="5">
                  <c:v>3.1801202532909849E-2</c:v>
                </c:pt>
                <c:pt idx="6">
                  <c:v>9.1927848025409001E-2</c:v>
                </c:pt>
                <c:pt idx="7">
                  <c:v>8.4197279319230545E-2</c:v>
                </c:pt>
                <c:pt idx="8">
                  <c:v>3.68150855955734E-2</c:v>
                </c:pt>
                <c:pt idx="9">
                  <c:v>1.2384890433670921E-2</c:v>
                </c:pt>
                <c:pt idx="10">
                  <c:v>3.9451868720161404E-2</c:v>
                </c:pt>
                <c:pt idx="11">
                  <c:v>1.9616068396556201E-2</c:v>
                </c:pt>
                <c:pt idx="12">
                  <c:v>8.5335890213938989E-2</c:v>
                </c:pt>
                <c:pt idx="13">
                  <c:v>8.8272307784502901E-2</c:v>
                </c:pt>
                <c:pt idx="14">
                  <c:v>6.0326401789816422E-2</c:v>
                </c:pt>
                <c:pt idx="15">
                  <c:v>9.3406044625556822E-2</c:v>
                </c:pt>
                <c:pt idx="16">
                  <c:v>0.16547811669762888</c:v>
                </c:pt>
                <c:pt idx="17">
                  <c:v>2.0534947364215655E-2</c:v>
                </c:pt>
                <c:pt idx="18">
                  <c:v>3.5296937735962125E-2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5-4E8D-9E8A-128E4DC26B9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South Australia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3.0700415683255655E-2</c:v>
                </c:pt>
                <c:pt idx="1">
                  <c:v>9.4773726042308576E-3</c:v>
                </c:pt>
                <c:pt idx="2">
                  <c:v>6.0834720764821208E-2</c:v>
                </c:pt>
                <c:pt idx="3">
                  <c:v>7.6858670905963307E-3</c:v>
                </c:pt>
                <c:pt idx="4">
                  <c:v>6.052756881520955E-2</c:v>
                </c:pt>
                <c:pt idx="5">
                  <c:v>3.0941382170921707E-2</c:v>
                </c:pt>
                <c:pt idx="6">
                  <c:v>9.2662217033053537E-2</c:v>
                </c:pt>
                <c:pt idx="7">
                  <c:v>7.8080852931405514E-2</c:v>
                </c:pt>
                <c:pt idx="8">
                  <c:v>4.0475301577591528E-2</c:v>
                </c:pt>
                <c:pt idx="9">
                  <c:v>9.8982607360208908E-3</c:v>
                </c:pt>
                <c:pt idx="10">
                  <c:v>3.3106225096113502E-2</c:v>
                </c:pt>
                <c:pt idx="11">
                  <c:v>1.6476967137954279E-2</c:v>
                </c:pt>
                <c:pt idx="12">
                  <c:v>6.4974846311574172E-2</c:v>
                </c:pt>
                <c:pt idx="13">
                  <c:v>9.2854990223186371E-2</c:v>
                </c:pt>
                <c:pt idx="14">
                  <c:v>5.6625839446920866E-2</c:v>
                </c:pt>
                <c:pt idx="15">
                  <c:v>7.680276668082478E-2</c:v>
                </c:pt>
                <c:pt idx="16">
                  <c:v>0.15466642848468062</c:v>
                </c:pt>
                <c:pt idx="17">
                  <c:v>2.027588413817211E-2</c:v>
                </c:pt>
                <c:pt idx="18">
                  <c:v>3.6592849528316131E-2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5-4E8D-9E8A-128E4DC26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10.10'!$Z$44:$Z$60</c:f>
              <c:numCache>
                <c:formatCode>#,##0</c:formatCode>
                <c:ptCount val="17"/>
                <c:pt idx="0">
                  <c:v>22</c:v>
                </c:pt>
                <c:pt idx="1">
                  <c:v>472</c:v>
                </c:pt>
                <c:pt idx="2">
                  <c:v>1448</c:v>
                </c:pt>
                <c:pt idx="3">
                  <c:v>2663</c:v>
                </c:pt>
                <c:pt idx="4">
                  <c:v>3610</c:v>
                </c:pt>
                <c:pt idx="5">
                  <c:v>3195</c:v>
                </c:pt>
                <c:pt idx="6">
                  <c:v>2604</c:v>
                </c:pt>
                <c:pt idx="7">
                  <c:v>2534</c:v>
                </c:pt>
                <c:pt idx="8">
                  <c:v>1995</c:v>
                </c:pt>
                <c:pt idx="9">
                  <c:v>1941</c:v>
                </c:pt>
                <c:pt idx="10">
                  <c:v>1584</c:v>
                </c:pt>
                <c:pt idx="11">
                  <c:v>1294</c:v>
                </c:pt>
                <c:pt idx="12">
                  <c:v>697</c:v>
                </c:pt>
                <c:pt idx="13">
                  <c:v>292</c:v>
                </c:pt>
                <c:pt idx="14">
                  <c:v>131</c:v>
                </c:pt>
                <c:pt idx="15">
                  <c:v>46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D8-4AA2-ABE3-F6C07EC5D339}"/>
            </c:ext>
          </c:extLst>
        </c:ser>
        <c:ser>
          <c:idx val="1"/>
          <c:order val="1"/>
          <c:tx>
            <c:strRef>
              <c:f>'Table 10.10'!$S$62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10.10'!$S$63:$S$79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10.10'!$Z$63:$Z$79</c:f>
              <c:numCache>
                <c:formatCode>#,##0</c:formatCode>
                <c:ptCount val="17"/>
                <c:pt idx="0">
                  <c:v>43</c:v>
                </c:pt>
                <c:pt idx="1">
                  <c:v>580</c:v>
                </c:pt>
                <c:pt idx="2">
                  <c:v>1341</c:v>
                </c:pt>
                <c:pt idx="3">
                  <c:v>2765</c:v>
                </c:pt>
                <c:pt idx="4">
                  <c:v>3651</c:v>
                </c:pt>
                <c:pt idx="5">
                  <c:v>3154</c:v>
                </c:pt>
                <c:pt idx="6">
                  <c:v>2739</c:v>
                </c:pt>
                <c:pt idx="7">
                  <c:v>2629</c:v>
                </c:pt>
                <c:pt idx="8">
                  <c:v>2079</c:v>
                </c:pt>
                <c:pt idx="9">
                  <c:v>2217</c:v>
                </c:pt>
                <c:pt idx="10">
                  <c:v>1822</c:v>
                </c:pt>
                <c:pt idx="11">
                  <c:v>1362</c:v>
                </c:pt>
                <c:pt idx="12">
                  <c:v>651</c:v>
                </c:pt>
                <c:pt idx="13">
                  <c:v>252</c:v>
                </c:pt>
                <c:pt idx="14">
                  <c:v>114</c:v>
                </c:pt>
                <c:pt idx="15">
                  <c:v>51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D8-4AA2-ABE3-F6C07EC5D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10.10'!$S$82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10.10'!$Z$83:$Z$90</c:f>
              <c:numCache>
                <c:formatCode>#,##0</c:formatCode>
                <c:ptCount val="8"/>
                <c:pt idx="0">
                  <c:v>1984</c:v>
                </c:pt>
                <c:pt idx="1">
                  <c:v>3723</c:v>
                </c:pt>
                <c:pt idx="2">
                  <c:v>2165</c:v>
                </c:pt>
                <c:pt idx="3">
                  <c:v>1265</c:v>
                </c:pt>
                <c:pt idx="4">
                  <c:v>1091</c:v>
                </c:pt>
                <c:pt idx="5">
                  <c:v>1159</c:v>
                </c:pt>
                <c:pt idx="6">
                  <c:v>845</c:v>
                </c:pt>
                <c:pt idx="7">
                  <c:v>1434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F-4440-8C8E-F25259E369FC}"/>
            </c:ext>
          </c:extLst>
        </c:ser>
        <c:ser>
          <c:idx val="1"/>
          <c:order val="1"/>
          <c:tx>
            <c:strRef>
              <c:f>'Table 10.10'!$S$92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10.10'!$S$83:$S$90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10.10'!$Z$93:$Z$100</c:f>
              <c:numCache>
                <c:formatCode>#,##0</c:formatCode>
                <c:ptCount val="8"/>
                <c:pt idx="0">
                  <c:v>1380</c:v>
                </c:pt>
                <c:pt idx="1">
                  <c:v>4435</c:v>
                </c:pt>
                <c:pt idx="2">
                  <c:v>566</c:v>
                </c:pt>
                <c:pt idx="3">
                  <c:v>2576</c:v>
                </c:pt>
                <c:pt idx="4">
                  <c:v>2892</c:v>
                </c:pt>
                <c:pt idx="5">
                  <c:v>1503</c:v>
                </c:pt>
                <c:pt idx="6">
                  <c:v>85</c:v>
                </c:pt>
                <c:pt idx="7">
                  <c:v>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F-4440-8C8E-F25259E36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3.xml"/><Relationship Id="rId7" Type="http://schemas.openxmlformats.org/officeDocument/2006/relationships/chart" Target="../charts/chart46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1.png"/><Relationship Id="rId11" Type="http://schemas.openxmlformats.org/officeDocument/2006/relationships/chart" Target="../charts/chart50.xml"/><Relationship Id="rId5" Type="http://schemas.openxmlformats.org/officeDocument/2006/relationships/chart" Target="../charts/chart45.xml"/><Relationship Id="rId10" Type="http://schemas.openxmlformats.org/officeDocument/2006/relationships/chart" Target="../charts/chart49.xml"/><Relationship Id="rId4" Type="http://schemas.openxmlformats.org/officeDocument/2006/relationships/chart" Target="../charts/chart44.xml"/><Relationship Id="rId9" Type="http://schemas.openxmlformats.org/officeDocument/2006/relationships/chart" Target="../charts/chart48.xml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7.xml"/><Relationship Id="rId3" Type="http://schemas.openxmlformats.org/officeDocument/2006/relationships/chart" Target="../charts/chart493.xml"/><Relationship Id="rId7" Type="http://schemas.openxmlformats.org/officeDocument/2006/relationships/chart" Target="../charts/chart496.xml"/><Relationship Id="rId2" Type="http://schemas.openxmlformats.org/officeDocument/2006/relationships/chart" Target="../charts/chart492.xml"/><Relationship Id="rId1" Type="http://schemas.openxmlformats.org/officeDocument/2006/relationships/chart" Target="../charts/chart491.xml"/><Relationship Id="rId6" Type="http://schemas.openxmlformats.org/officeDocument/2006/relationships/image" Target="../media/image1.png"/><Relationship Id="rId11" Type="http://schemas.openxmlformats.org/officeDocument/2006/relationships/chart" Target="../charts/chart500.xml"/><Relationship Id="rId5" Type="http://schemas.openxmlformats.org/officeDocument/2006/relationships/chart" Target="../charts/chart495.xml"/><Relationship Id="rId10" Type="http://schemas.openxmlformats.org/officeDocument/2006/relationships/chart" Target="../charts/chart499.xml"/><Relationship Id="rId4" Type="http://schemas.openxmlformats.org/officeDocument/2006/relationships/chart" Target="../charts/chart494.xml"/><Relationship Id="rId9" Type="http://schemas.openxmlformats.org/officeDocument/2006/relationships/chart" Target="../charts/chart498.xml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7.xml"/><Relationship Id="rId3" Type="http://schemas.openxmlformats.org/officeDocument/2006/relationships/chart" Target="../charts/chart503.xml"/><Relationship Id="rId7" Type="http://schemas.openxmlformats.org/officeDocument/2006/relationships/chart" Target="../charts/chart506.xml"/><Relationship Id="rId2" Type="http://schemas.openxmlformats.org/officeDocument/2006/relationships/chart" Target="../charts/chart502.xml"/><Relationship Id="rId1" Type="http://schemas.openxmlformats.org/officeDocument/2006/relationships/chart" Target="../charts/chart501.xml"/><Relationship Id="rId6" Type="http://schemas.openxmlformats.org/officeDocument/2006/relationships/image" Target="../media/image1.png"/><Relationship Id="rId11" Type="http://schemas.openxmlformats.org/officeDocument/2006/relationships/chart" Target="../charts/chart510.xml"/><Relationship Id="rId5" Type="http://schemas.openxmlformats.org/officeDocument/2006/relationships/chart" Target="../charts/chart505.xml"/><Relationship Id="rId10" Type="http://schemas.openxmlformats.org/officeDocument/2006/relationships/chart" Target="../charts/chart509.xml"/><Relationship Id="rId4" Type="http://schemas.openxmlformats.org/officeDocument/2006/relationships/chart" Target="../charts/chart504.xml"/><Relationship Id="rId9" Type="http://schemas.openxmlformats.org/officeDocument/2006/relationships/chart" Target="../charts/chart508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7.xml"/><Relationship Id="rId3" Type="http://schemas.openxmlformats.org/officeDocument/2006/relationships/chart" Target="../charts/chart513.xml"/><Relationship Id="rId7" Type="http://schemas.openxmlformats.org/officeDocument/2006/relationships/chart" Target="../charts/chart516.xml"/><Relationship Id="rId2" Type="http://schemas.openxmlformats.org/officeDocument/2006/relationships/chart" Target="../charts/chart512.xml"/><Relationship Id="rId1" Type="http://schemas.openxmlformats.org/officeDocument/2006/relationships/chart" Target="../charts/chart511.xml"/><Relationship Id="rId6" Type="http://schemas.openxmlformats.org/officeDocument/2006/relationships/image" Target="../media/image1.png"/><Relationship Id="rId11" Type="http://schemas.openxmlformats.org/officeDocument/2006/relationships/chart" Target="../charts/chart520.xml"/><Relationship Id="rId5" Type="http://schemas.openxmlformats.org/officeDocument/2006/relationships/chart" Target="../charts/chart515.xml"/><Relationship Id="rId10" Type="http://schemas.openxmlformats.org/officeDocument/2006/relationships/chart" Target="../charts/chart519.xml"/><Relationship Id="rId4" Type="http://schemas.openxmlformats.org/officeDocument/2006/relationships/chart" Target="../charts/chart514.xml"/><Relationship Id="rId9" Type="http://schemas.openxmlformats.org/officeDocument/2006/relationships/chart" Target="../charts/chart518.xml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7.xml"/><Relationship Id="rId3" Type="http://schemas.openxmlformats.org/officeDocument/2006/relationships/chart" Target="../charts/chart523.xml"/><Relationship Id="rId7" Type="http://schemas.openxmlformats.org/officeDocument/2006/relationships/chart" Target="../charts/chart526.xml"/><Relationship Id="rId2" Type="http://schemas.openxmlformats.org/officeDocument/2006/relationships/chart" Target="../charts/chart522.xml"/><Relationship Id="rId1" Type="http://schemas.openxmlformats.org/officeDocument/2006/relationships/chart" Target="../charts/chart521.xml"/><Relationship Id="rId6" Type="http://schemas.openxmlformats.org/officeDocument/2006/relationships/image" Target="../media/image1.png"/><Relationship Id="rId11" Type="http://schemas.openxmlformats.org/officeDocument/2006/relationships/chart" Target="../charts/chart530.xml"/><Relationship Id="rId5" Type="http://schemas.openxmlformats.org/officeDocument/2006/relationships/chart" Target="../charts/chart525.xml"/><Relationship Id="rId10" Type="http://schemas.openxmlformats.org/officeDocument/2006/relationships/chart" Target="../charts/chart529.xml"/><Relationship Id="rId4" Type="http://schemas.openxmlformats.org/officeDocument/2006/relationships/chart" Target="../charts/chart524.xml"/><Relationship Id="rId9" Type="http://schemas.openxmlformats.org/officeDocument/2006/relationships/chart" Target="../charts/chart528.xml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7.xml"/><Relationship Id="rId3" Type="http://schemas.openxmlformats.org/officeDocument/2006/relationships/chart" Target="../charts/chart533.xml"/><Relationship Id="rId7" Type="http://schemas.openxmlformats.org/officeDocument/2006/relationships/chart" Target="../charts/chart536.xml"/><Relationship Id="rId2" Type="http://schemas.openxmlformats.org/officeDocument/2006/relationships/chart" Target="../charts/chart532.xml"/><Relationship Id="rId1" Type="http://schemas.openxmlformats.org/officeDocument/2006/relationships/chart" Target="../charts/chart531.xml"/><Relationship Id="rId6" Type="http://schemas.openxmlformats.org/officeDocument/2006/relationships/image" Target="../media/image1.png"/><Relationship Id="rId11" Type="http://schemas.openxmlformats.org/officeDocument/2006/relationships/chart" Target="../charts/chart540.xml"/><Relationship Id="rId5" Type="http://schemas.openxmlformats.org/officeDocument/2006/relationships/chart" Target="../charts/chart535.xml"/><Relationship Id="rId10" Type="http://schemas.openxmlformats.org/officeDocument/2006/relationships/chart" Target="../charts/chart539.xml"/><Relationship Id="rId4" Type="http://schemas.openxmlformats.org/officeDocument/2006/relationships/chart" Target="../charts/chart534.xml"/><Relationship Id="rId9" Type="http://schemas.openxmlformats.org/officeDocument/2006/relationships/chart" Target="../charts/chart538.xml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7.xml"/><Relationship Id="rId3" Type="http://schemas.openxmlformats.org/officeDocument/2006/relationships/chart" Target="../charts/chart543.xml"/><Relationship Id="rId7" Type="http://schemas.openxmlformats.org/officeDocument/2006/relationships/chart" Target="../charts/chart546.xml"/><Relationship Id="rId2" Type="http://schemas.openxmlformats.org/officeDocument/2006/relationships/chart" Target="../charts/chart542.xml"/><Relationship Id="rId1" Type="http://schemas.openxmlformats.org/officeDocument/2006/relationships/chart" Target="../charts/chart541.xml"/><Relationship Id="rId6" Type="http://schemas.openxmlformats.org/officeDocument/2006/relationships/image" Target="../media/image1.png"/><Relationship Id="rId11" Type="http://schemas.openxmlformats.org/officeDocument/2006/relationships/chart" Target="../charts/chart550.xml"/><Relationship Id="rId5" Type="http://schemas.openxmlformats.org/officeDocument/2006/relationships/chart" Target="../charts/chart545.xml"/><Relationship Id="rId10" Type="http://schemas.openxmlformats.org/officeDocument/2006/relationships/chart" Target="../charts/chart549.xml"/><Relationship Id="rId4" Type="http://schemas.openxmlformats.org/officeDocument/2006/relationships/chart" Target="../charts/chart544.xml"/><Relationship Id="rId9" Type="http://schemas.openxmlformats.org/officeDocument/2006/relationships/chart" Target="../charts/chart548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7.xml"/><Relationship Id="rId3" Type="http://schemas.openxmlformats.org/officeDocument/2006/relationships/chart" Target="../charts/chart553.xml"/><Relationship Id="rId7" Type="http://schemas.openxmlformats.org/officeDocument/2006/relationships/chart" Target="../charts/chart556.xml"/><Relationship Id="rId2" Type="http://schemas.openxmlformats.org/officeDocument/2006/relationships/chart" Target="../charts/chart552.xml"/><Relationship Id="rId1" Type="http://schemas.openxmlformats.org/officeDocument/2006/relationships/chart" Target="../charts/chart551.xml"/><Relationship Id="rId6" Type="http://schemas.openxmlformats.org/officeDocument/2006/relationships/image" Target="../media/image1.png"/><Relationship Id="rId11" Type="http://schemas.openxmlformats.org/officeDocument/2006/relationships/chart" Target="../charts/chart560.xml"/><Relationship Id="rId5" Type="http://schemas.openxmlformats.org/officeDocument/2006/relationships/chart" Target="../charts/chart555.xml"/><Relationship Id="rId10" Type="http://schemas.openxmlformats.org/officeDocument/2006/relationships/chart" Target="../charts/chart559.xml"/><Relationship Id="rId4" Type="http://schemas.openxmlformats.org/officeDocument/2006/relationships/chart" Target="../charts/chart554.xml"/><Relationship Id="rId9" Type="http://schemas.openxmlformats.org/officeDocument/2006/relationships/chart" Target="../charts/chart558.xml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7.xml"/><Relationship Id="rId3" Type="http://schemas.openxmlformats.org/officeDocument/2006/relationships/chart" Target="../charts/chart563.xml"/><Relationship Id="rId7" Type="http://schemas.openxmlformats.org/officeDocument/2006/relationships/chart" Target="../charts/chart566.xml"/><Relationship Id="rId2" Type="http://schemas.openxmlformats.org/officeDocument/2006/relationships/chart" Target="../charts/chart562.xml"/><Relationship Id="rId1" Type="http://schemas.openxmlformats.org/officeDocument/2006/relationships/chart" Target="../charts/chart561.xml"/><Relationship Id="rId6" Type="http://schemas.openxmlformats.org/officeDocument/2006/relationships/image" Target="../media/image1.png"/><Relationship Id="rId11" Type="http://schemas.openxmlformats.org/officeDocument/2006/relationships/chart" Target="../charts/chart570.xml"/><Relationship Id="rId5" Type="http://schemas.openxmlformats.org/officeDocument/2006/relationships/chart" Target="../charts/chart565.xml"/><Relationship Id="rId10" Type="http://schemas.openxmlformats.org/officeDocument/2006/relationships/chart" Target="../charts/chart569.xml"/><Relationship Id="rId4" Type="http://schemas.openxmlformats.org/officeDocument/2006/relationships/chart" Target="../charts/chart564.xml"/><Relationship Id="rId9" Type="http://schemas.openxmlformats.org/officeDocument/2006/relationships/chart" Target="../charts/chart568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7.xml"/><Relationship Id="rId3" Type="http://schemas.openxmlformats.org/officeDocument/2006/relationships/chart" Target="../charts/chart573.xml"/><Relationship Id="rId7" Type="http://schemas.openxmlformats.org/officeDocument/2006/relationships/chart" Target="../charts/chart576.xml"/><Relationship Id="rId2" Type="http://schemas.openxmlformats.org/officeDocument/2006/relationships/chart" Target="../charts/chart572.xml"/><Relationship Id="rId1" Type="http://schemas.openxmlformats.org/officeDocument/2006/relationships/chart" Target="../charts/chart571.xml"/><Relationship Id="rId6" Type="http://schemas.openxmlformats.org/officeDocument/2006/relationships/image" Target="../media/image1.png"/><Relationship Id="rId11" Type="http://schemas.openxmlformats.org/officeDocument/2006/relationships/chart" Target="../charts/chart580.xml"/><Relationship Id="rId5" Type="http://schemas.openxmlformats.org/officeDocument/2006/relationships/chart" Target="../charts/chart575.xml"/><Relationship Id="rId10" Type="http://schemas.openxmlformats.org/officeDocument/2006/relationships/chart" Target="../charts/chart579.xml"/><Relationship Id="rId4" Type="http://schemas.openxmlformats.org/officeDocument/2006/relationships/chart" Target="../charts/chart574.xml"/><Relationship Id="rId9" Type="http://schemas.openxmlformats.org/officeDocument/2006/relationships/chart" Target="../charts/chart578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7.xml"/><Relationship Id="rId3" Type="http://schemas.openxmlformats.org/officeDocument/2006/relationships/chart" Target="../charts/chart583.xml"/><Relationship Id="rId7" Type="http://schemas.openxmlformats.org/officeDocument/2006/relationships/chart" Target="../charts/chart586.xml"/><Relationship Id="rId2" Type="http://schemas.openxmlformats.org/officeDocument/2006/relationships/chart" Target="../charts/chart582.xml"/><Relationship Id="rId1" Type="http://schemas.openxmlformats.org/officeDocument/2006/relationships/chart" Target="../charts/chart581.xml"/><Relationship Id="rId6" Type="http://schemas.openxmlformats.org/officeDocument/2006/relationships/image" Target="../media/image1.png"/><Relationship Id="rId11" Type="http://schemas.openxmlformats.org/officeDocument/2006/relationships/chart" Target="../charts/chart590.xml"/><Relationship Id="rId5" Type="http://schemas.openxmlformats.org/officeDocument/2006/relationships/chart" Target="../charts/chart585.xml"/><Relationship Id="rId10" Type="http://schemas.openxmlformats.org/officeDocument/2006/relationships/chart" Target="../charts/chart589.xml"/><Relationship Id="rId4" Type="http://schemas.openxmlformats.org/officeDocument/2006/relationships/chart" Target="../charts/chart584.xml"/><Relationship Id="rId9" Type="http://schemas.openxmlformats.org/officeDocument/2006/relationships/chart" Target="../charts/chart58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3.xml"/><Relationship Id="rId7" Type="http://schemas.openxmlformats.org/officeDocument/2006/relationships/chart" Target="../charts/chart56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image" Target="../media/image1.png"/><Relationship Id="rId11" Type="http://schemas.openxmlformats.org/officeDocument/2006/relationships/chart" Target="../charts/chart60.xml"/><Relationship Id="rId5" Type="http://schemas.openxmlformats.org/officeDocument/2006/relationships/chart" Target="../charts/chart55.xml"/><Relationship Id="rId10" Type="http://schemas.openxmlformats.org/officeDocument/2006/relationships/chart" Target="../charts/chart59.xml"/><Relationship Id="rId4" Type="http://schemas.openxmlformats.org/officeDocument/2006/relationships/chart" Target="../charts/chart54.xml"/><Relationship Id="rId9" Type="http://schemas.openxmlformats.org/officeDocument/2006/relationships/chart" Target="../charts/chart58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7.xml"/><Relationship Id="rId3" Type="http://schemas.openxmlformats.org/officeDocument/2006/relationships/chart" Target="../charts/chart593.xml"/><Relationship Id="rId7" Type="http://schemas.openxmlformats.org/officeDocument/2006/relationships/chart" Target="../charts/chart596.xml"/><Relationship Id="rId2" Type="http://schemas.openxmlformats.org/officeDocument/2006/relationships/chart" Target="../charts/chart592.xml"/><Relationship Id="rId1" Type="http://schemas.openxmlformats.org/officeDocument/2006/relationships/chart" Target="../charts/chart591.xml"/><Relationship Id="rId6" Type="http://schemas.openxmlformats.org/officeDocument/2006/relationships/image" Target="../media/image1.png"/><Relationship Id="rId11" Type="http://schemas.openxmlformats.org/officeDocument/2006/relationships/chart" Target="../charts/chart600.xml"/><Relationship Id="rId5" Type="http://schemas.openxmlformats.org/officeDocument/2006/relationships/chart" Target="../charts/chart595.xml"/><Relationship Id="rId10" Type="http://schemas.openxmlformats.org/officeDocument/2006/relationships/chart" Target="../charts/chart599.xml"/><Relationship Id="rId4" Type="http://schemas.openxmlformats.org/officeDocument/2006/relationships/chart" Target="../charts/chart594.xml"/><Relationship Id="rId9" Type="http://schemas.openxmlformats.org/officeDocument/2006/relationships/chart" Target="../charts/chart59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7.xml"/><Relationship Id="rId3" Type="http://schemas.openxmlformats.org/officeDocument/2006/relationships/chart" Target="../charts/chart603.xml"/><Relationship Id="rId7" Type="http://schemas.openxmlformats.org/officeDocument/2006/relationships/chart" Target="../charts/chart606.xml"/><Relationship Id="rId2" Type="http://schemas.openxmlformats.org/officeDocument/2006/relationships/chart" Target="../charts/chart602.xml"/><Relationship Id="rId1" Type="http://schemas.openxmlformats.org/officeDocument/2006/relationships/chart" Target="../charts/chart601.xml"/><Relationship Id="rId6" Type="http://schemas.openxmlformats.org/officeDocument/2006/relationships/image" Target="../media/image1.png"/><Relationship Id="rId11" Type="http://schemas.openxmlformats.org/officeDocument/2006/relationships/chart" Target="../charts/chart610.xml"/><Relationship Id="rId5" Type="http://schemas.openxmlformats.org/officeDocument/2006/relationships/chart" Target="../charts/chart605.xml"/><Relationship Id="rId10" Type="http://schemas.openxmlformats.org/officeDocument/2006/relationships/chart" Target="../charts/chart609.xml"/><Relationship Id="rId4" Type="http://schemas.openxmlformats.org/officeDocument/2006/relationships/chart" Target="../charts/chart604.xml"/><Relationship Id="rId9" Type="http://schemas.openxmlformats.org/officeDocument/2006/relationships/chart" Target="../charts/chart608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7.xml"/><Relationship Id="rId3" Type="http://schemas.openxmlformats.org/officeDocument/2006/relationships/chart" Target="../charts/chart613.xml"/><Relationship Id="rId7" Type="http://schemas.openxmlformats.org/officeDocument/2006/relationships/chart" Target="../charts/chart616.xml"/><Relationship Id="rId2" Type="http://schemas.openxmlformats.org/officeDocument/2006/relationships/chart" Target="../charts/chart612.xml"/><Relationship Id="rId1" Type="http://schemas.openxmlformats.org/officeDocument/2006/relationships/chart" Target="../charts/chart611.xml"/><Relationship Id="rId6" Type="http://schemas.openxmlformats.org/officeDocument/2006/relationships/image" Target="../media/image1.png"/><Relationship Id="rId11" Type="http://schemas.openxmlformats.org/officeDocument/2006/relationships/chart" Target="../charts/chart620.xml"/><Relationship Id="rId5" Type="http://schemas.openxmlformats.org/officeDocument/2006/relationships/chart" Target="../charts/chart615.xml"/><Relationship Id="rId10" Type="http://schemas.openxmlformats.org/officeDocument/2006/relationships/chart" Target="../charts/chart619.xml"/><Relationship Id="rId4" Type="http://schemas.openxmlformats.org/officeDocument/2006/relationships/chart" Target="../charts/chart614.xml"/><Relationship Id="rId9" Type="http://schemas.openxmlformats.org/officeDocument/2006/relationships/chart" Target="../charts/chart618.xml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7.xml"/><Relationship Id="rId3" Type="http://schemas.openxmlformats.org/officeDocument/2006/relationships/chart" Target="../charts/chart623.xml"/><Relationship Id="rId7" Type="http://schemas.openxmlformats.org/officeDocument/2006/relationships/chart" Target="../charts/chart626.xml"/><Relationship Id="rId2" Type="http://schemas.openxmlformats.org/officeDocument/2006/relationships/chart" Target="../charts/chart622.xml"/><Relationship Id="rId1" Type="http://schemas.openxmlformats.org/officeDocument/2006/relationships/chart" Target="../charts/chart621.xml"/><Relationship Id="rId6" Type="http://schemas.openxmlformats.org/officeDocument/2006/relationships/image" Target="../media/image1.png"/><Relationship Id="rId11" Type="http://schemas.openxmlformats.org/officeDocument/2006/relationships/chart" Target="../charts/chart630.xml"/><Relationship Id="rId5" Type="http://schemas.openxmlformats.org/officeDocument/2006/relationships/chart" Target="../charts/chart625.xml"/><Relationship Id="rId10" Type="http://schemas.openxmlformats.org/officeDocument/2006/relationships/chart" Target="../charts/chart629.xml"/><Relationship Id="rId4" Type="http://schemas.openxmlformats.org/officeDocument/2006/relationships/chart" Target="../charts/chart624.xml"/><Relationship Id="rId9" Type="http://schemas.openxmlformats.org/officeDocument/2006/relationships/chart" Target="../charts/chart628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7.xml"/><Relationship Id="rId3" Type="http://schemas.openxmlformats.org/officeDocument/2006/relationships/chart" Target="../charts/chart633.xml"/><Relationship Id="rId7" Type="http://schemas.openxmlformats.org/officeDocument/2006/relationships/chart" Target="../charts/chart636.xml"/><Relationship Id="rId2" Type="http://schemas.openxmlformats.org/officeDocument/2006/relationships/chart" Target="../charts/chart632.xml"/><Relationship Id="rId1" Type="http://schemas.openxmlformats.org/officeDocument/2006/relationships/chart" Target="../charts/chart631.xml"/><Relationship Id="rId6" Type="http://schemas.openxmlformats.org/officeDocument/2006/relationships/image" Target="../media/image1.png"/><Relationship Id="rId11" Type="http://schemas.openxmlformats.org/officeDocument/2006/relationships/chart" Target="../charts/chart640.xml"/><Relationship Id="rId5" Type="http://schemas.openxmlformats.org/officeDocument/2006/relationships/chart" Target="../charts/chart635.xml"/><Relationship Id="rId10" Type="http://schemas.openxmlformats.org/officeDocument/2006/relationships/chart" Target="../charts/chart639.xml"/><Relationship Id="rId4" Type="http://schemas.openxmlformats.org/officeDocument/2006/relationships/chart" Target="../charts/chart634.xml"/><Relationship Id="rId9" Type="http://schemas.openxmlformats.org/officeDocument/2006/relationships/chart" Target="../charts/chart638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7.xml"/><Relationship Id="rId3" Type="http://schemas.openxmlformats.org/officeDocument/2006/relationships/chart" Target="../charts/chart643.xml"/><Relationship Id="rId7" Type="http://schemas.openxmlformats.org/officeDocument/2006/relationships/chart" Target="../charts/chart646.xml"/><Relationship Id="rId2" Type="http://schemas.openxmlformats.org/officeDocument/2006/relationships/chart" Target="../charts/chart642.xml"/><Relationship Id="rId1" Type="http://schemas.openxmlformats.org/officeDocument/2006/relationships/chart" Target="../charts/chart641.xml"/><Relationship Id="rId6" Type="http://schemas.openxmlformats.org/officeDocument/2006/relationships/image" Target="../media/image1.png"/><Relationship Id="rId11" Type="http://schemas.openxmlformats.org/officeDocument/2006/relationships/chart" Target="../charts/chart650.xml"/><Relationship Id="rId5" Type="http://schemas.openxmlformats.org/officeDocument/2006/relationships/chart" Target="../charts/chart645.xml"/><Relationship Id="rId10" Type="http://schemas.openxmlformats.org/officeDocument/2006/relationships/chart" Target="../charts/chart649.xml"/><Relationship Id="rId4" Type="http://schemas.openxmlformats.org/officeDocument/2006/relationships/chart" Target="../charts/chart644.xml"/><Relationship Id="rId9" Type="http://schemas.openxmlformats.org/officeDocument/2006/relationships/chart" Target="../charts/chart648.xml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7.xml"/><Relationship Id="rId3" Type="http://schemas.openxmlformats.org/officeDocument/2006/relationships/chart" Target="../charts/chart653.xml"/><Relationship Id="rId7" Type="http://schemas.openxmlformats.org/officeDocument/2006/relationships/chart" Target="../charts/chart656.xml"/><Relationship Id="rId2" Type="http://schemas.openxmlformats.org/officeDocument/2006/relationships/chart" Target="../charts/chart652.xml"/><Relationship Id="rId1" Type="http://schemas.openxmlformats.org/officeDocument/2006/relationships/chart" Target="../charts/chart651.xml"/><Relationship Id="rId6" Type="http://schemas.openxmlformats.org/officeDocument/2006/relationships/image" Target="../media/image1.png"/><Relationship Id="rId11" Type="http://schemas.openxmlformats.org/officeDocument/2006/relationships/chart" Target="../charts/chart660.xml"/><Relationship Id="rId5" Type="http://schemas.openxmlformats.org/officeDocument/2006/relationships/chart" Target="../charts/chart655.xml"/><Relationship Id="rId10" Type="http://schemas.openxmlformats.org/officeDocument/2006/relationships/chart" Target="../charts/chart659.xml"/><Relationship Id="rId4" Type="http://schemas.openxmlformats.org/officeDocument/2006/relationships/chart" Target="../charts/chart654.xml"/><Relationship Id="rId9" Type="http://schemas.openxmlformats.org/officeDocument/2006/relationships/chart" Target="../charts/chart658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7.xml"/><Relationship Id="rId3" Type="http://schemas.openxmlformats.org/officeDocument/2006/relationships/chart" Target="../charts/chart663.xml"/><Relationship Id="rId7" Type="http://schemas.openxmlformats.org/officeDocument/2006/relationships/chart" Target="../charts/chart666.xml"/><Relationship Id="rId2" Type="http://schemas.openxmlformats.org/officeDocument/2006/relationships/chart" Target="../charts/chart662.xml"/><Relationship Id="rId1" Type="http://schemas.openxmlformats.org/officeDocument/2006/relationships/chart" Target="../charts/chart661.xml"/><Relationship Id="rId6" Type="http://schemas.openxmlformats.org/officeDocument/2006/relationships/image" Target="../media/image1.png"/><Relationship Id="rId11" Type="http://schemas.openxmlformats.org/officeDocument/2006/relationships/chart" Target="../charts/chart670.xml"/><Relationship Id="rId5" Type="http://schemas.openxmlformats.org/officeDocument/2006/relationships/chart" Target="../charts/chart665.xml"/><Relationship Id="rId10" Type="http://schemas.openxmlformats.org/officeDocument/2006/relationships/chart" Target="../charts/chart669.xml"/><Relationship Id="rId4" Type="http://schemas.openxmlformats.org/officeDocument/2006/relationships/chart" Target="../charts/chart664.xml"/><Relationship Id="rId9" Type="http://schemas.openxmlformats.org/officeDocument/2006/relationships/chart" Target="../charts/chart668.xml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7.xml"/><Relationship Id="rId3" Type="http://schemas.openxmlformats.org/officeDocument/2006/relationships/chart" Target="../charts/chart673.xml"/><Relationship Id="rId7" Type="http://schemas.openxmlformats.org/officeDocument/2006/relationships/chart" Target="../charts/chart676.xml"/><Relationship Id="rId2" Type="http://schemas.openxmlformats.org/officeDocument/2006/relationships/chart" Target="../charts/chart672.xml"/><Relationship Id="rId1" Type="http://schemas.openxmlformats.org/officeDocument/2006/relationships/chart" Target="../charts/chart671.xml"/><Relationship Id="rId6" Type="http://schemas.openxmlformats.org/officeDocument/2006/relationships/image" Target="../media/image1.png"/><Relationship Id="rId11" Type="http://schemas.openxmlformats.org/officeDocument/2006/relationships/chart" Target="../charts/chart680.xml"/><Relationship Id="rId5" Type="http://schemas.openxmlformats.org/officeDocument/2006/relationships/chart" Target="../charts/chart675.xml"/><Relationship Id="rId10" Type="http://schemas.openxmlformats.org/officeDocument/2006/relationships/chart" Target="../charts/chart679.xml"/><Relationship Id="rId4" Type="http://schemas.openxmlformats.org/officeDocument/2006/relationships/chart" Target="../charts/chart674.xml"/><Relationship Id="rId9" Type="http://schemas.openxmlformats.org/officeDocument/2006/relationships/chart" Target="../charts/chart678.xml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7.xml"/><Relationship Id="rId3" Type="http://schemas.openxmlformats.org/officeDocument/2006/relationships/chart" Target="../charts/chart683.xml"/><Relationship Id="rId7" Type="http://schemas.openxmlformats.org/officeDocument/2006/relationships/chart" Target="../charts/chart686.xml"/><Relationship Id="rId2" Type="http://schemas.openxmlformats.org/officeDocument/2006/relationships/chart" Target="../charts/chart682.xml"/><Relationship Id="rId1" Type="http://schemas.openxmlformats.org/officeDocument/2006/relationships/chart" Target="../charts/chart681.xml"/><Relationship Id="rId6" Type="http://schemas.openxmlformats.org/officeDocument/2006/relationships/image" Target="../media/image1.png"/><Relationship Id="rId11" Type="http://schemas.openxmlformats.org/officeDocument/2006/relationships/chart" Target="../charts/chart690.xml"/><Relationship Id="rId5" Type="http://schemas.openxmlformats.org/officeDocument/2006/relationships/chart" Target="../charts/chart685.xml"/><Relationship Id="rId10" Type="http://schemas.openxmlformats.org/officeDocument/2006/relationships/chart" Target="../charts/chart689.xml"/><Relationship Id="rId4" Type="http://schemas.openxmlformats.org/officeDocument/2006/relationships/chart" Target="../charts/chart684.xml"/><Relationship Id="rId9" Type="http://schemas.openxmlformats.org/officeDocument/2006/relationships/chart" Target="../charts/chart6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1.png"/><Relationship Id="rId11" Type="http://schemas.openxmlformats.org/officeDocument/2006/relationships/chart" Target="../charts/chart70.xml"/><Relationship Id="rId5" Type="http://schemas.openxmlformats.org/officeDocument/2006/relationships/chart" Target="../charts/chart65.xml"/><Relationship Id="rId10" Type="http://schemas.openxmlformats.org/officeDocument/2006/relationships/chart" Target="../charts/chart69.xml"/><Relationship Id="rId4" Type="http://schemas.openxmlformats.org/officeDocument/2006/relationships/chart" Target="../charts/chart64.xml"/><Relationship Id="rId9" Type="http://schemas.openxmlformats.org/officeDocument/2006/relationships/chart" Target="../charts/chart68.xml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7.xml"/><Relationship Id="rId3" Type="http://schemas.openxmlformats.org/officeDocument/2006/relationships/chart" Target="../charts/chart693.xml"/><Relationship Id="rId7" Type="http://schemas.openxmlformats.org/officeDocument/2006/relationships/chart" Target="../charts/chart696.xml"/><Relationship Id="rId2" Type="http://schemas.openxmlformats.org/officeDocument/2006/relationships/chart" Target="../charts/chart692.xml"/><Relationship Id="rId1" Type="http://schemas.openxmlformats.org/officeDocument/2006/relationships/chart" Target="../charts/chart691.xml"/><Relationship Id="rId6" Type="http://schemas.openxmlformats.org/officeDocument/2006/relationships/image" Target="../media/image1.png"/><Relationship Id="rId11" Type="http://schemas.openxmlformats.org/officeDocument/2006/relationships/chart" Target="../charts/chart700.xml"/><Relationship Id="rId5" Type="http://schemas.openxmlformats.org/officeDocument/2006/relationships/chart" Target="../charts/chart695.xml"/><Relationship Id="rId10" Type="http://schemas.openxmlformats.org/officeDocument/2006/relationships/chart" Target="../charts/chart699.xml"/><Relationship Id="rId4" Type="http://schemas.openxmlformats.org/officeDocument/2006/relationships/chart" Target="../charts/chart694.xml"/><Relationship Id="rId9" Type="http://schemas.openxmlformats.org/officeDocument/2006/relationships/chart" Target="../charts/chart69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3.xml"/><Relationship Id="rId7" Type="http://schemas.openxmlformats.org/officeDocument/2006/relationships/chart" Target="../charts/chart76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1.png"/><Relationship Id="rId11" Type="http://schemas.openxmlformats.org/officeDocument/2006/relationships/chart" Target="../charts/chart80.xml"/><Relationship Id="rId5" Type="http://schemas.openxmlformats.org/officeDocument/2006/relationships/chart" Target="../charts/chart75.xml"/><Relationship Id="rId10" Type="http://schemas.openxmlformats.org/officeDocument/2006/relationships/chart" Target="../charts/chart79.xml"/><Relationship Id="rId4" Type="http://schemas.openxmlformats.org/officeDocument/2006/relationships/chart" Target="../charts/chart74.xml"/><Relationship Id="rId9" Type="http://schemas.openxmlformats.org/officeDocument/2006/relationships/chart" Target="../charts/chart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3.xml"/><Relationship Id="rId7" Type="http://schemas.openxmlformats.org/officeDocument/2006/relationships/chart" Target="../charts/chart86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1.png"/><Relationship Id="rId11" Type="http://schemas.openxmlformats.org/officeDocument/2006/relationships/chart" Target="../charts/chart90.xml"/><Relationship Id="rId5" Type="http://schemas.openxmlformats.org/officeDocument/2006/relationships/chart" Target="../charts/chart85.xml"/><Relationship Id="rId10" Type="http://schemas.openxmlformats.org/officeDocument/2006/relationships/chart" Target="../charts/chart89.xml"/><Relationship Id="rId4" Type="http://schemas.openxmlformats.org/officeDocument/2006/relationships/chart" Target="../charts/chart84.xml"/><Relationship Id="rId9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3.xml"/><Relationship Id="rId7" Type="http://schemas.openxmlformats.org/officeDocument/2006/relationships/chart" Target="../charts/chart96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1.png"/><Relationship Id="rId11" Type="http://schemas.openxmlformats.org/officeDocument/2006/relationships/chart" Target="../charts/chart100.xml"/><Relationship Id="rId5" Type="http://schemas.openxmlformats.org/officeDocument/2006/relationships/chart" Target="../charts/chart95.xml"/><Relationship Id="rId10" Type="http://schemas.openxmlformats.org/officeDocument/2006/relationships/chart" Target="../charts/chart99.xml"/><Relationship Id="rId4" Type="http://schemas.openxmlformats.org/officeDocument/2006/relationships/chart" Target="../charts/chart94.xml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1.png"/><Relationship Id="rId11" Type="http://schemas.openxmlformats.org/officeDocument/2006/relationships/chart" Target="../charts/chart110.xml"/><Relationship Id="rId5" Type="http://schemas.openxmlformats.org/officeDocument/2006/relationships/chart" Target="../charts/chart105.xml"/><Relationship Id="rId10" Type="http://schemas.openxmlformats.org/officeDocument/2006/relationships/chart" Target="../charts/chart109.xml"/><Relationship Id="rId4" Type="http://schemas.openxmlformats.org/officeDocument/2006/relationships/chart" Target="../charts/chart104.xml"/><Relationship Id="rId9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image" Target="../media/image1.png"/><Relationship Id="rId11" Type="http://schemas.openxmlformats.org/officeDocument/2006/relationships/chart" Target="../charts/chart120.xml"/><Relationship Id="rId5" Type="http://schemas.openxmlformats.org/officeDocument/2006/relationships/chart" Target="../charts/chart115.xml"/><Relationship Id="rId10" Type="http://schemas.openxmlformats.org/officeDocument/2006/relationships/chart" Target="../charts/chart119.xml"/><Relationship Id="rId4" Type="http://schemas.openxmlformats.org/officeDocument/2006/relationships/chart" Target="../charts/chart114.xml"/><Relationship Id="rId9" Type="http://schemas.openxmlformats.org/officeDocument/2006/relationships/chart" Target="../charts/chart118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chart" Target="../charts/chart123.xml"/><Relationship Id="rId7" Type="http://schemas.openxmlformats.org/officeDocument/2006/relationships/chart" Target="../charts/chart126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.png"/><Relationship Id="rId11" Type="http://schemas.openxmlformats.org/officeDocument/2006/relationships/chart" Target="../charts/chart130.xml"/><Relationship Id="rId5" Type="http://schemas.openxmlformats.org/officeDocument/2006/relationships/chart" Target="../charts/chart125.xml"/><Relationship Id="rId10" Type="http://schemas.openxmlformats.org/officeDocument/2006/relationships/chart" Target="../charts/chart129.xml"/><Relationship Id="rId4" Type="http://schemas.openxmlformats.org/officeDocument/2006/relationships/chart" Target="../charts/chart124.xml"/><Relationship Id="rId9" Type="http://schemas.openxmlformats.org/officeDocument/2006/relationships/chart" Target="../charts/chart1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3.xml"/><Relationship Id="rId7" Type="http://schemas.openxmlformats.org/officeDocument/2006/relationships/chart" Target="../charts/chart136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image" Target="../media/image1.png"/><Relationship Id="rId11" Type="http://schemas.openxmlformats.org/officeDocument/2006/relationships/chart" Target="../charts/chart140.xml"/><Relationship Id="rId5" Type="http://schemas.openxmlformats.org/officeDocument/2006/relationships/chart" Target="../charts/chart135.xml"/><Relationship Id="rId10" Type="http://schemas.openxmlformats.org/officeDocument/2006/relationships/chart" Target="../charts/chart139.xml"/><Relationship Id="rId4" Type="http://schemas.openxmlformats.org/officeDocument/2006/relationships/chart" Target="../charts/chart134.xml"/><Relationship Id="rId9" Type="http://schemas.openxmlformats.org/officeDocument/2006/relationships/chart" Target="../charts/chart13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3.xml"/><Relationship Id="rId7" Type="http://schemas.openxmlformats.org/officeDocument/2006/relationships/chart" Target="../charts/chart146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1.png"/><Relationship Id="rId11" Type="http://schemas.openxmlformats.org/officeDocument/2006/relationships/chart" Target="../charts/chart150.xml"/><Relationship Id="rId5" Type="http://schemas.openxmlformats.org/officeDocument/2006/relationships/chart" Target="../charts/chart145.xml"/><Relationship Id="rId10" Type="http://schemas.openxmlformats.org/officeDocument/2006/relationships/chart" Target="../charts/chart149.xml"/><Relationship Id="rId4" Type="http://schemas.openxmlformats.org/officeDocument/2006/relationships/chart" Target="../charts/chart144.xml"/><Relationship Id="rId9" Type="http://schemas.openxmlformats.org/officeDocument/2006/relationships/chart" Target="../charts/chart14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3.xml"/><Relationship Id="rId7" Type="http://schemas.openxmlformats.org/officeDocument/2006/relationships/chart" Target="../charts/chart156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1.png"/><Relationship Id="rId11" Type="http://schemas.openxmlformats.org/officeDocument/2006/relationships/chart" Target="../charts/chart160.xml"/><Relationship Id="rId5" Type="http://schemas.openxmlformats.org/officeDocument/2006/relationships/chart" Target="../charts/chart155.xml"/><Relationship Id="rId10" Type="http://schemas.openxmlformats.org/officeDocument/2006/relationships/chart" Target="../charts/chart159.xml"/><Relationship Id="rId4" Type="http://schemas.openxmlformats.org/officeDocument/2006/relationships/chart" Target="../charts/chart154.xml"/><Relationship Id="rId9" Type="http://schemas.openxmlformats.org/officeDocument/2006/relationships/chart" Target="../charts/chart1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3.xml"/><Relationship Id="rId7" Type="http://schemas.openxmlformats.org/officeDocument/2006/relationships/chart" Target="../charts/chart166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image" Target="../media/image1.png"/><Relationship Id="rId11" Type="http://schemas.openxmlformats.org/officeDocument/2006/relationships/chart" Target="../charts/chart170.xml"/><Relationship Id="rId5" Type="http://schemas.openxmlformats.org/officeDocument/2006/relationships/chart" Target="../charts/chart165.xml"/><Relationship Id="rId10" Type="http://schemas.openxmlformats.org/officeDocument/2006/relationships/chart" Target="../charts/chart169.xml"/><Relationship Id="rId4" Type="http://schemas.openxmlformats.org/officeDocument/2006/relationships/chart" Target="../charts/chart164.xml"/><Relationship Id="rId9" Type="http://schemas.openxmlformats.org/officeDocument/2006/relationships/chart" Target="../charts/chart1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3" Type="http://schemas.openxmlformats.org/officeDocument/2006/relationships/chart" Target="../charts/chart173.xml"/><Relationship Id="rId7" Type="http://schemas.openxmlformats.org/officeDocument/2006/relationships/chart" Target="../charts/chart176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image" Target="../media/image1.png"/><Relationship Id="rId11" Type="http://schemas.openxmlformats.org/officeDocument/2006/relationships/chart" Target="../charts/chart180.xml"/><Relationship Id="rId5" Type="http://schemas.openxmlformats.org/officeDocument/2006/relationships/chart" Target="../charts/chart175.xml"/><Relationship Id="rId10" Type="http://schemas.openxmlformats.org/officeDocument/2006/relationships/chart" Target="../charts/chart179.xml"/><Relationship Id="rId4" Type="http://schemas.openxmlformats.org/officeDocument/2006/relationships/chart" Target="../charts/chart174.xml"/><Relationship Id="rId9" Type="http://schemas.openxmlformats.org/officeDocument/2006/relationships/chart" Target="../charts/chart1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3" Type="http://schemas.openxmlformats.org/officeDocument/2006/relationships/chart" Target="../charts/chart183.xml"/><Relationship Id="rId7" Type="http://schemas.openxmlformats.org/officeDocument/2006/relationships/chart" Target="../charts/chart186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image" Target="../media/image1.png"/><Relationship Id="rId11" Type="http://schemas.openxmlformats.org/officeDocument/2006/relationships/chart" Target="../charts/chart190.xml"/><Relationship Id="rId5" Type="http://schemas.openxmlformats.org/officeDocument/2006/relationships/chart" Target="../charts/chart185.xml"/><Relationship Id="rId10" Type="http://schemas.openxmlformats.org/officeDocument/2006/relationships/chart" Target="../charts/chart189.xml"/><Relationship Id="rId4" Type="http://schemas.openxmlformats.org/officeDocument/2006/relationships/chart" Target="../charts/chart184.xml"/><Relationship Id="rId9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1.png"/><Relationship Id="rId11" Type="http://schemas.openxmlformats.org/officeDocument/2006/relationships/chart" Target="../charts/chart20.xml"/><Relationship Id="rId5" Type="http://schemas.openxmlformats.org/officeDocument/2006/relationships/chart" Target="../charts/chart15.xml"/><Relationship Id="rId10" Type="http://schemas.openxmlformats.org/officeDocument/2006/relationships/chart" Target="../charts/chart19.xml"/><Relationship Id="rId4" Type="http://schemas.openxmlformats.org/officeDocument/2006/relationships/chart" Target="../charts/chart14.xml"/><Relationship Id="rId9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3.xml"/><Relationship Id="rId7" Type="http://schemas.openxmlformats.org/officeDocument/2006/relationships/chart" Target="../charts/chart196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image" Target="../media/image1.png"/><Relationship Id="rId11" Type="http://schemas.openxmlformats.org/officeDocument/2006/relationships/chart" Target="../charts/chart200.xml"/><Relationship Id="rId5" Type="http://schemas.openxmlformats.org/officeDocument/2006/relationships/chart" Target="../charts/chart195.xml"/><Relationship Id="rId10" Type="http://schemas.openxmlformats.org/officeDocument/2006/relationships/chart" Target="../charts/chart199.xml"/><Relationship Id="rId4" Type="http://schemas.openxmlformats.org/officeDocument/2006/relationships/chart" Target="../charts/chart194.xml"/><Relationship Id="rId9" Type="http://schemas.openxmlformats.org/officeDocument/2006/relationships/chart" Target="../charts/chart19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7.xml"/><Relationship Id="rId3" Type="http://schemas.openxmlformats.org/officeDocument/2006/relationships/chart" Target="../charts/chart203.xml"/><Relationship Id="rId7" Type="http://schemas.openxmlformats.org/officeDocument/2006/relationships/chart" Target="../charts/chart206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image" Target="../media/image1.png"/><Relationship Id="rId11" Type="http://schemas.openxmlformats.org/officeDocument/2006/relationships/chart" Target="../charts/chart210.xml"/><Relationship Id="rId5" Type="http://schemas.openxmlformats.org/officeDocument/2006/relationships/chart" Target="../charts/chart205.xml"/><Relationship Id="rId10" Type="http://schemas.openxmlformats.org/officeDocument/2006/relationships/chart" Target="../charts/chart209.xml"/><Relationship Id="rId4" Type="http://schemas.openxmlformats.org/officeDocument/2006/relationships/chart" Target="../charts/chart204.xml"/><Relationship Id="rId9" Type="http://schemas.openxmlformats.org/officeDocument/2006/relationships/chart" Target="../charts/chart20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3.xml"/><Relationship Id="rId7" Type="http://schemas.openxmlformats.org/officeDocument/2006/relationships/chart" Target="../charts/chart216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image" Target="../media/image1.png"/><Relationship Id="rId11" Type="http://schemas.openxmlformats.org/officeDocument/2006/relationships/chart" Target="../charts/chart220.xml"/><Relationship Id="rId5" Type="http://schemas.openxmlformats.org/officeDocument/2006/relationships/chart" Target="../charts/chart215.xml"/><Relationship Id="rId10" Type="http://schemas.openxmlformats.org/officeDocument/2006/relationships/chart" Target="../charts/chart219.xml"/><Relationship Id="rId4" Type="http://schemas.openxmlformats.org/officeDocument/2006/relationships/chart" Target="../charts/chart214.xml"/><Relationship Id="rId9" Type="http://schemas.openxmlformats.org/officeDocument/2006/relationships/chart" Target="../charts/chart21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3.xml"/><Relationship Id="rId7" Type="http://schemas.openxmlformats.org/officeDocument/2006/relationships/chart" Target="../charts/chart226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image" Target="../media/image1.png"/><Relationship Id="rId11" Type="http://schemas.openxmlformats.org/officeDocument/2006/relationships/chart" Target="../charts/chart230.xml"/><Relationship Id="rId5" Type="http://schemas.openxmlformats.org/officeDocument/2006/relationships/chart" Target="../charts/chart225.xml"/><Relationship Id="rId10" Type="http://schemas.openxmlformats.org/officeDocument/2006/relationships/chart" Target="../charts/chart229.xml"/><Relationship Id="rId4" Type="http://schemas.openxmlformats.org/officeDocument/2006/relationships/chart" Target="../charts/chart224.xml"/><Relationship Id="rId9" Type="http://schemas.openxmlformats.org/officeDocument/2006/relationships/chart" Target="../charts/chart228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3.xml"/><Relationship Id="rId7" Type="http://schemas.openxmlformats.org/officeDocument/2006/relationships/chart" Target="../charts/chart236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image" Target="../media/image1.png"/><Relationship Id="rId11" Type="http://schemas.openxmlformats.org/officeDocument/2006/relationships/chart" Target="../charts/chart240.xml"/><Relationship Id="rId5" Type="http://schemas.openxmlformats.org/officeDocument/2006/relationships/chart" Target="../charts/chart235.xml"/><Relationship Id="rId10" Type="http://schemas.openxmlformats.org/officeDocument/2006/relationships/chart" Target="../charts/chart239.xml"/><Relationship Id="rId4" Type="http://schemas.openxmlformats.org/officeDocument/2006/relationships/chart" Target="../charts/chart234.xml"/><Relationship Id="rId9" Type="http://schemas.openxmlformats.org/officeDocument/2006/relationships/chart" Target="../charts/chart2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3" Type="http://schemas.openxmlformats.org/officeDocument/2006/relationships/chart" Target="../charts/chart243.xml"/><Relationship Id="rId7" Type="http://schemas.openxmlformats.org/officeDocument/2006/relationships/chart" Target="../charts/chart246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image" Target="../media/image1.png"/><Relationship Id="rId11" Type="http://schemas.openxmlformats.org/officeDocument/2006/relationships/chart" Target="../charts/chart250.xml"/><Relationship Id="rId5" Type="http://schemas.openxmlformats.org/officeDocument/2006/relationships/chart" Target="../charts/chart245.xml"/><Relationship Id="rId10" Type="http://schemas.openxmlformats.org/officeDocument/2006/relationships/chart" Target="../charts/chart249.xml"/><Relationship Id="rId4" Type="http://schemas.openxmlformats.org/officeDocument/2006/relationships/chart" Target="../charts/chart244.xml"/><Relationship Id="rId9" Type="http://schemas.openxmlformats.org/officeDocument/2006/relationships/chart" Target="../charts/chart248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3" Type="http://schemas.openxmlformats.org/officeDocument/2006/relationships/chart" Target="../charts/chart253.xml"/><Relationship Id="rId7" Type="http://schemas.openxmlformats.org/officeDocument/2006/relationships/chart" Target="../charts/chart256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image" Target="../media/image1.png"/><Relationship Id="rId11" Type="http://schemas.openxmlformats.org/officeDocument/2006/relationships/chart" Target="../charts/chart260.xml"/><Relationship Id="rId5" Type="http://schemas.openxmlformats.org/officeDocument/2006/relationships/chart" Target="../charts/chart255.xml"/><Relationship Id="rId10" Type="http://schemas.openxmlformats.org/officeDocument/2006/relationships/chart" Target="../charts/chart259.xml"/><Relationship Id="rId4" Type="http://schemas.openxmlformats.org/officeDocument/2006/relationships/chart" Target="../charts/chart254.xml"/><Relationship Id="rId9" Type="http://schemas.openxmlformats.org/officeDocument/2006/relationships/chart" Target="../charts/chart2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3" Type="http://schemas.openxmlformats.org/officeDocument/2006/relationships/chart" Target="../charts/chart263.xml"/><Relationship Id="rId7" Type="http://schemas.openxmlformats.org/officeDocument/2006/relationships/chart" Target="../charts/chart266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image" Target="../media/image1.png"/><Relationship Id="rId11" Type="http://schemas.openxmlformats.org/officeDocument/2006/relationships/chart" Target="../charts/chart270.xml"/><Relationship Id="rId5" Type="http://schemas.openxmlformats.org/officeDocument/2006/relationships/chart" Target="../charts/chart265.xml"/><Relationship Id="rId10" Type="http://schemas.openxmlformats.org/officeDocument/2006/relationships/chart" Target="../charts/chart269.xml"/><Relationship Id="rId4" Type="http://schemas.openxmlformats.org/officeDocument/2006/relationships/chart" Target="../charts/chart264.xml"/><Relationship Id="rId9" Type="http://schemas.openxmlformats.org/officeDocument/2006/relationships/chart" Target="../charts/chart268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7.xml"/><Relationship Id="rId3" Type="http://schemas.openxmlformats.org/officeDocument/2006/relationships/chart" Target="../charts/chart273.xml"/><Relationship Id="rId7" Type="http://schemas.openxmlformats.org/officeDocument/2006/relationships/chart" Target="../charts/chart276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image" Target="../media/image1.png"/><Relationship Id="rId11" Type="http://schemas.openxmlformats.org/officeDocument/2006/relationships/chart" Target="../charts/chart280.xml"/><Relationship Id="rId5" Type="http://schemas.openxmlformats.org/officeDocument/2006/relationships/chart" Target="../charts/chart275.xml"/><Relationship Id="rId10" Type="http://schemas.openxmlformats.org/officeDocument/2006/relationships/chart" Target="../charts/chart279.xml"/><Relationship Id="rId4" Type="http://schemas.openxmlformats.org/officeDocument/2006/relationships/chart" Target="../charts/chart274.xml"/><Relationship Id="rId9" Type="http://schemas.openxmlformats.org/officeDocument/2006/relationships/chart" Target="../charts/chart278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3" Type="http://schemas.openxmlformats.org/officeDocument/2006/relationships/chart" Target="../charts/chart283.xml"/><Relationship Id="rId7" Type="http://schemas.openxmlformats.org/officeDocument/2006/relationships/chart" Target="../charts/chart286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image" Target="../media/image1.png"/><Relationship Id="rId11" Type="http://schemas.openxmlformats.org/officeDocument/2006/relationships/chart" Target="../charts/chart290.xml"/><Relationship Id="rId5" Type="http://schemas.openxmlformats.org/officeDocument/2006/relationships/chart" Target="../charts/chart285.xml"/><Relationship Id="rId10" Type="http://schemas.openxmlformats.org/officeDocument/2006/relationships/chart" Target="../charts/chart289.xml"/><Relationship Id="rId4" Type="http://schemas.openxmlformats.org/officeDocument/2006/relationships/chart" Target="../charts/chart284.xml"/><Relationship Id="rId9" Type="http://schemas.openxmlformats.org/officeDocument/2006/relationships/chart" Target="../charts/chart28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3.xml"/><Relationship Id="rId7" Type="http://schemas.openxmlformats.org/officeDocument/2006/relationships/chart" Target="../charts/chart296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image" Target="../media/image1.png"/><Relationship Id="rId11" Type="http://schemas.openxmlformats.org/officeDocument/2006/relationships/chart" Target="../charts/chart300.xml"/><Relationship Id="rId5" Type="http://schemas.openxmlformats.org/officeDocument/2006/relationships/chart" Target="../charts/chart295.xml"/><Relationship Id="rId10" Type="http://schemas.openxmlformats.org/officeDocument/2006/relationships/chart" Target="../charts/chart299.xml"/><Relationship Id="rId4" Type="http://schemas.openxmlformats.org/officeDocument/2006/relationships/chart" Target="../charts/chart294.xml"/><Relationship Id="rId9" Type="http://schemas.openxmlformats.org/officeDocument/2006/relationships/chart" Target="../charts/chart298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3" Type="http://schemas.openxmlformats.org/officeDocument/2006/relationships/chart" Target="../charts/chart303.xml"/><Relationship Id="rId7" Type="http://schemas.openxmlformats.org/officeDocument/2006/relationships/chart" Target="../charts/chart306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6" Type="http://schemas.openxmlformats.org/officeDocument/2006/relationships/image" Target="../media/image1.png"/><Relationship Id="rId11" Type="http://schemas.openxmlformats.org/officeDocument/2006/relationships/chart" Target="../charts/chart310.xml"/><Relationship Id="rId5" Type="http://schemas.openxmlformats.org/officeDocument/2006/relationships/chart" Target="../charts/chart305.xml"/><Relationship Id="rId10" Type="http://schemas.openxmlformats.org/officeDocument/2006/relationships/chart" Target="../charts/chart309.xml"/><Relationship Id="rId4" Type="http://schemas.openxmlformats.org/officeDocument/2006/relationships/chart" Target="../charts/chart304.xml"/><Relationship Id="rId9" Type="http://schemas.openxmlformats.org/officeDocument/2006/relationships/chart" Target="../charts/chart308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7.xml"/><Relationship Id="rId3" Type="http://schemas.openxmlformats.org/officeDocument/2006/relationships/chart" Target="../charts/chart313.xml"/><Relationship Id="rId7" Type="http://schemas.openxmlformats.org/officeDocument/2006/relationships/chart" Target="../charts/chart316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image" Target="../media/image1.png"/><Relationship Id="rId11" Type="http://schemas.openxmlformats.org/officeDocument/2006/relationships/chart" Target="../charts/chart320.xml"/><Relationship Id="rId5" Type="http://schemas.openxmlformats.org/officeDocument/2006/relationships/chart" Target="../charts/chart315.xml"/><Relationship Id="rId10" Type="http://schemas.openxmlformats.org/officeDocument/2006/relationships/chart" Target="../charts/chart319.xml"/><Relationship Id="rId4" Type="http://schemas.openxmlformats.org/officeDocument/2006/relationships/chart" Target="../charts/chart314.xml"/><Relationship Id="rId9" Type="http://schemas.openxmlformats.org/officeDocument/2006/relationships/chart" Target="../charts/chart318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3.xml"/><Relationship Id="rId7" Type="http://schemas.openxmlformats.org/officeDocument/2006/relationships/chart" Target="../charts/chart326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Relationship Id="rId6" Type="http://schemas.openxmlformats.org/officeDocument/2006/relationships/image" Target="../media/image1.png"/><Relationship Id="rId11" Type="http://schemas.openxmlformats.org/officeDocument/2006/relationships/chart" Target="../charts/chart330.xml"/><Relationship Id="rId5" Type="http://schemas.openxmlformats.org/officeDocument/2006/relationships/chart" Target="../charts/chart325.xml"/><Relationship Id="rId10" Type="http://schemas.openxmlformats.org/officeDocument/2006/relationships/chart" Target="../charts/chart329.xml"/><Relationship Id="rId4" Type="http://schemas.openxmlformats.org/officeDocument/2006/relationships/chart" Target="../charts/chart324.xml"/><Relationship Id="rId9" Type="http://schemas.openxmlformats.org/officeDocument/2006/relationships/chart" Target="../charts/chart328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7.xml"/><Relationship Id="rId3" Type="http://schemas.openxmlformats.org/officeDocument/2006/relationships/chart" Target="../charts/chart333.xml"/><Relationship Id="rId7" Type="http://schemas.openxmlformats.org/officeDocument/2006/relationships/chart" Target="../charts/chart336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image" Target="../media/image1.png"/><Relationship Id="rId11" Type="http://schemas.openxmlformats.org/officeDocument/2006/relationships/chart" Target="../charts/chart340.xml"/><Relationship Id="rId5" Type="http://schemas.openxmlformats.org/officeDocument/2006/relationships/chart" Target="../charts/chart335.xml"/><Relationship Id="rId10" Type="http://schemas.openxmlformats.org/officeDocument/2006/relationships/chart" Target="../charts/chart339.xml"/><Relationship Id="rId4" Type="http://schemas.openxmlformats.org/officeDocument/2006/relationships/chart" Target="../charts/chart334.xml"/><Relationship Id="rId9" Type="http://schemas.openxmlformats.org/officeDocument/2006/relationships/chart" Target="../charts/chart338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3" Type="http://schemas.openxmlformats.org/officeDocument/2006/relationships/chart" Target="../charts/chart343.xml"/><Relationship Id="rId7" Type="http://schemas.openxmlformats.org/officeDocument/2006/relationships/chart" Target="../charts/chart346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image" Target="../media/image1.png"/><Relationship Id="rId11" Type="http://schemas.openxmlformats.org/officeDocument/2006/relationships/chart" Target="../charts/chart350.xml"/><Relationship Id="rId5" Type="http://schemas.openxmlformats.org/officeDocument/2006/relationships/chart" Target="../charts/chart345.xml"/><Relationship Id="rId10" Type="http://schemas.openxmlformats.org/officeDocument/2006/relationships/chart" Target="../charts/chart349.xml"/><Relationship Id="rId4" Type="http://schemas.openxmlformats.org/officeDocument/2006/relationships/chart" Target="../charts/chart344.xml"/><Relationship Id="rId9" Type="http://schemas.openxmlformats.org/officeDocument/2006/relationships/chart" Target="../charts/chart348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7.xml"/><Relationship Id="rId3" Type="http://schemas.openxmlformats.org/officeDocument/2006/relationships/chart" Target="../charts/chart353.xml"/><Relationship Id="rId7" Type="http://schemas.openxmlformats.org/officeDocument/2006/relationships/chart" Target="../charts/chart356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image" Target="../media/image1.png"/><Relationship Id="rId11" Type="http://schemas.openxmlformats.org/officeDocument/2006/relationships/chart" Target="../charts/chart360.xml"/><Relationship Id="rId5" Type="http://schemas.openxmlformats.org/officeDocument/2006/relationships/chart" Target="../charts/chart355.xml"/><Relationship Id="rId10" Type="http://schemas.openxmlformats.org/officeDocument/2006/relationships/chart" Target="../charts/chart359.xml"/><Relationship Id="rId4" Type="http://schemas.openxmlformats.org/officeDocument/2006/relationships/chart" Target="../charts/chart354.xml"/><Relationship Id="rId9" Type="http://schemas.openxmlformats.org/officeDocument/2006/relationships/chart" Target="../charts/chart35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7.xml"/><Relationship Id="rId3" Type="http://schemas.openxmlformats.org/officeDocument/2006/relationships/chart" Target="../charts/chart363.xml"/><Relationship Id="rId7" Type="http://schemas.openxmlformats.org/officeDocument/2006/relationships/chart" Target="../charts/chart366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image" Target="../media/image1.png"/><Relationship Id="rId11" Type="http://schemas.openxmlformats.org/officeDocument/2006/relationships/chart" Target="../charts/chart370.xml"/><Relationship Id="rId5" Type="http://schemas.openxmlformats.org/officeDocument/2006/relationships/chart" Target="../charts/chart365.xml"/><Relationship Id="rId10" Type="http://schemas.openxmlformats.org/officeDocument/2006/relationships/chart" Target="../charts/chart369.xml"/><Relationship Id="rId4" Type="http://schemas.openxmlformats.org/officeDocument/2006/relationships/chart" Target="../charts/chart364.xml"/><Relationship Id="rId9" Type="http://schemas.openxmlformats.org/officeDocument/2006/relationships/chart" Target="../charts/chart368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7.xml"/><Relationship Id="rId3" Type="http://schemas.openxmlformats.org/officeDocument/2006/relationships/chart" Target="../charts/chart373.xml"/><Relationship Id="rId7" Type="http://schemas.openxmlformats.org/officeDocument/2006/relationships/chart" Target="../charts/chart376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6" Type="http://schemas.openxmlformats.org/officeDocument/2006/relationships/image" Target="../media/image1.png"/><Relationship Id="rId11" Type="http://schemas.openxmlformats.org/officeDocument/2006/relationships/chart" Target="../charts/chart380.xml"/><Relationship Id="rId5" Type="http://schemas.openxmlformats.org/officeDocument/2006/relationships/chart" Target="../charts/chart375.xml"/><Relationship Id="rId10" Type="http://schemas.openxmlformats.org/officeDocument/2006/relationships/chart" Target="../charts/chart379.xml"/><Relationship Id="rId4" Type="http://schemas.openxmlformats.org/officeDocument/2006/relationships/chart" Target="../charts/chart374.xml"/><Relationship Id="rId9" Type="http://schemas.openxmlformats.org/officeDocument/2006/relationships/chart" Target="../charts/chart378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7.xml"/><Relationship Id="rId3" Type="http://schemas.openxmlformats.org/officeDocument/2006/relationships/chart" Target="../charts/chart383.xml"/><Relationship Id="rId7" Type="http://schemas.openxmlformats.org/officeDocument/2006/relationships/chart" Target="../charts/chart386.xml"/><Relationship Id="rId2" Type="http://schemas.openxmlformats.org/officeDocument/2006/relationships/chart" Target="../charts/chart382.xml"/><Relationship Id="rId1" Type="http://schemas.openxmlformats.org/officeDocument/2006/relationships/chart" Target="../charts/chart381.xml"/><Relationship Id="rId6" Type="http://schemas.openxmlformats.org/officeDocument/2006/relationships/image" Target="../media/image1.png"/><Relationship Id="rId11" Type="http://schemas.openxmlformats.org/officeDocument/2006/relationships/chart" Target="../charts/chart390.xml"/><Relationship Id="rId5" Type="http://schemas.openxmlformats.org/officeDocument/2006/relationships/chart" Target="../charts/chart385.xml"/><Relationship Id="rId10" Type="http://schemas.openxmlformats.org/officeDocument/2006/relationships/chart" Target="../charts/chart389.xml"/><Relationship Id="rId4" Type="http://schemas.openxmlformats.org/officeDocument/2006/relationships/chart" Target="../charts/chart384.xml"/><Relationship Id="rId9" Type="http://schemas.openxmlformats.org/officeDocument/2006/relationships/chart" Target="../charts/chart38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3.xml"/><Relationship Id="rId7" Type="http://schemas.openxmlformats.org/officeDocument/2006/relationships/chart" Target="../charts/chart36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1.png"/><Relationship Id="rId11" Type="http://schemas.openxmlformats.org/officeDocument/2006/relationships/chart" Target="../charts/chart40.xml"/><Relationship Id="rId5" Type="http://schemas.openxmlformats.org/officeDocument/2006/relationships/chart" Target="../charts/chart35.xml"/><Relationship Id="rId10" Type="http://schemas.openxmlformats.org/officeDocument/2006/relationships/chart" Target="../charts/chart39.xml"/><Relationship Id="rId4" Type="http://schemas.openxmlformats.org/officeDocument/2006/relationships/chart" Target="../charts/chart34.xml"/><Relationship Id="rId9" Type="http://schemas.openxmlformats.org/officeDocument/2006/relationships/chart" Target="../charts/chart38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7.xml"/><Relationship Id="rId3" Type="http://schemas.openxmlformats.org/officeDocument/2006/relationships/chart" Target="../charts/chart393.xml"/><Relationship Id="rId7" Type="http://schemas.openxmlformats.org/officeDocument/2006/relationships/chart" Target="../charts/chart396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image" Target="../media/image1.png"/><Relationship Id="rId11" Type="http://schemas.openxmlformats.org/officeDocument/2006/relationships/chart" Target="../charts/chart400.xml"/><Relationship Id="rId5" Type="http://schemas.openxmlformats.org/officeDocument/2006/relationships/chart" Target="../charts/chart395.xml"/><Relationship Id="rId10" Type="http://schemas.openxmlformats.org/officeDocument/2006/relationships/chart" Target="../charts/chart399.xml"/><Relationship Id="rId4" Type="http://schemas.openxmlformats.org/officeDocument/2006/relationships/chart" Target="../charts/chart394.xml"/><Relationship Id="rId9" Type="http://schemas.openxmlformats.org/officeDocument/2006/relationships/chart" Target="../charts/chart398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3.xml"/><Relationship Id="rId7" Type="http://schemas.openxmlformats.org/officeDocument/2006/relationships/chart" Target="../charts/chart406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6" Type="http://schemas.openxmlformats.org/officeDocument/2006/relationships/image" Target="../media/image1.png"/><Relationship Id="rId11" Type="http://schemas.openxmlformats.org/officeDocument/2006/relationships/chart" Target="../charts/chart410.xml"/><Relationship Id="rId5" Type="http://schemas.openxmlformats.org/officeDocument/2006/relationships/chart" Target="../charts/chart405.xml"/><Relationship Id="rId10" Type="http://schemas.openxmlformats.org/officeDocument/2006/relationships/chart" Target="../charts/chart409.xml"/><Relationship Id="rId4" Type="http://schemas.openxmlformats.org/officeDocument/2006/relationships/chart" Target="../charts/chart404.xml"/><Relationship Id="rId9" Type="http://schemas.openxmlformats.org/officeDocument/2006/relationships/chart" Target="../charts/chart408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7.xml"/><Relationship Id="rId3" Type="http://schemas.openxmlformats.org/officeDocument/2006/relationships/chart" Target="../charts/chart413.xml"/><Relationship Id="rId7" Type="http://schemas.openxmlformats.org/officeDocument/2006/relationships/chart" Target="../charts/chart416.xml"/><Relationship Id="rId2" Type="http://schemas.openxmlformats.org/officeDocument/2006/relationships/chart" Target="../charts/chart412.xml"/><Relationship Id="rId1" Type="http://schemas.openxmlformats.org/officeDocument/2006/relationships/chart" Target="../charts/chart411.xml"/><Relationship Id="rId6" Type="http://schemas.openxmlformats.org/officeDocument/2006/relationships/image" Target="../media/image1.png"/><Relationship Id="rId11" Type="http://schemas.openxmlformats.org/officeDocument/2006/relationships/chart" Target="../charts/chart420.xml"/><Relationship Id="rId5" Type="http://schemas.openxmlformats.org/officeDocument/2006/relationships/chart" Target="../charts/chart415.xml"/><Relationship Id="rId10" Type="http://schemas.openxmlformats.org/officeDocument/2006/relationships/chart" Target="../charts/chart419.xml"/><Relationship Id="rId4" Type="http://schemas.openxmlformats.org/officeDocument/2006/relationships/chart" Target="../charts/chart414.xml"/><Relationship Id="rId9" Type="http://schemas.openxmlformats.org/officeDocument/2006/relationships/chart" Target="../charts/chart418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7.xml"/><Relationship Id="rId3" Type="http://schemas.openxmlformats.org/officeDocument/2006/relationships/chart" Target="../charts/chart423.xml"/><Relationship Id="rId7" Type="http://schemas.openxmlformats.org/officeDocument/2006/relationships/chart" Target="../charts/chart426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image" Target="../media/image1.png"/><Relationship Id="rId11" Type="http://schemas.openxmlformats.org/officeDocument/2006/relationships/chart" Target="../charts/chart430.xml"/><Relationship Id="rId5" Type="http://schemas.openxmlformats.org/officeDocument/2006/relationships/chart" Target="../charts/chart425.xml"/><Relationship Id="rId10" Type="http://schemas.openxmlformats.org/officeDocument/2006/relationships/chart" Target="../charts/chart429.xml"/><Relationship Id="rId4" Type="http://schemas.openxmlformats.org/officeDocument/2006/relationships/chart" Target="../charts/chart424.xml"/><Relationship Id="rId9" Type="http://schemas.openxmlformats.org/officeDocument/2006/relationships/chart" Target="../charts/chart428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7.xml"/><Relationship Id="rId3" Type="http://schemas.openxmlformats.org/officeDocument/2006/relationships/chart" Target="../charts/chart433.xml"/><Relationship Id="rId7" Type="http://schemas.openxmlformats.org/officeDocument/2006/relationships/chart" Target="../charts/chart436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6" Type="http://schemas.openxmlformats.org/officeDocument/2006/relationships/image" Target="../media/image1.png"/><Relationship Id="rId11" Type="http://schemas.openxmlformats.org/officeDocument/2006/relationships/chart" Target="../charts/chart440.xml"/><Relationship Id="rId5" Type="http://schemas.openxmlformats.org/officeDocument/2006/relationships/chart" Target="../charts/chart435.xml"/><Relationship Id="rId10" Type="http://schemas.openxmlformats.org/officeDocument/2006/relationships/chart" Target="../charts/chart439.xml"/><Relationship Id="rId4" Type="http://schemas.openxmlformats.org/officeDocument/2006/relationships/chart" Target="../charts/chart434.xml"/><Relationship Id="rId9" Type="http://schemas.openxmlformats.org/officeDocument/2006/relationships/chart" Target="../charts/chart438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7.xml"/><Relationship Id="rId3" Type="http://schemas.openxmlformats.org/officeDocument/2006/relationships/chart" Target="../charts/chart443.xml"/><Relationship Id="rId7" Type="http://schemas.openxmlformats.org/officeDocument/2006/relationships/chart" Target="../charts/chart446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6" Type="http://schemas.openxmlformats.org/officeDocument/2006/relationships/image" Target="../media/image1.png"/><Relationship Id="rId11" Type="http://schemas.openxmlformats.org/officeDocument/2006/relationships/chart" Target="../charts/chart450.xml"/><Relationship Id="rId5" Type="http://schemas.openxmlformats.org/officeDocument/2006/relationships/chart" Target="../charts/chart445.xml"/><Relationship Id="rId10" Type="http://schemas.openxmlformats.org/officeDocument/2006/relationships/chart" Target="../charts/chart449.xml"/><Relationship Id="rId4" Type="http://schemas.openxmlformats.org/officeDocument/2006/relationships/chart" Target="../charts/chart444.xml"/><Relationship Id="rId9" Type="http://schemas.openxmlformats.org/officeDocument/2006/relationships/chart" Target="../charts/chart448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7.xml"/><Relationship Id="rId3" Type="http://schemas.openxmlformats.org/officeDocument/2006/relationships/chart" Target="../charts/chart453.xml"/><Relationship Id="rId7" Type="http://schemas.openxmlformats.org/officeDocument/2006/relationships/chart" Target="../charts/chart456.xml"/><Relationship Id="rId2" Type="http://schemas.openxmlformats.org/officeDocument/2006/relationships/chart" Target="../charts/chart452.xml"/><Relationship Id="rId1" Type="http://schemas.openxmlformats.org/officeDocument/2006/relationships/chart" Target="../charts/chart451.xml"/><Relationship Id="rId6" Type="http://schemas.openxmlformats.org/officeDocument/2006/relationships/image" Target="../media/image1.png"/><Relationship Id="rId11" Type="http://schemas.openxmlformats.org/officeDocument/2006/relationships/chart" Target="../charts/chart460.xml"/><Relationship Id="rId5" Type="http://schemas.openxmlformats.org/officeDocument/2006/relationships/chart" Target="../charts/chart455.xml"/><Relationship Id="rId10" Type="http://schemas.openxmlformats.org/officeDocument/2006/relationships/chart" Target="../charts/chart459.xml"/><Relationship Id="rId4" Type="http://schemas.openxmlformats.org/officeDocument/2006/relationships/chart" Target="../charts/chart454.xml"/><Relationship Id="rId9" Type="http://schemas.openxmlformats.org/officeDocument/2006/relationships/chart" Target="../charts/chart458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7.xml"/><Relationship Id="rId3" Type="http://schemas.openxmlformats.org/officeDocument/2006/relationships/chart" Target="../charts/chart463.xml"/><Relationship Id="rId7" Type="http://schemas.openxmlformats.org/officeDocument/2006/relationships/chart" Target="../charts/chart466.xml"/><Relationship Id="rId2" Type="http://schemas.openxmlformats.org/officeDocument/2006/relationships/chart" Target="../charts/chart462.xml"/><Relationship Id="rId1" Type="http://schemas.openxmlformats.org/officeDocument/2006/relationships/chart" Target="../charts/chart461.xml"/><Relationship Id="rId6" Type="http://schemas.openxmlformats.org/officeDocument/2006/relationships/image" Target="../media/image1.png"/><Relationship Id="rId11" Type="http://schemas.openxmlformats.org/officeDocument/2006/relationships/chart" Target="../charts/chart470.xml"/><Relationship Id="rId5" Type="http://schemas.openxmlformats.org/officeDocument/2006/relationships/chart" Target="../charts/chart465.xml"/><Relationship Id="rId10" Type="http://schemas.openxmlformats.org/officeDocument/2006/relationships/chart" Target="../charts/chart469.xml"/><Relationship Id="rId4" Type="http://schemas.openxmlformats.org/officeDocument/2006/relationships/chart" Target="../charts/chart464.xml"/><Relationship Id="rId9" Type="http://schemas.openxmlformats.org/officeDocument/2006/relationships/chart" Target="../charts/chart468.xml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7.xml"/><Relationship Id="rId3" Type="http://schemas.openxmlformats.org/officeDocument/2006/relationships/chart" Target="../charts/chart473.xml"/><Relationship Id="rId7" Type="http://schemas.openxmlformats.org/officeDocument/2006/relationships/chart" Target="../charts/chart476.xml"/><Relationship Id="rId2" Type="http://schemas.openxmlformats.org/officeDocument/2006/relationships/chart" Target="../charts/chart472.xml"/><Relationship Id="rId1" Type="http://schemas.openxmlformats.org/officeDocument/2006/relationships/chart" Target="../charts/chart471.xml"/><Relationship Id="rId6" Type="http://schemas.openxmlformats.org/officeDocument/2006/relationships/image" Target="../media/image1.png"/><Relationship Id="rId11" Type="http://schemas.openxmlformats.org/officeDocument/2006/relationships/chart" Target="../charts/chart480.xml"/><Relationship Id="rId5" Type="http://schemas.openxmlformats.org/officeDocument/2006/relationships/chart" Target="../charts/chart475.xml"/><Relationship Id="rId10" Type="http://schemas.openxmlformats.org/officeDocument/2006/relationships/chart" Target="../charts/chart479.xml"/><Relationship Id="rId4" Type="http://schemas.openxmlformats.org/officeDocument/2006/relationships/chart" Target="../charts/chart474.xml"/><Relationship Id="rId9" Type="http://schemas.openxmlformats.org/officeDocument/2006/relationships/chart" Target="../charts/chart478.xml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7.xml"/><Relationship Id="rId3" Type="http://schemas.openxmlformats.org/officeDocument/2006/relationships/chart" Target="../charts/chart483.xml"/><Relationship Id="rId7" Type="http://schemas.openxmlformats.org/officeDocument/2006/relationships/chart" Target="../charts/chart486.xml"/><Relationship Id="rId2" Type="http://schemas.openxmlformats.org/officeDocument/2006/relationships/chart" Target="../charts/chart482.xml"/><Relationship Id="rId1" Type="http://schemas.openxmlformats.org/officeDocument/2006/relationships/chart" Target="../charts/chart481.xml"/><Relationship Id="rId6" Type="http://schemas.openxmlformats.org/officeDocument/2006/relationships/image" Target="../media/image1.png"/><Relationship Id="rId11" Type="http://schemas.openxmlformats.org/officeDocument/2006/relationships/chart" Target="../charts/chart490.xml"/><Relationship Id="rId5" Type="http://schemas.openxmlformats.org/officeDocument/2006/relationships/chart" Target="../charts/chart485.xml"/><Relationship Id="rId10" Type="http://schemas.openxmlformats.org/officeDocument/2006/relationships/chart" Target="../charts/chart489.xml"/><Relationship Id="rId4" Type="http://schemas.openxmlformats.org/officeDocument/2006/relationships/chart" Target="../charts/chart484.xml"/><Relationship Id="rId9" Type="http://schemas.openxmlformats.org/officeDocument/2006/relationships/chart" Target="../charts/chart4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BB446B-4616-4E6E-91D5-CE434AB1E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048922-8FC7-4EC0-BEEB-6175937B9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BEBF5D4-531A-4FD7-917C-B5731B14F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2F9796D-B4B2-4275-A1DD-C2AA39162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9884BB-4732-487F-B9EE-216E10855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3837B21-9F52-4E11-A4EA-56E01AED1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C2C1F50-CCDF-454C-A610-D291A03CE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B94BCB7-7E1B-4DD1-B96C-CD2BDBD0B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B2809F6-AD96-41FF-A8B3-0ABB84ECF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B74257D-DA3A-4537-A44D-78DF00689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3011B70-5D23-4285-9A1D-E28EF34FD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7DCEEB8-0F8F-4F7F-BD40-FE4F97377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D034D0-B2A9-4089-B990-1E439AFEF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302D06A-C2F7-45C7-818E-C6C9114B0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0909BE9-2F33-497C-88FB-F6531F3AD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357670-E6B7-46B1-A9C6-4FA6214D0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2DAACD7-DEA7-48C8-9398-DE79FF7DB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96C9A30-B112-46DB-8D0B-3266C5781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1080E36-A2A5-4923-8A89-FCD99F8D5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12068D3-1280-4904-B6B9-8F12FE907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EC92490-E6AE-40FC-8493-01EBD88B6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B01D95D-75FE-4A2D-9C82-777FCAA84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C69B742-7AFC-40F0-BBDF-0D85F3C39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82C9AC-AEFB-4C0F-AD79-CA723EFF6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C2126D-7C77-4425-8C4D-4F0CC8B6C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B1C7C7E-2EC8-4A7F-91C0-113F7E430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F3996DB-C2A8-4E95-8AA8-096C219DE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66EED7F-8726-4224-8F78-32CA344F3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835D48-B229-4201-B050-E22F0E1B9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CF30AB2-2E18-4FCB-8101-FF21A5E5D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9626869-237D-4AF2-B0EB-EF6AAF29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F84B51B-F85A-4C2D-91D0-38C962596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3185FF3-1F48-45DF-9CD9-7D67E5ECD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CBDFE7D-AA4A-4F20-8063-FE183DA54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4443DE-7917-4899-AA29-5080625FF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678DA3-86C5-474B-9C0B-B4D15D6AE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CDDD876-767C-4955-BA67-374D9642F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BD750AF-8E73-487D-981C-3DD2AD4B7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51EE5E0-87B7-4695-B1FF-C1718E717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CC20241-C347-4F9F-AB5D-724F893B5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CCF5535-497C-4E8C-A466-EF8A42E9F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0F1955F-2355-4766-A28A-DC681C4F6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B6041C6-5566-4BD0-BE51-D44C34963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2E83992-84F3-441A-B73E-B34AC7288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53BDC77-0702-4797-860A-AC7BEA559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FED79B-DB83-44C0-B0D3-D3B142B1A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B49A31-EB96-421B-94B2-F09E18919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EF87439-E11E-4344-AFDE-CA9FC83E6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B900C10-3A15-43AA-BDBE-7A497BD09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2088187-89E2-45EB-A815-55F81386F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6D364C4-BE1E-4D1B-898E-DBBA34AAC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4883CE8-69FD-4C39-A661-85260D6DB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5467319-619D-4C0E-8730-76C2884BD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676206A-2CDD-4E02-86A2-F76014C50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FB01097-AC35-4562-8469-158427E4F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8D82F27-25A9-4667-8C29-E39DF7014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BCD0E1-A195-42F4-96A3-FEAD80455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911D1D-9FCA-4A92-831F-C52DD0D98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C82C398-77BB-4B65-A505-8DFA3D5E4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BB93D2D-297B-4FF5-A0AA-9E7915E49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C5EBF90-7194-42CA-986A-05DC4A582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8AF5CAB-E379-48A6-A75E-3A5781FF3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F1B0E8B-0289-4094-B1B2-9477899F7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EA5CDDE-CA59-42EF-90EC-833DC56B9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70B032A-5101-464F-AFD7-53D137C2F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B63BA54-008B-4EF3-9521-3621243DF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B8753B-FACB-43B9-A875-C9B52FF43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622001-AABB-4CED-BCB4-180985C2FF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0CE4632-21AF-4CF4-B5D0-8E8C2763E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F9058F-C6B2-4A04-BE18-335749267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D8D7DC9-D612-4FDF-AE69-E327BBB4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D81AD9D-B89B-4055-9C60-4410D7B60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3DBB0A-4CAE-4F85-9D60-2AB4AC2F6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9517616-82C8-4E4B-9AFC-B1C0AA1E6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7F74514-39B1-4D96-9D11-A493649C4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963BD31-A333-449D-865B-1D908AED9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AE278B5-FBA8-405D-A914-C610D6977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B090DAB-239D-4FD3-BBC3-5DCD6EEE2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5B16A4-5F69-4CF2-B75B-6A81F6382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DFF84EB-D63B-464C-824D-974DAA97B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E3D73A5-B721-47D2-BA65-1B8CA2D5D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1CC4B5-77C9-4918-9962-71F13138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B2AD4F8-3C85-4300-836B-56A1F8E8F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E4FB9EB-67D4-4E47-AB70-7D118EF88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2E08E12-831E-4E31-87AA-A9356DD03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3C48E9C-19EA-4C2B-9111-76567B881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6571F43-B91E-4578-B870-4D398D6B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B6464F-1173-40F2-B165-54A9BCC0C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D6EA9D6-5297-40EC-AF12-A4A894630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B37515-CDB8-4BBF-AB4E-E607CE2DD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64C741-A114-49E2-B4E9-04D7F5A20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31FC75-5D9E-419C-BDA6-BE7BFAEC9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92B8E84-4F46-460A-839E-25FCB50D4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BFA010F-FEF5-49DE-A14E-472862E46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5FD2C05-1821-40B0-BDA8-B2F8FFB61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ED0445D-2E83-4AA9-9765-BE201072E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1DDBFF6-FB9C-47CF-A1B5-84D588113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BDA7678-A045-4868-8893-15353F733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07C97C3-3972-4D2E-98A5-56CFEE198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F335C03-F9AA-4D61-9693-972884E34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D20B93-6C70-4586-A18F-84B2335EF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E2D6E10-AB63-4F2C-87F4-F23C111E2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EB29DF9-ADA9-4EC1-9CAE-834D6E93A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BD0135-71FA-4B90-B4E6-CD1DCEBC4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2A8F3DF-5D20-4CA9-89DC-509AE9F458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346274-1403-44A9-BFAB-159F86E4B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640DCE6-D496-4932-86E8-6A41702B5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BB245D1-7A3A-46EF-8521-8E68E03A3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D3F80B6-8A35-4AF6-813F-6A30E3D85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464ED62-8B16-436F-ABC4-17E056A6B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C821EFE-DEA6-4BC2-94B5-40C06268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CACDF2-FA07-49B1-AF54-A642895DB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FA08ED-93D2-468F-8692-21FBD6976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2518E1F-E9CF-4504-A539-1C3BC5D30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2F3F12-4EA6-4504-9D2C-4EED6A497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07C90D9-9B6C-4B56-8E36-ADA71C410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C4357C5-FC2A-41C0-8060-78DFC7246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C98A68A-AC4E-4519-95C5-132E21678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031F6EB-CD89-411D-B2B9-B46AB15BF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3EB6D5E-C837-4905-9F9C-FF4E57BC3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8184877-08D9-4CEA-B53A-0B6760AD4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99ECE7C-0A33-4A4C-B1D5-4F6F14C5A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5598DE-5CDE-497A-98A1-0EB4FF886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DB21DB-0F6F-4F3D-84A4-30AB8C2DC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701433-355D-476B-921A-676F0842E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20195C-9DD7-4384-A719-C1C44C137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2D142F-B6E5-416B-B2C3-F83968318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DF811A1-C131-493B-8885-44728862D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4DF13A4-3E00-4A3E-A198-A55EEB6A8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AB5FB14-9D6C-4311-8E17-80DFD0C56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19B4589-E201-4069-BE35-254D732D5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B721E32-996E-49D4-93C4-6235C87EC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270397C-11F7-41CD-A1D8-7C31D4466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45F25E-55E0-4168-A2CD-972B4F2D2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7B5AFDF-8C91-49E7-A80B-1EC7C71B9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1AD8D57-0F5A-4FA9-8293-B790CB507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03A75E-7C66-4EEC-B8DE-1ECC20BB4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6D93324-3B04-4B09-A765-B59EA2710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5A3120-C429-42C7-B30F-9CB9E3575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5622DC4-D883-41CA-A9DE-0700DE167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FCE37B9-0387-4590-AB39-D9C0D2D4B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AA58D02-2E1B-4E33-8192-4ABDAA9A5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424D1A9-AC2F-4B30-91BD-EA69F2131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78D8DF8-E866-491D-A243-98CD5C8E9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07A5FB-C1E8-4322-A777-8C02106B1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79544C-7725-465D-8D8C-4421C347F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80C955A-65E9-4042-95A3-D05C5BFD1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3AB6E81-F2E6-4284-9593-31D6E07D0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943647-64B6-460E-9006-1F2763DB1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C179903-F8A4-4013-840D-447868A12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642D3D6-74BF-4E93-A19E-1E90268AE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7D6DD5C-4F9B-4E2B-9352-8904498A6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41F3F9D-B38D-4567-87DE-B27D21463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44E30A1-CEEE-400C-BC59-BCED4853D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646EF5F-84F4-46EC-9A67-B2172D25E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0000A0-65EA-45D8-AF50-B439D0AC7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FEE978B-8D42-4CB8-A172-91D87CB17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B117C1-8207-447D-88C1-97BCA49B0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A8D898B-A093-4919-9A94-912FE9ED4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132E4DD-6821-422E-A382-1E9C87FB5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3BA6622-7506-4FE6-89D2-23A33B5A7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2492427-152F-4D93-9E17-C9B973D16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702EDC2-428C-44E2-AB23-F3F5FFFD0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7B2BDDC-060F-4336-B102-1A8C0169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399E53B-9913-47D3-A92E-CDB7B0BE4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22B63FA-82E6-4924-BE14-E7F7C52D7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4CF03E-FE98-4200-8FF7-FB8F34EEE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5C5075-8BFF-48E6-BEE3-02CEE0F4E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BDE6B7-81FD-4317-BCC7-C3B335E2A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413817-BC23-4AAD-A7F2-E7A55524E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558DC02-E01D-4679-BA6D-D9EB6ABCB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87BE309-9DAE-4319-93FD-EAA604C47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87F5FEC-7C10-483B-90C0-4ED2525C1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AF6515F-54D8-40AB-8A3A-5DBB2BD6F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D0F2CB5-A5F0-4E6B-8613-B143F008E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AE1D74C-AD7E-4B3F-9FCF-603A93241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A5598B2-31C8-4943-97FB-520AD57EC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C99EB4-8377-4F73-A3C0-AAA5F2D30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4082AD-AB09-4025-8F2C-BFF46BC1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FB9CC41-DCA2-48C2-BE4C-B3FAFDC3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A4A720-B63C-4AF8-9503-79313772B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C5CABB8-E747-45C0-9BF1-4A1FCCBB2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1B9F75A-6973-4E93-B8CA-353148D2F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BBD8B6A-50B9-4F41-A5EB-E41B84E5A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4B2F237-5355-4498-A60C-B684F05DA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760FB89-A4F8-42AD-9FFA-347F29355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59CA753-686A-4DB9-83D6-D3071E61A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165667A-9BFD-46A5-8129-A38155CD3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F6A4E5-E6B4-4753-B44F-B92439B70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85ABEDA-B303-45AC-95E2-49A88923A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7E28150-23F1-454C-8B6F-F60246D76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53D438-A951-48C9-9347-611308AC3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82EFD3-0DC3-45EE-A52D-9A50342E7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434F4CB-5B27-44AA-91C0-2FA611254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FC05A97-EEFA-47C5-8574-D95DAD5B3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A78530A-58C9-43CB-9C9C-C00BF03BF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526144A-BAD7-4F47-9E42-7207F2604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8F30C09-2E06-42AE-915B-FC69A5238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C022713-152F-413B-B600-7EE2AACBC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1CA128-1098-43CE-BCF0-1FF510262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661B05-E1F2-4D1B-A45A-7624DD844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F6DB18-B0E2-4078-B78C-15F7A348A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9FE5B32-ECA3-4AD8-90A6-CD6EFB787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4DE4F79-DF34-494A-A8D1-65F0BFE30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D859C22-2558-4C8D-AB4F-E9DEDC2EC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3AB55B0-E8F4-461C-A1B1-265560BD7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4FFB9E-FFE4-4783-BBED-2A969C633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49FFDCF-E445-4FA6-B566-1AF8728B0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E831845-32B4-47F2-B8EF-815DEFBAC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FEFFAEA-2B74-4F1C-8C01-044AA8382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E6F914-2C58-4CAB-9C89-AE0136F56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C3AC53-C8B6-446F-81E7-CFFC04F3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0CA296-2163-4D61-807D-5475FA84B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1B7019F-35B0-4244-A01F-475DEC376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454505E-6E59-4B21-987F-7B507057B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40185A6-3D99-47AF-B8E8-92C370C99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F56CE4D-11AF-4D9B-B35B-3F77EED8A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CCD5EEE-91C9-4786-8D6F-6AB7A7355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E26FCAE-65A4-4D2E-B842-23AA9A757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B771658-3BB4-4DE1-A493-837562B00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FA64F41-9709-48E0-BE4B-39DAA7320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39557D-D62A-48B6-9AE8-AC78E3D6D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2D0D6D2-EB38-42E1-8945-864D86C19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A83B378-41C7-49A1-8972-05FD83ACE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A3C5A4-2A69-4D39-9F89-91D2080B4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D6B6DE4-8DAA-40C5-989F-46B24B4C0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0FC14F8-A2B5-425B-A82B-210E4ACE6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D4DCE60-4BF4-4DFB-8EAD-DFCC807F1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C7E63D4-F2C3-4359-9BF4-FEB219C87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5D20EF8-04B8-4A3D-A8A0-A20A124B3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57C7734-8D13-4E00-84E2-8236B725D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10FA8A5-67C5-4D23-A96B-08EE7A5BD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80241B-00E2-4BC7-9C24-2BDE0DE96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74D5EFD-AB78-44EA-BEFC-04347ACAC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FEEC44-3BD3-4EE4-96A7-71CCCE1F6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E66EF5-800B-4200-973B-F551AF431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3F15A11-81B7-4111-8A39-06F3AB413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49C89AF-BEAA-4AEE-8FA9-44692279A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FF408A2-ECAA-43C4-AA98-13FECCB92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78749F-187A-4548-9CE1-9BD8B27C2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E8A1404-BC04-4332-989F-179072375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D50355C-54B6-4C7F-87B0-E5A01BBD0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4B8B7CB-B754-4F74-8A25-8D5F54D65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29A872-7805-4744-9C35-96BCF3A41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2A3BDB1-E7FC-48F1-9F59-B54B51919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D72CF9F-41DF-4551-8EA3-3A4AA6A39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AB8A07-FD06-4F9C-B40B-2135BE325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97C2AED-B4EA-4A95-A77F-3A4905AEF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25B26EA-D46E-463B-8C6C-890E66E3E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FC0E3A2-7E1D-4077-A2DE-5D9394AF3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A453B14-9011-413F-87C3-278402798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9DCBF2E-8D24-42BE-A909-C904413B9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C389B29-9CDD-4A5C-8437-B6D405328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96BBA02-B760-47E8-8B31-B99FD54B2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35CA68-50A5-4E8E-AF1D-3106506B8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D0F99E-B085-45EE-8F7C-F177A83F5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0888109-2AF1-4B62-847C-E68D75563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D7F96CF-1E71-4C83-9362-CE5BB3D06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8F3228D-0D4D-428F-9D7E-5EE2F90B1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1BF90FE-41BB-4383-A11F-EFC539DD0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C8DB244-7EBC-406F-800F-D74DBEE01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A6CC263-F381-40FE-BE1E-FCD0F2EA9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3BBA392-89A3-4432-8FAF-78A417D50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8D49ECF-E601-4421-8153-C0AEABC0D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5FBEDC4-875B-4A55-907B-33E628E54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8DF6D3-1755-4C00-898F-D2D4AB86B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B33D40-DCDF-45E4-AC9A-810268357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7272AD7-A0B0-4350-B77D-91FA45A84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DD943EF-7216-4B71-AA0A-C36D0E3C5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ACB7FCE-E242-4B78-A31E-685895717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8B04AD-7C71-485F-8BFF-6C60CA63C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4B00281-6234-4A09-8EF5-087B2AA88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DA52CDF-BBA5-4046-B32B-8B91EB0F1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BD53478-67AD-4474-BA68-A6E1A4D1F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FEC3950-71F9-4ADE-BD9F-50226EDC7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5D0EA64-B644-44DC-B917-6DA3AA2F3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4EABB3F-7769-416F-B2BD-1731A5977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86564B8-9781-4A51-9F93-CD2F01E2C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AF53EE-C913-4710-BC66-4F1BB6CEB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53F1BAD-A21E-4DC1-9294-907537CC3B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75FEC03-DE31-44A1-96AA-2CD977A27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6C8A251-5A1C-4291-B6A5-9A27AD4B7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E1DC81D-6BFB-4AAA-8322-D7871E70D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9661AF9-7A0E-4C08-A2E0-05726B89F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623548E-B100-4417-AD16-51C5D493F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1F804FD-56FB-4F36-8C72-0735F3C3F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E93FD39-52C4-40E3-8680-E1B6E3224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112FB3-1338-4784-AA73-F32988918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7AE1C43-61CE-40B9-B6F3-2149331E4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9C704D0-F980-4A61-AF97-F7887948B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64349AB-98A2-4D51-9253-86890AF7A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F4CEAC1-A26A-4E51-BB0B-9A046A998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4073E1A-22F5-420C-ACBA-F0FD92D6C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F350C3-297B-40D9-A438-6DD02B207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DCDEB07-9667-42D2-B6D6-AF35883F3F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9D47F29-1773-4975-84EE-BFAD658FB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9CCCC9D-5C6F-43A3-95BC-E5FE653D6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488171-525F-47CF-B7E7-03A368327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F73504-FA53-4203-9957-C60EB2B73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3F20B93-7E7E-4400-9029-50FAF75F0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966CA43-CB35-4B59-B1EB-901F00478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17A1870-090D-4858-8D5D-D3883ADC1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23FEC28-57C2-4585-8F27-133262305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3A9D80D-2A58-486B-BB9C-7AA56D1ED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315A039-0B83-4C26-A702-DA0D9964E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0E370CC-5262-4EFF-A87D-1524CF170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3482CAB-7DEC-4439-8177-28B240282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F744CFE-E63D-4279-A002-55302D3EA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DDAB193-3E23-4D1B-BFEC-CA284B84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34C01B-D035-4981-B68C-0C727E5D5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E98D427-BF43-4F1C-A9AA-FCB08D4C9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2CEB7F4-ED4F-4B46-8337-887649757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1DB7CA6-46FA-425F-B3D3-D8E30007D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748D369-F1F2-4230-9A86-0274FB65C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B72F18-64B3-4AB9-A414-6CD9012A8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596AA1E-263A-45AB-B221-9F190D407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2596B94-C298-494C-B795-818578A14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1A54C42-41D7-4EF5-9B46-8180CADB7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B8C405F-B1B5-47CC-BD98-2096EC2E4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136450F-5E1B-4380-BF25-462E8F782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691060-A551-4214-9B8D-A3594CE58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B939B4-D05B-44FF-B02C-667D51922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488DDF9-54F3-4356-BDD9-CE0FA7E24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CA3B13-A54B-4150-BC38-6B204934C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C380DA0-EB34-484F-8C9B-33AC5DEF4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1D44474-2092-4684-8812-9B3BACCF1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34D2D2-10D5-4328-B1B7-B1E80FEC0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4903323-7A3E-4761-9043-17C61A65F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31E141D-EDA0-4D39-8120-308B84A81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0FB2EDE-2B18-4C61-B872-49F7C4C27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EC9347F-3136-4515-9EC8-1A6D286DA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229FE1-29A7-4EFE-B6E4-AFC4C2806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5FC157-6BE1-4D0A-B2FF-FAE9A5D9B8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1E7E67-EFF1-42E3-AE4F-3886C2889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1C1D25-0537-4858-9F1F-7A8B7E8C1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88DF720-C855-4248-A046-FBAD55C91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3B6165-0E30-47D1-91FA-8F1EFF0B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961ACAB-562C-4A88-A39B-C35E4586F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FA4C1D2-444B-451D-B2D7-DCC00FB1F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6AC7ACE-9543-4ABE-ABA2-6630EB80F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BCF272-0010-421E-982B-1EDAB2BCF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B4967AC-D2CD-4F07-9244-B3D15BF84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0BB4DC-4818-40C4-A08B-AB6053B13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C10C04E-E2FA-4956-A155-723A3BB69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3B0714A-F050-485D-A0D2-8E81EE385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8ED8D1E-A048-4407-B71A-EEB097838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005CF03-6837-40DA-B6CE-0A945B426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D8D3C1A-9387-430C-AFFC-BF0361D9F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14EA01F-FC9F-442A-8EDC-858924E2A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C677BC-6284-418E-8B13-D642244A6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508E6D2-AA9D-44F0-AA38-8BE1CD7E6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DEE3B7-37B1-466C-A7C2-4581302D6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05A6800-ACCE-4BDB-A5AB-700287ABC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EE8450-104E-442B-AAA5-D4883A314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B8A541-39D9-46A6-BCE9-471091C9F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EC23E1E-EFEA-4DEE-8A1E-9F9E7E37F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2256B26-BBF4-454C-A6D4-E73CA9BDE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1B7C7E-CA3B-44D5-95F9-3DE2C0E9D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52FBF2D-2412-421D-8AE7-93655DAC2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B41EC4C-C46A-4A6B-A0CE-6D938B448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AA2ABFF-BCDF-46F4-98FB-1D18E5728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0AF8BCA-80B7-4F9B-B6E6-A61B8FCFA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3CD6D5B-55DE-4174-B092-627E6AAAB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36EBE86-E881-4E0F-B172-54C2C45BC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E106574-8739-4B56-9D18-A1F4251F5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97C4A27-4A34-4BB6-997D-F76A6F8D9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9A8743-EF4E-4DB5-9782-96D593522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D5263C-6D21-4261-95AE-6F2A2810A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23D917-E9FC-4534-B10A-8AEECB902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B6CFFF-813B-4E46-B1E4-908188190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E6FC90A-1616-438B-9E33-7AAFD2DF0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58C46E4-A030-494E-B7F5-C83BC2CA03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8697CFD-06F5-4BA6-8215-3DE14083E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342F7C3-9332-48FF-963E-2232BC345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E2EA059-B380-47A7-A831-26933FAF7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07AF4E-59F9-410E-87E9-F8B458C23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6062BD-41C6-456B-B4B0-986D3BC3D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CA3385A-91B6-4C50-B476-DCB1D65D1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0F076A7-61A9-4491-ADAB-870F281FA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643683D-FB2E-48C3-AA41-C323472E4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CD87F06-31EA-47CA-BBAB-9300679D7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E099313-FE36-4AD2-818D-292193938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2823C80-D205-40DC-8E25-BC92F1165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41990E3-7280-4FF7-B380-9280F349A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D7D24CF-8E0B-4B0F-81C4-9190FDA1D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9167C4B-4C59-4D36-841A-4F1B2CE4E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825290-E626-4860-808C-223C5FE11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88B0528-2ED9-4BBA-867B-0B48F4AC3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D7BFBA-3B9D-4B1D-99C4-2553F5627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BD3BCC8-9926-4961-A0BB-BE4A9D460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05C1A8B-A697-4910-9D04-9D73F762F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3A766B-530F-44A4-8101-FD3E3ABB1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B6222AE-EF9C-4AC4-816C-983D06912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3CBFDF1-28EA-42F6-B244-D549611A9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49E679B-DABF-4B77-8839-2B796BF58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E926491-1FB6-4ACC-9B7E-8E48389A7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8B532F5-07F7-4388-ABCE-A237019A6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6EB3A2-0D4A-4816-9434-117A8F76A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E35196-2177-44B0-A1D6-87E8ABFE0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7C8FE6-15BC-48F8-B9B1-FF1A0FE1F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981202-D932-4953-8FE4-95B12EA24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72013E6-D7D0-4042-AB84-F53CBEF82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3DE7C1D-3074-4BFD-8BDB-17EF81D3A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95A08FC-754A-47AD-9B67-15E4E7992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978BA46-3536-455F-B19E-1BDFFA49A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0FAF795-990C-4E96-B79F-348FD2B1D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883B152-B62B-4283-8D1B-AEFE7EDA8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FE639A6-87D2-4C84-8338-2081BDE40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BE706E-22E9-48E9-8837-57F1A42B0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E20A83-2691-4D02-A0C5-2DB9A2118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565B87A-E4CB-4096-95C0-9AD6A38DD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8E98018-EB3F-4DBC-B874-9737DEAC7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D341D55-75C6-4D1E-908E-A71B0B41E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4766948-F779-41EB-BD47-C43C85A5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2C5751C-36DA-44C9-8DDD-1CE967CFA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2B2F882-B132-4290-AA80-867F64D45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9CF4C6D-5C58-4084-912E-5E854BADA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A712456-2A38-4A65-B26E-F714305DE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6E5C550-2546-4089-8B66-C07C35289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159D12-BFED-4E19-9479-83E1FD720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FEC70C-2D83-4A05-A215-9DDAD6C03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3455E08-B9E4-44A8-8BF7-FBC817DCB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2F79463-833B-4606-88DE-181BFD18E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7D403CA-12AE-4511-956B-3ED84CBC6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3144CBD-AFBF-4587-946C-E551BE8AC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701D2D1-086D-43F5-8B91-57E4906A5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68BC15-22B2-4C32-91F0-4D0B736DA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A56038C-4725-4CD4-AE88-777DFA80F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64E4DF7-41E6-4EF3-9E48-F81DFF618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EE53E94-DAD1-404A-A892-A42D006D3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FF298F-D19A-4E84-8100-35A901CD5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DFE95D-B77E-4649-9715-F34721727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9D01F-24A1-44EE-B465-487F344C3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5AFA85-0D94-4F91-959C-B4E63351E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0A97875-3179-4E1F-AE9F-B5590824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AFD601-8297-4215-A1FE-2F87F7C2B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D88A9CC-200C-406C-9A4C-EBA693673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DA45161-81B0-4D1C-8804-D005EAE34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15AEB6E-9BB7-4B33-A94B-84BF4644E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89DB56B-C1A8-4FA1-90C3-7276764C6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49FD3D2-CC28-43CB-9A90-1162A41E1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DE7D58-7C7F-4DCE-821A-3E8599490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17FDD9A-834B-472B-B17B-293C6D2DB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E3F5FBE-4A7E-47F5-88DF-E46A52C3B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BA4F70-A569-4864-9808-BEDB1A968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674871-4FD9-415D-9C7D-041E3162E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00EBF8-5EAE-43C3-B5AE-9DD879890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44A0427-C799-45F7-B85D-FB93E2156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AA3CD02-2DC8-4DB1-AFCE-4D55B9908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03C8FE1-C5B7-4C14-AA34-B5B345FFB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A84E3BC-76E9-4F4D-B54A-E832C6DC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A304AFC-EB12-4516-AFC6-6D3364FC0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F595E6-7E47-48C2-B6DB-6B6951D78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3A21E05-CE4E-4AB2-AD93-9AC749B1F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ADE5694-7729-4A10-BE50-1483F2970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A17F96-54D7-40CE-83BB-0BBB4FF2E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228EF6B-1407-485B-98FD-0C1CC2DDC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899A35A-A509-4ED1-9147-7DDC664BE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E1CF55D-AED1-48A7-A401-2546D3325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C1A48FE-7A44-42BA-843F-39346EA34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0BEBE0B-35E2-43DB-A332-3EF18AD0E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C4D6324-FA75-42FA-8A56-B1E23C079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3C3B55D-C53B-4EB9-97B0-3989CB195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1AEF79-4B87-4A94-83B2-931775D23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E0055A-405C-4619-89C1-04ECC3548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B2B4BB8-C96D-4DB3-B75C-8214CB920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45F3766-F40F-44EC-BC0B-257479FC9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1BD16C5-ECCF-4029-9D9A-25B5D75D1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CA08B9A-5180-4E12-8C4E-E1989E548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DEAAA88-D095-4F3E-8813-7E5854F2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DAB6EAF-B9E9-41CA-8494-AE0693DBB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6EED9F8-20F3-4169-8999-44C6683EE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9F4DDF1-3F40-4C6B-A4D0-4FF1ADDE5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097AE64-FC97-40FA-8D10-04F9CC2E9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B13CA4-1F5D-4520-9359-0EBCF3EE0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36AE65-C22E-4417-80FF-9F93A5361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45571D-ADE8-446F-B77C-6DA52E939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7F74324-4E93-4BD4-B83C-01D40BFAC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E52E970-447E-4A42-9217-FC1D32C90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7A69EB6-4C82-4739-9A22-4F0301156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2265D52-1826-45CE-85A9-941D9C416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8717B02-1644-489D-A6E9-167991EAF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A23A636-D575-444B-A292-DE91182F4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FE2E367-D9F3-43B1-9231-67BCD1D3A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DACBA54-82D2-40E1-8F5C-32D97FA84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FB0703-0F5B-4D1C-91DE-D39565639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D875AB-9D18-40C6-9AD8-F1C89703A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6C4A70-9BD5-4332-9366-DA2A90B73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0C84BA9-2113-4B2D-A6A4-F2780017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9DA879-91C1-4DB7-8157-3E6C630A5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71D1282-E64D-47B9-9AC3-FEC6DF327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DEAE946-2F0F-4CCB-9BF0-481B777D0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F9F8DF-DBC5-423D-80BD-12D8101FB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3C502CD-50D1-4D77-A29F-2BFE64545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DD0376-B300-4E38-B7E0-8269D7B2A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81F4A7E-675C-4060-8F7A-8EEC5BA35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F2D5AD-7F5F-4E2C-9E51-0A185B5E1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1BB4B3-E997-4A1C-B3CA-40AB9E1A5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3671DA0-D5FD-4A2A-B656-85DE1D70D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F17AD96-D904-43BA-A62F-0EE035E3C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9BFC83C-B97B-4A33-9C41-926C6E4C9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277B8C6-F49B-49C6-983B-042A2D125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DAAF029-7338-4587-AF5F-94DFF4E21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1A1F6CD-A507-48CA-8E0D-09254302C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DAE762-E580-452B-B524-9E12DB399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0E026C7-A9C6-41A2-A746-13E55C2E8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924E4D2-7D54-45EF-A31D-6126837F0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F33561-0CCC-4D75-8A88-82EA4EF5D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6B8AF-812B-4539-A6A5-2C833D42C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CAE0AA2-FDE5-4EB8-8612-4D4D4C633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AD7461E-D5DE-4B30-AFEE-277DF3F2F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8611BA5-F8B8-46F3-AF72-8A42B0FAD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05BDE5B-35CF-4931-99F8-5248DB937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1EFE7C9-50BD-4D1F-A849-F173405E0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F90113B-61FA-4D6A-9514-0D4A763B2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117D6E5-EDE7-4268-8864-E70F2783C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CF2DB3B-2D29-41FD-B871-A54976523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9E1A86E-23B0-4E49-9CBA-AAAC0D9D9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F5EA74-FDAA-4277-8362-3E01BAFFE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9C61C2-9C2C-41C9-ADA8-5505E22D4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6A2F20-51CD-466C-BCF6-15670D715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8FE6C05-3F12-413E-BC67-BDEE29108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33036CE-C00D-402F-A7B8-9D58DBC0AF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B7369C-28A3-440D-A32A-1F3D1EE13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6C2E143-ED78-4339-B494-9BA8AAA9B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FAB089A-F8F9-40E3-BD80-D9B23FAE7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7BBCFD7-A3BE-4B42-A87E-2F96D130B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4430EF3-E980-4B36-BEDA-095830066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53D41E9-9567-432B-BF43-266ACB234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A87D0A-60F9-40D7-94CC-46B7CB85B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431214-690E-47EA-89B7-A1DCF413E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54247F9-A722-4247-95D2-BD385DA78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A642035-0E39-47F0-AAB0-B221B7026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2DBF900-F421-4CF5-96BF-670248F30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7375E3-863D-4368-8F12-E2D288660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5008080-E957-4C0C-A15D-C2E89D960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68AAA2D-9F26-4C13-9C73-9DAB2D421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0945600-CA85-433F-A24E-909584BD5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F33B4E4-6798-4647-9BA3-E6FB38583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233A108-4E38-47F8-8348-829ED3836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A98215-B323-47EF-B14B-3F6429031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604328-E72C-4EAF-9696-71628D4AE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3EC6419-9187-4E6E-817E-1D970191C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D66B7A-8BD2-461D-993A-105E5BD30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650F7FB-654E-4783-8F5C-1E0FE4B23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791A322-49F8-4FF6-BBED-3343CF556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8F39D82-5309-451F-BDC4-F19EACF6F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9AFEF7C-9916-42A3-A66F-48FEC4367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1C5ED4A-9840-49E4-9B2D-CC064775F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6DAA0F2-0B7C-4316-AFF2-350183821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A69C8C0-66DE-4040-8F7F-A460AB215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3524D7-2059-4502-8759-93B08DB26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B88395-5C3C-4943-BE65-BB30CAFB4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09EE4D2-B35F-47D3-A850-142214EF7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1CD2C60-0841-465F-BC27-850EB9DB5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CAB2167-66B3-4AC1-98ED-D1820BAA3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69B6350-6FEC-4C7F-B91A-D06352B78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39BB679-87F9-418E-A75E-0F6A4A5D6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1974ED-BF4E-4284-8B40-63517899C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25C2035-3FE4-46CB-9A9A-AE5A47D9F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140DCEC-B41A-4BD3-929B-27BD20E8B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12671B0-11B4-4B4C-A2EF-C207A1C8E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7DC266-CE7B-412F-8A8A-C8ACD0708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591D3D-23DB-45A8-AB15-70C263AA4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CAB94FF-F9CF-4BAD-88BA-4ECD6A4FC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4B00CA-CEA2-4B8C-B27B-2B285ABC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D71CCC-A74E-4727-A854-D4B11AF89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8CE156-91DA-40C6-B441-BCB3571A8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D331F7C-3E8F-4CBF-810E-1F02BA1D0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4B3081D-896F-46EA-8E35-2A83FB07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6D81BC3-5FF7-45D1-A838-BE658E7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C9333DA-C765-4385-AC58-754F948D3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5C0CF1C-D4F6-45E5-8887-4AE873B80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3F099C2-02D2-4C15-887A-55CCAC697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BF5F2FB-F324-40BF-A8F1-543332824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82F7BE2-30F1-4438-B1EC-D2D7B009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7C084C-2371-4600-BF2C-6D3F974FC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D6A2755-40E2-49ED-B79C-F44983918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285337A-C9E7-40D5-ADF2-442376E80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A262D00-3CE6-459F-8898-B93DBA028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6AB76DA-12DF-4C0F-9E67-1F2BE7325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460A404-358A-46B0-AFC7-96FF65B00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3E6DCC8-8DD4-4A50-AD4D-88EA27337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A7D3D2A-7496-4E4F-82E4-DC7C17173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42F9E3-A972-4EF8-AA26-0C6182880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4BB928-A97C-40E2-BAEF-945BC3C93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0298EF4-1DAD-4962-960A-E59DC4A6C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F34C90-E915-465C-88E8-77F262F9C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C25F160-167B-4438-98E1-CB4BADB17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BFFC432-BA7F-4231-A4C9-210C2521B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836D15C-C9D5-4E30-AAA6-E91941E5C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B5DA506-E67B-4C74-975C-5EF9E313A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FDCC320-E6A2-4637-B32E-CDBE441F9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302A14E-0F17-4817-90D9-0E34F2135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4858542-3670-4B43-8789-542BDC2C4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DCB4B5-B48E-469E-9FAC-1452470AB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7C2C903-EA34-466C-B712-9CB03D02C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A60A357-4E8B-451C-849C-CB0B81CCE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7093869-A704-493C-B639-27C5AB755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CC6904C-F653-4CCC-A191-667A35F08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9BDD7CA-FB0F-4B3D-A9A4-0FE31C1A5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7EFE716-EB7E-4B57-B003-6163B8C42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44F2E71-21BF-4EA5-94FC-3DA40FE57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B623DD1-90CB-41BE-9D39-4DBB5D27F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7D6BAE9-33A8-46F3-8D71-FF230DB11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2342D95-A0DE-4821-A120-92BB27DC5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D8225F-2E5C-4695-9C13-48CB85A78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3901D7-AD9A-4488-9137-9FF724AF9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2D36505-8C07-459D-8DEC-24B382FA2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CAC22A0-CB76-48CC-801F-3A995672E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5595FA1-5F9C-447D-9FC4-169D494AD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FECCA7C-36B1-403A-B1F8-7D94571A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CABB0B8-2924-470A-A4EA-83B0F9370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4D861EE-9783-4937-A8BB-55F686DF1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EBD7D86-CAA1-4581-B24F-EC04C6CAF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3314720-BDB2-4BFF-9C29-AE40EFAC7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175A33-0748-44B5-AD95-78BD3C70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ADB0E0-3C71-4DA1-B492-25F09FB8E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15D204-7D40-4020-BE90-E8F7F7997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92E66-03A1-4A90-B33E-938ECF43A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E1409D-B455-4179-855C-558590E7D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A9F0A68-FA8E-49B7-8763-B32F76349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FFA5DEF-CA66-49BD-BAEA-59350AE78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DD25653-3A9C-4CE3-BF97-9AE3E891B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EC9D37F-2DEC-4851-9D49-B963FB29D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8ECD70E-0E6D-455D-9A3D-670B4093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F429A50-E3C9-4F4E-BAF7-1C9731A4D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301C3FB-0C30-4E00-BF90-CA026B581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C0F232-F6E7-4926-98B1-6A49E9A72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C1FDDE-1090-4BDF-A65A-5A63F82EE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76A3BC-E35E-41EF-A408-A19B208E3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61DE11-CA81-45DC-B924-5A37ED3BF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47EF3D2-4E9B-4E36-9627-61D8E2E62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70AA57A-1589-43C2-AFE5-7AC7C5707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30FDAE1-2302-4E41-9491-9DAA4B7F4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09AA827-49C4-420B-AC69-DA271B34E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7A3D6BD-FCA7-425F-B8AA-F1F99FF44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37606F0-46C1-4773-BA8B-936375164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453AECA-003D-4CE4-B688-64C003B09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7B10E4-75B7-44A8-9913-09AD20BB3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1B937A-0890-4A48-9D77-F5EE2B8DE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DC6DB5-C1EE-4DA1-83EB-CB25D9F32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373E60-A883-44C0-A38D-B21B1D0AA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FD8AAA5-D7F7-446B-83CB-3262F00BD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DCD3A17-5C61-47BC-95E9-10AE16406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580D7F8-CBEA-4864-951B-8A715312E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D95295E-BC02-4EFA-ACD7-B90E233AC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FBEC017-8A4C-45EB-B857-7F7EDCEA9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3F0B0C8-D060-4BC1-B4EF-734333165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F0C3687-9B9B-4B94-B58B-82E175DBF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E693CD-8644-4DD1-B3C6-750FA999E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939BB5-FDD9-47CF-867E-5DC000C06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CF1C43-7933-49C3-A090-8D7DE6447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CA01F10-CDE7-452C-BC31-BF05A100B7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4852E22-193A-47C5-B677-F627C214C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C0D7E1-45A8-4B32-A91F-2AE24D324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B1AD2E6-D2A5-4C2C-9704-E03896BCA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9179440-9FE3-403C-BFB3-F7E31478A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955ABFA-4C92-4BCC-8F4B-1692C574A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8C874C8-9AA3-44E9-AF94-DB8EF3709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2304CEE-6526-4F9C-B0A3-2B5823B58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657DC4-C63C-444A-B206-5A828BAFE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FDADC24-5134-438F-802D-8FAF83D83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30FC101-D50B-45EE-893F-D4F964892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428C571-9572-4095-B6F6-6ABA0E114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92519C2-E3C2-4C8D-A2CC-8244EF820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05F1D99-9534-423E-A121-6C1C790CD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48DED6D-14F1-4DAA-89E8-7726F4C1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69107B6-EE8D-437A-B132-36BA2138C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CDC3B07-AABF-489A-A8F6-3D7BAF620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3EBB986-55AD-4675-8C13-EABE43F0D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499F8EA-2B51-449B-AC25-C4458FBAD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8BEF8A-4CB8-4356-B960-C86D99DFB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3733D29-93B0-4C7B-A6AD-C8405B62A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77EB08C-4C49-4C91-9CED-6A6F37078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098BFF-83AB-4748-832D-4C46DCDCF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E87A640-C600-4309-8741-3E6AD49CE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56EC061-E5E1-491A-9EA3-A99CEA96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00543F-CF96-42AD-98FC-0AD1F9B6C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EF69AD9-7780-40B9-8B86-D4ECC7188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DE677C2-0F08-4506-AC24-893C0A271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8CCB37E-82DB-49C8-9ADB-68C3A84F4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64D1B3B-B02F-4088-A1D6-C397F5588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F086B5-E26A-43BE-B276-0841CEB45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BD8A67E-42D3-4BCE-B90F-05EC51F94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39E59EF-ADCE-4A25-AC66-48E410235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71987E1-C3F0-4DC0-91A8-94D646B55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0D4B80-4121-4275-91D1-4BC1732A0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E38CF31-700F-4C3F-B0FA-E840B39F1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ECD8466-9E27-4CC4-81AB-0F3301DAC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DDB1D61-EE7B-443F-A988-A0D15DA65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BF76417-9087-4FA9-8B44-EC1E4C2F1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4232B81-83CE-43C8-B27A-E5C05B0426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A546B55-73C8-4EEA-B79C-BB25541F6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6F8557-17EB-4D6E-8D93-49DD7D6BD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043A26-0791-4446-90B0-899ED5DAC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556076-227C-4032-AAAC-78BEC739F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440A46-FA8F-487B-A037-92A37835C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679AE1A-AEAA-48D5-8192-82106E712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4A06FAD-5F9A-4CED-A75C-7D8B44891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B5840B6-A21B-4009-901C-F63BDAB54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C11DA62-A576-411B-AE15-3CD6229C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0087885-AACE-4A17-AD4B-E077C65CE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19FA283-1E0C-4B0A-BC81-8C099EEF6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229DFA9-FBE2-4F71-A82E-87969A9E2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65A714-4E0D-404F-91EF-4F59D58C7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604A6D-02C9-4B73-8902-8F95D02DF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2EAC979-0119-4486-B504-909352FAD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8F2383E-9400-456F-B742-BD8CD54F1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C490D5E-3DB0-44DD-89F1-247D9517E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BD42305-764D-45A5-99A8-CE5A60F42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8CC0E47-609F-42D2-9F22-F74317604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D2438E2-8253-4539-8B3F-AE6A6823F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E733BD0-A45E-466F-BB2A-B1F6F7F16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C1963B-BE46-4D2C-8D09-A828A8DD1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8C44BA0-CD3D-4D52-9BE7-9CA3E83F4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D3F586A-44CB-4C01-9663-A5C5F0166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9C1F1B8-DA14-4A3A-A559-981D287E9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FACA969-4B11-4D5A-812A-6FDA87DA5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9AA2199-9FA2-4221-B3F4-981F2B979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62F299B-3073-4B45-947F-92F2D94F3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51A6273-7184-4144-B2AB-3C87D1379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9FB6C3F-2CEB-4695-951D-488F5FD4B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324FA71-D20A-4CFA-A3F1-C4A6B9D2C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1BFC26E-F33D-40C1-B855-89B134BBC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C5E0101-F92B-4C9D-9E3B-720B3A4C2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6E46AEB-C3DE-4F39-9BE3-1C2E009BA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CDBEB3-76A6-498F-B817-B46CA92C1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32E9228-FFEF-4650-85E7-E58BDB45C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C9C2281-F5C2-475E-A901-3726482C8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D396DF0-8722-4318-A803-EB44652DF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3F1AF2-E510-4A8A-A5E3-7E1EC5002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B61887A-8DE5-4681-9613-D0BA5EEE8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EF60809-99AA-4047-80D7-E629496E5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6B601CB-4B68-4D4D-B837-27B25A705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C6A1237-6C0D-4621-97E7-ABCD44594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4E30884-DBB9-4BF6-98A2-75E889FCF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17D9C91-7434-4B47-8A2C-1FCF6E1B4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22EED1-CC54-42EA-AFD9-2A8179B5D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8D42C8D-0ACF-49D3-80C2-3E7E729A3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088837-D1AF-495A-88FD-67027868C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556621-FD33-4DA2-8FBE-93B4D3C34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FC943F-9F0F-4250-B260-2918BBDE0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3868DEC-EE2D-4297-BC0B-649ACC74D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BC7FC29-E116-4CFB-9BEA-D738DB442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5D05F86-8DDD-4FDF-9C7A-953211554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1FF35CF-059C-4C5A-86D5-1DFDC87F6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C91E90A-AB1F-468A-8966-9FDC7C89E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8E6C74-A96E-4068-BDCC-B059BAE3B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C6F300-8676-4C38-A1F6-C0C30491B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0CE97B-E449-4160-BFF2-C2257880A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AAB7EA9-A5F1-4590-8427-18A0E71A5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48A9004-4D17-4848-B9A8-114CF8A5D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D041D88-6E39-4AD5-BD1D-EB234DA70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115E931-1403-4EA8-8B16-2F7C32826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F19D68E-35F7-4309-8929-E345893B5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60C7E96-2FAA-41E0-B391-C1EE50576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DB194E6-58A7-43F3-95E7-73669C8E0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A23CC70-FC7A-44C7-865D-5D807EAFB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0D2087D-6937-4CAC-B270-42DC92760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19</xdr:row>
      <xdr:rowOff>9525</xdr:rowOff>
    </xdr:from>
    <xdr:to>
      <xdr:col>6</xdr:col>
      <xdr:colOff>9525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B404C1-B316-4F6E-AAD8-CE056A5F9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32</xdr:row>
      <xdr:rowOff>28576</xdr:rowOff>
    </xdr:from>
    <xdr:to>
      <xdr:col>15</xdr:col>
      <xdr:colOff>247650</xdr:colOff>
      <xdr:row>47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3FDAF09-8539-4E0B-9EC5-28CCC7361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C6389C-CA5E-4793-A84E-EFA3B241F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DB201C-6A2C-4FA8-8E54-D3378426A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19</xdr:row>
      <xdr:rowOff>19050</xdr:rowOff>
    </xdr:from>
    <xdr:to>
      <xdr:col>15</xdr:col>
      <xdr:colOff>241875</xdr:colOff>
      <xdr:row>31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295385-05A9-4BE0-AEF7-2AF96B7EE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567D2EA-9C41-4A81-A609-968795A50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19</xdr:row>
      <xdr:rowOff>9525</xdr:rowOff>
    </xdr:from>
    <xdr:to>
      <xdr:col>5</xdr:col>
      <xdr:colOff>247649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0B39BFB-EBD0-443D-8F5E-987DF6077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32</xdr:row>
      <xdr:rowOff>64295</xdr:rowOff>
    </xdr:from>
    <xdr:to>
      <xdr:col>15</xdr:col>
      <xdr:colOff>219075</xdr:colOff>
      <xdr:row>48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CEAB253-23FC-44A0-ABF7-50E710796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50</xdr:row>
      <xdr:rowOff>19050</xdr:rowOff>
    </xdr:from>
    <xdr:to>
      <xdr:col>15</xdr:col>
      <xdr:colOff>238124</xdr:colOff>
      <xdr:row>63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D38DE85-84CD-43EA-93A7-AFFE3A416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65</xdr:row>
      <xdr:rowOff>28575</xdr:rowOff>
    </xdr:from>
    <xdr:to>
      <xdr:col>15</xdr:col>
      <xdr:colOff>238124</xdr:colOff>
      <xdr:row>81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4A57B4B-59FC-4484-BF55-C2E0612AB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19</xdr:row>
      <xdr:rowOff>19050</xdr:rowOff>
    </xdr:from>
    <xdr:to>
      <xdr:col>15</xdr:col>
      <xdr:colOff>241876</xdr:colOff>
      <xdr:row>31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89FF401-80EE-4549-83C3-00F4F17B4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%C2%A9+Copyright?OpenDocument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abs.gov.au/about/contact-us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BBC5F-2230-4A9C-B09D-AD2C2A911993}">
  <sheetPr codeName="Sheet4"/>
  <dimension ref="A1:C98"/>
  <sheetViews>
    <sheetView showGridLines="0" tabSelected="1" workbookViewId="0"/>
  </sheetViews>
  <sheetFormatPr defaultRowHeight="15" x14ac:dyDescent="0.25"/>
  <cols>
    <col min="1" max="2" width="7.7109375" customWidth="1"/>
    <col min="3" max="3" width="64.140625" customWidth="1"/>
    <col min="4" max="4" width="25.5703125" customWidth="1"/>
    <col min="5" max="5" width="52.28515625" customWidth="1"/>
    <col min="257" max="258" width="7.7109375" customWidth="1"/>
    <col min="259" max="259" width="60.5703125" customWidth="1"/>
    <col min="260" max="260" width="25.5703125" customWidth="1"/>
    <col min="261" max="261" width="52.28515625" customWidth="1"/>
    <col min="513" max="514" width="7.7109375" customWidth="1"/>
    <col min="515" max="515" width="60.5703125" customWidth="1"/>
    <col min="516" max="516" width="25.5703125" customWidth="1"/>
    <col min="517" max="517" width="52.28515625" customWidth="1"/>
    <col min="769" max="770" width="7.7109375" customWidth="1"/>
    <col min="771" max="771" width="60.5703125" customWidth="1"/>
    <col min="772" max="772" width="25.5703125" customWidth="1"/>
    <col min="773" max="773" width="52.28515625" customWidth="1"/>
    <col min="1025" max="1026" width="7.7109375" customWidth="1"/>
    <col min="1027" max="1027" width="60.5703125" customWidth="1"/>
    <col min="1028" max="1028" width="25.5703125" customWidth="1"/>
    <col min="1029" max="1029" width="52.28515625" customWidth="1"/>
    <col min="1281" max="1282" width="7.7109375" customWidth="1"/>
    <col min="1283" max="1283" width="60.5703125" customWidth="1"/>
    <col min="1284" max="1284" width="25.5703125" customWidth="1"/>
    <col min="1285" max="1285" width="52.28515625" customWidth="1"/>
    <col min="1537" max="1538" width="7.7109375" customWidth="1"/>
    <col min="1539" max="1539" width="60.5703125" customWidth="1"/>
    <col min="1540" max="1540" width="25.5703125" customWidth="1"/>
    <col min="1541" max="1541" width="52.28515625" customWidth="1"/>
    <col min="1793" max="1794" width="7.7109375" customWidth="1"/>
    <col min="1795" max="1795" width="60.5703125" customWidth="1"/>
    <col min="1796" max="1796" width="25.5703125" customWidth="1"/>
    <col min="1797" max="1797" width="52.28515625" customWidth="1"/>
    <col min="2049" max="2050" width="7.7109375" customWidth="1"/>
    <col min="2051" max="2051" width="60.5703125" customWidth="1"/>
    <col min="2052" max="2052" width="25.5703125" customWidth="1"/>
    <col min="2053" max="2053" width="52.28515625" customWidth="1"/>
    <col min="2305" max="2306" width="7.7109375" customWidth="1"/>
    <col min="2307" max="2307" width="60.5703125" customWidth="1"/>
    <col min="2308" max="2308" width="25.5703125" customWidth="1"/>
    <col min="2309" max="2309" width="52.28515625" customWidth="1"/>
    <col min="2561" max="2562" width="7.7109375" customWidth="1"/>
    <col min="2563" max="2563" width="60.5703125" customWidth="1"/>
    <col min="2564" max="2564" width="25.5703125" customWidth="1"/>
    <col min="2565" max="2565" width="52.28515625" customWidth="1"/>
    <col min="2817" max="2818" width="7.7109375" customWidth="1"/>
    <col min="2819" max="2819" width="60.5703125" customWidth="1"/>
    <col min="2820" max="2820" width="25.5703125" customWidth="1"/>
    <col min="2821" max="2821" width="52.28515625" customWidth="1"/>
    <col min="3073" max="3074" width="7.7109375" customWidth="1"/>
    <col min="3075" max="3075" width="60.5703125" customWidth="1"/>
    <col min="3076" max="3076" width="25.5703125" customWidth="1"/>
    <col min="3077" max="3077" width="52.28515625" customWidth="1"/>
    <col min="3329" max="3330" width="7.7109375" customWidth="1"/>
    <col min="3331" max="3331" width="60.5703125" customWidth="1"/>
    <col min="3332" max="3332" width="25.5703125" customWidth="1"/>
    <col min="3333" max="3333" width="52.28515625" customWidth="1"/>
    <col min="3585" max="3586" width="7.7109375" customWidth="1"/>
    <col min="3587" max="3587" width="60.5703125" customWidth="1"/>
    <col min="3588" max="3588" width="25.5703125" customWidth="1"/>
    <col min="3589" max="3589" width="52.28515625" customWidth="1"/>
    <col min="3841" max="3842" width="7.7109375" customWidth="1"/>
    <col min="3843" max="3843" width="60.5703125" customWidth="1"/>
    <col min="3844" max="3844" width="25.5703125" customWidth="1"/>
    <col min="3845" max="3845" width="52.28515625" customWidth="1"/>
    <col min="4097" max="4098" width="7.7109375" customWidth="1"/>
    <col min="4099" max="4099" width="60.5703125" customWidth="1"/>
    <col min="4100" max="4100" width="25.5703125" customWidth="1"/>
    <col min="4101" max="4101" width="52.28515625" customWidth="1"/>
    <col min="4353" max="4354" width="7.7109375" customWidth="1"/>
    <col min="4355" max="4355" width="60.5703125" customWidth="1"/>
    <col min="4356" max="4356" width="25.5703125" customWidth="1"/>
    <col min="4357" max="4357" width="52.28515625" customWidth="1"/>
    <col min="4609" max="4610" width="7.7109375" customWidth="1"/>
    <col min="4611" max="4611" width="60.5703125" customWidth="1"/>
    <col min="4612" max="4612" width="25.5703125" customWidth="1"/>
    <col min="4613" max="4613" width="52.28515625" customWidth="1"/>
    <col min="4865" max="4866" width="7.7109375" customWidth="1"/>
    <col min="4867" max="4867" width="60.5703125" customWidth="1"/>
    <col min="4868" max="4868" width="25.5703125" customWidth="1"/>
    <col min="4869" max="4869" width="52.28515625" customWidth="1"/>
    <col min="5121" max="5122" width="7.7109375" customWidth="1"/>
    <col min="5123" max="5123" width="60.5703125" customWidth="1"/>
    <col min="5124" max="5124" width="25.5703125" customWidth="1"/>
    <col min="5125" max="5125" width="52.28515625" customWidth="1"/>
    <col min="5377" max="5378" width="7.7109375" customWidth="1"/>
    <col min="5379" max="5379" width="60.5703125" customWidth="1"/>
    <col min="5380" max="5380" width="25.5703125" customWidth="1"/>
    <col min="5381" max="5381" width="52.28515625" customWidth="1"/>
    <col min="5633" max="5634" width="7.7109375" customWidth="1"/>
    <col min="5635" max="5635" width="60.5703125" customWidth="1"/>
    <col min="5636" max="5636" width="25.5703125" customWidth="1"/>
    <col min="5637" max="5637" width="52.28515625" customWidth="1"/>
    <col min="5889" max="5890" width="7.7109375" customWidth="1"/>
    <col min="5891" max="5891" width="60.5703125" customWidth="1"/>
    <col min="5892" max="5892" width="25.5703125" customWidth="1"/>
    <col min="5893" max="5893" width="52.28515625" customWidth="1"/>
    <col min="6145" max="6146" width="7.7109375" customWidth="1"/>
    <col min="6147" max="6147" width="60.5703125" customWidth="1"/>
    <col min="6148" max="6148" width="25.5703125" customWidth="1"/>
    <col min="6149" max="6149" width="52.28515625" customWidth="1"/>
    <col min="6401" max="6402" width="7.7109375" customWidth="1"/>
    <col min="6403" max="6403" width="60.5703125" customWidth="1"/>
    <col min="6404" max="6404" width="25.5703125" customWidth="1"/>
    <col min="6405" max="6405" width="52.28515625" customWidth="1"/>
    <col min="6657" max="6658" width="7.7109375" customWidth="1"/>
    <col min="6659" max="6659" width="60.5703125" customWidth="1"/>
    <col min="6660" max="6660" width="25.5703125" customWidth="1"/>
    <col min="6661" max="6661" width="52.28515625" customWidth="1"/>
    <col min="6913" max="6914" width="7.7109375" customWidth="1"/>
    <col min="6915" max="6915" width="60.5703125" customWidth="1"/>
    <col min="6916" max="6916" width="25.5703125" customWidth="1"/>
    <col min="6917" max="6917" width="52.28515625" customWidth="1"/>
    <col min="7169" max="7170" width="7.7109375" customWidth="1"/>
    <col min="7171" max="7171" width="60.5703125" customWidth="1"/>
    <col min="7172" max="7172" width="25.5703125" customWidth="1"/>
    <col min="7173" max="7173" width="52.28515625" customWidth="1"/>
    <col min="7425" max="7426" width="7.7109375" customWidth="1"/>
    <col min="7427" max="7427" width="60.5703125" customWidth="1"/>
    <col min="7428" max="7428" width="25.5703125" customWidth="1"/>
    <col min="7429" max="7429" width="52.28515625" customWidth="1"/>
    <col min="7681" max="7682" width="7.7109375" customWidth="1"/>
    <col min="7683" max="7683" width="60.5703125" customWidth="1"/>
    <col min="7684" max="7684" width="25.5703125" customWidth="1"/>
    <col min="7685" max="7685" width="52.28515625" customWidth="1"/>
    <col min="7937" max="7938" width="7.7109375" customWidth="1"/>
    <col min="7939" max="7939" width="60.5703125" customWidth="1"/>
    <col min="7940" max="7940" width="25.5703125" customWidth="1"/>
    <col min="7941" max="7941" width="52.28515625" customWidth="1"/>
    <col min="8193" max="8194" width="7.7109375" customWidth="1"/>
    <col min="8195" max="8195" width="60.5703125" customWidth="1"/>
    <col min="8196" max="8196" width="25.5703125" customWidth="1"/>
    <col min="8197" max="8197" width="52.28515625" customWidth="1"/>
    <col min="8449" max="8450" width="7.7109375" customWidth="1"/>
    <col min="8451" max="8451" width="60.5703125" customWidth="1"/>
    <col min="8452" max="8452" width="25.5703125" customWidth="1"/>
    <col min="8453" max="8453" width="52.28515625" customWidth="1"/>
    <col min="8705" max="8706" width="7.7109375" customWidth="1"/>
    <col min="8707" max="8707" width="60.5703125" customWidth="1"/>
    <col min="8708" max="8708" width="25.5703125" customWidth="1"/>
    <col min="8709" max="8709" width="52.28515625" customWidth="1"/>
    <col min="8961" max="8962" width="7.7109375" customWidth="1"/>
    <col min="8963" max="8963" width="60.5703125" customWidth="1"/>
    <col min="8964" max="8964" width="25.5703125" customWidth="1"/>
    <col min="8965" max="8965" width="52.28515625" customWidth="1"/>
    <col min="9217" max="9218" width="7.7109375" customWidth="1"/>
    <col min="9219" max="9219" width="60.5703125" customWidth="1"/>
    <col min="9220" max="9220" width="25.5703125" customWidth="1"/>
    <col min="9221" max="9221" width="52.28515625" customWidth="1"/>
    <col min="9473" max="9474" width="7.7109375" customWidth="1"/>
    <col min="9475" max="9475" width="60.5703125" customWidth="1"/>
    <col min="9476" max="9476" width="25.5703125" customWidth="1"/>
    <col min="9477" max="9477" width="52.28515625" customWidth="1"/>
    <col min="9729" max="9730" width="7.7109375" customWidth="1"/>
    <col min="9731" max="9731" width="60.5703125" customWidth="1"/>
    <col min="9732" max="9732" width="25.5703125" customWidth="1"/>
    <col min="9733" max="9733" width="52.28515625" customWidth="1"/>
    <col min="9985" max="9986" width="7.7109375" customWidth="1"/>
    <col min="9987" max="9987" width="60.5703125" customWidth="1"/>
    <col min="9988" max="9988" width="25.5703125" customWidth="1"/>
    <col min="9989" max="9989" width="52.28515625" customWidth="1"/>
    <col min="10241" max="10242" width="7.7109375" customWidth="1"/>
    <col min="10243" max="10243" width="60.5703125" customWidth="1"/>
    <col min="10244" max="10244" width="25.5703125" customWidth="1"/>
    <col min="10245" max="10245" width="52.28515625" customWidth="1"/>
    <col min="10497" max="10498" width="7.7109375" customWidth="1"/>
    <col min="10499" max="10499" width="60.5703125" customWidth="1"/>
    <col min="10500" max="10500" width="25.5703125" customWidth="1"/>
    <col min="10501" max="10501" width="52.28515625" customWidth="1"/>
    <col min="10753" max="10754" width="7.7109375" customWidth="1"/>
    <col min="10755" max="10755" width="60.5703125" customWidth="1"/>
    <col min="10756" max="10756" width="25.5703125" customWidth="1"/>
    <col min="10757" max="10757" width="52.28515625" customWidth="1"/>
    <col min="11009" max="11010" width="7.7109375" customWidth="1"/>
    <col min="11011" max="11011" width="60.5703125" customWidth="1"/>
    <col min="11012" max="11012" width="25.5703125" customWidth="1"/>
    <col min="11013" max="11013" width="52.28515625" customWidth="1"/>
    <col min="11265" max="11266" width="7.7109375" customWidth="1"/>
    <col min="11267" max="11267" width="60.5703125" customWidth="1"/>
    <col min="11268" max="11268" width="25.5703125" customWidth="1"/>
    <col min="11269" max="11269" width="52.28515625" customWidth="1"/>
    <col min="11521" max="11522" width="7.7109375" customWidth="1"/>
    <col min="11523" max="11523" width="60.5703125" customWidth="1"/>
    <col min="11524" max="11524" width="25.5703125" customWidth="1"/>
    <col min="11525" max="11525" width="52.28515625" customWidth="1"/>
    <col min="11777" max="11778" width="7.7109375" customWidth="1"/>
    <col min="11779" max="11779" width="60.5703125" customWidth="1"/>
    <col min="11780" max="11780" width="25.5703125" customWidth="1"/>
    <col min="11781" max="11781" width="52.28515625" customWidth="1"/>
    <col min="12033" max="12034" width="7.7109375" customWidth="1"/>
    <col min="12035" max="12035" width="60.5703125" customWidth="1"/>
    <col min="12036" max="12036" width="25.5703125" customWidth="1"/>
    <col min="12037" max="12037" width="52.28515625" customWidth="1"/>
    <col min="12289" max="12290" width="7.7109375" customWidth="1"/>
    <col min="12291" max="12291" width="60.5703125" customWidth="1"/>
    <col min="12292" max="12292" width="25.5703125" customWidth="1"/>
    <col min="12293" max="12293" width="52.28515625" customWidth="1"/>
    <col min="12545" max="12546" width="7.7109375" customWidth="1"/>
    <col min="12547" max="12547" width="60.5703125" customWidth="1"/>
    <col min="12548" max="12548" width="25.5703125" customWidth="1"/>
    <col min="12549" max="12549" width="52.28515625" customWidth="1"/>
    <col min="12801" max="12802" width="7.7109375" customWidth="1"/>
    <col min="12803" max="12803" width="60.5703125" customWidth="1"/>
    <col min="12804" max="12804" width="25.5703125" customWidth="1"/>
    <col min="12805" max="12805" width="52.28515625" customWidth="1"/>
    <col min="13057" max="13058" width="7.7109375" customWidth="1"/>
    <col min="13059" max="13059" width="60.5703125" customWidth="1"/>
    <col min="13060" max="13060" width="25.5703125" customWidth="1"/>
    <col min="13061" max="13061" width="52.28515625" customWidth="1"/>
    <col min="13313" max="13314" width="7.7109375" customWidth="1"/>
    <col min="13315" max="13315" width="60.5703125" customWidth="1"/>
    <col min="13316" max="13316" width="25.5703125" customWidth="1"/>
    <col min="13317" max="13317" width="52.28515625" customWidth="1"/>
    <col min="13569" max="13570" width="7.7109375" customWidth="1"/>
    <col min="13571" max="13571" width="60.5703125" customWidth="1"/>
    <col min="13572" max="13572" width="25.5703125" customWidth="1"/>
    <col min="13573" max="13573" width="52.28515625" customWidth="1"/>
    <col min="13825" max="13826" width="7.7109375" customWidth="1"/>
    <col min="13827" max="13827" width="60.5703125" customWidth="1"/>
    <col min="13828" max="13828" width="25.5703125" customWidth="1"/>
    <col min="13829" max="13829" width="52.28515625" customWidth="1"/>
    <col min="14081" max="14082" width="7.7109375" customWidth="1"/>
    <col min="14083" max="14083" width="60.5703125" customWidth="1"/>
    <col min="14084" max="14084" width="25.5703125" customWidth="1"/>
    <col min="14085" max="14085" width="52.28515625" customWidth="1"/>
    <col min="14337" max="14338" width="7.7109375" customWidth="1"/>
    <col min="14339" max="14339" width="60.5703125" customWidth="1"/>
    <col min="14340" max="14340" width="25.5703125" customWidth="1"/>
    <col min="14341" max="14341" width="52.28515625" customWidth="1"/>
    <col min="14593" max="14594" width="7.7109375" customWidth="1"/>
    <col min="14595" max="14595" width="60.5703125" customWidth="1"/>
    <col min="14596" max="14596" width="25.5703125" customWidth="1"/>
    <col min="14597" max="14597" width="52.28515625" customWidth="1"/>
    <col min="14849" max="14850" width="7.7109375" customWidth="1"/>
    <col min="14851" max="14851" width="60.5703125" customWidth="1"/>
    <col min="14852" max="14852" width="25.5703125" customWidth="1"/>
    <col min="14853" max="14853" width="52.28515625" customWidth="1"/>
    <col min="15105" max="15106" width="7.7109375" customWidth="1"/>
    <col min="15107" max="15107" width="60.5703125" customWidth="1"/>
    <col min="15108" max="15108" width="25.5703125" customWidth="1"/>
    <col min="15109" max="15109" width="52.28515625" customWidth="1"/>
    <col min="15361" max="15362" width="7.7109375" customWidth="1"/>
    <col min="15363" max="15363" width="60.5703125" customWidth="1"/>
    <col min="15364" max="15364" width="25.5703125" customWidth="1"/>
    <col min="15365" max="15365" width="52.28515625" customWidth="1"/>
    <col min="15617" max="15618" width="7.7109375" customWidth="1"/>
    <col min="15619" max="15619" width="60.5703125" customWidth="1"/>
    <col min="15620" max="15620" width="25.5703125" customWidth="1"/>
    <col min="15621" max="15621" width="52.28515625" customWidth="1"/>
    <col min="15873" max="15874" width="7.7109375" customWidth="1"/>
    <col min="15875" max="15875" width="60.5703125" customWidth="1"/>
    <col min="15876" max="15876" width="25.5703125" customWidth="1"/>
    <col min="15877" max="15877" width="52.28515625" customWidth="1"/>
    <col min="16129" max="16130" width="7.7109375" customWidth="1"/>
    <col min="16131" max="16131" width="60.5703125" customWidth="1"/>
    <col min="16132" max="16132" width="25.5703125" customWidth="1"/>
    <col min="16133" max="16133" width="52.28515625" customWidth="1"/>
  </cols>
  <sheetData>
    <row r="1" spans="1:3" ht="60" customHeight="1" x14ac:dyDescent="0.25">
      <c r="A1" s="3" t="s">
        <v>79</v>
      </c>
      <c r="B1" s="3"/>
      <c r="C1" s="3"/>
    </row>
    <row r="2" spans="1:3" ht="19.5" customHeight="1" x14ac:dyDescent="0.25">
      <c r="A2" s="6" t="str">
        <f>"Jobs in Australia: Table 10. South Australia Spotlights by Local Government Areas, "&amp;'Table 10.1'!$Z$2&amp;""</f>
        <v>Jobs in Australia: Table 10. South Australia Spotlights by Local Government Areas, 2022-23</v>
      </c>
    </row>
    <row r="3" spans="1:3" ht="12.75" customHeight="1" x14ac:dyDescent="0.25">
      <c r="A3" s="1" t="s">
        <v>270</v>
      </c>
    </row>
    <row r="4" spans="1:3" ht="12.75" customHeight="1" x14ac:dyDescent="0.25"/>
    <row r="5" spans="1:3" ht="12.75" customHeight="1" x14ac:dyDescent="0.25">
      <c r="B5" s="7" t="s">
        <v>89</v>
      </c>
    </row>
    <row r="6" spans="1:3" ht="12.75" customHeight="1" x14ac:dyDescent="0.25">
      <c r="B6" s="8" t="s">
        <v>90</v>
      </c>
    </row>
    <row r="7" spans="1:3" ht="12.75" customHeight="1" x14ac:dyDescent="0.25">
      <c r="A7" s="9"/>
      <c r="B7" s="16">
        <v>10.1</v>
      </c>
      <c r="C7" s="17" t="s">
        <v>106</v>
      </c>
    </row>
    <row r="8" spans="1:3" ht="12.75" customHeight="1" x14ac:dyDescent="0.25">
      <c r="A8" s="9"/>
      <c r="B8" s="16">
        <v>10.199999999999999</v>
      </c>
      <c r="C8" s="17" t="s">
        <v>107</v>
      </c>
    </row>
    <row r="9" spans="1:3" ht="12.75" customHeight="1" x14ac:dyDescent="0.25">
      <c r="A9" s="9"/>
      <c r="B9" s="16">
        <v>10.3</v>
      </c>
      <c r="C9" s="17" t="s">
        <v>108</v>
      </c>
    </row>
    <row r="10" spans="1:3" ht="12.75" customHeight="1" x14ac:dyDescent="0.25">
      <c r="A10" s="9"/>
      <c r="B10" s="16">
        <v>10.4</v>
      </c>
      <c r="C10" s="17" t="s">
        <v>109</v>
      </c>
    </row>
    <row r="11" spans="1:3" ht="12.75" customHeight="1" x14ac:dyDescent="0.25">
      <c r="A11" s="9"/>
      <c r="B11" s="16">
        <v>10.5</v>
      </c>
      <c r="C11" s="17" t="s">
        <v>110</v>
      </c>
    </row>
    <row r="12" spans="1:3" ht="12.75" customHeight="1" x14ac:dyDescent="0.25">
      <c r="B12" s="16">
        <v>10.6</v>
      </c>
      <c r="C12" s="17" t="s">
        <v>111</v>
      </c>
    </row>
    <row r="13" spans="1:3" ht="12.75" customHeight="1" x14ac:dyDescent="0.25">
      <c r="B13" s="16">
        <v>10.7</v>
      </c>
      <c r="C13" s="17" t="s">
        <v>112</v>
      </c>
    </row>
    <row r="14" spans="1:3" ht="12.75" customHeight="1" x14ac:dyDescent="0.25">
      <c r="B14" s="16">
        <v>10.8</v>
      </c>
      <c r="C14" s="17" t="s">
        <v>113</v>
      </c>
    </row>
    <row r="15" spans="1:3" ht="12.75" customHeight="1" x14ac:dyDescent="0.25">
      <c r="B15" s="16">
        <v>10.9</v>
      </c>
      <c r="C15" s="17" t="s">
        <v>114</v>
      </c>
    </row>
    <row r="16" spans="1:3" ht="12.75" customHeight="1" x14ac:dyDescent="0.25">
      <c r="B16" s="55" t="s">
        <v>115</v>
      </c>
      <c r="C16" s="17" t="s">
        <v>104</v>
      </c>
    </row>
    <row r="17" spans="2:3" ht="12.75" customHeight="1" x14ac:dyDescent="0.25">
      <c r="B17" s="16">
        <v>10.11</v>
      </c>
      <c r="C17" s="17" t="s">
        <v>116</v>
      </c>
    </row>
    <row r="18" spans="2:3" ht="12.75" customHeight="1" x14ac:dyDescent="0.25">
      <c r="B18" s="16">
        <v>10.119999999999999</v>
      </c>
      <c r="C18" s="17" t="s">
        <v>117</v>
      </c>
    </row>
    <row r="19" spans="2:3" ht="12.75" customHeight="1" x14ac:dyDescent="0.25">
      <c r="B19" s="16">
        <v>10.130000000000001</v>
      </c>
      <c r="C19" s="17" t="s">
        <v>118</v>
      </c>
    </row>
    <row r="20" spans="2:3" ht="12.75" customHeight="1" x14ac:dyDescent="0.25">
      <c r="B20" s="16">
        <v>10.14</v>
      </c>
      <c r="C20" s="17" t="s">
        <v>119</v>
      </c>
    </row>
    <row r="21" spans="2:3" ht="12.75" customHeight="1" x14ac:dyDescent="0.25">
      <c r="B21" s="16">
        <v>10.15</v>
      </c>
      <c r="C21" s="17" t="s">
        <v>120</v>
      </c>
    </row>
    <row r="22" spans="2:3" ht="12.75" customHeight="1" x14ac:dyDescent="0.25">
      <c r="B22" s="16">
        <v>10.16</v>
      </c>
      <c r="C22" s="17" t="s">
        <v>121</v>
      </c>
    </row>
    <row r="23" spans="2:3" ht="12.75" customHeight="1" x14ac:dyDescent="0.25">
      <c r="B23" s="16">
        <v>10.17</v>
      </c>
      <c r="C23" s="17" t="s">
        <v>122</v>
      </c>
    </row>
    <row r="24" spans="2:3" ht="12.75" customHeight="1" x14ac:dyDescent="0.25">
      <c r="B24" s="16">
        <v>10.18</v>
      </c>
      <c r="C24" s="17" t="s">
        <v>123</v>
      </c>
    </row>
    <row r="25" spans="2:3" ht="12.75" customHeight="1" x14ac:dyDescent="0.25">
      <c r="B25" s="16">
        <v>10.19</v>
      </c>
      <c r="C25" s="17" t="s">
        <v>124</v>
      </c>
    </row>
    <row r="26" spans="2:3" ht="12.75" customHeight="1" x14ac:dyDescent="0.25">
      <c r="B26" s="55" t="s">
        <v>126</v>
      </c>
      <c r="C26" s="17" t="s">
        <v>125</v>
      </c>
    </row>
    <row r="27" spans="2:3" ht="12.75" customHeight="1" x14ac:dyDescent="0.25">
      <c r="B27" s="16">
        <v>10.210000000000001</v>
      </c>
      <c r="C27" s="17" t="s">
        <v>127</v>
      </c>
    </row>
    <row r="28" spans="2:3" ht="12.75" customHeight="1" x14ac:dyDescent="0.25">
      <c r="B28" s="16">
        <v>10.220000000000001</v>
      </c>
      <c r="C28" s="17" t="s">
        <v>128</v>
      </c>
    </row>
    <row r="29" spans="2:3" ht="12.75" customHeight="1" x14ac:dyDescent="0.25">
      <c r="B29" s="16">
        <v>10.23</v>
      </c>
      <c r="C29" s="17" t="s">
        <v>129</v>
      </c>
    </row>
    <row r="30" spans="2:3" ht="12.75" customHeight="1" x14ac:dyDescent="0.25">
      <c r="B30" s="16">
        <v>10.24</v>
      </c>
      <c r="C30" s="17" t="s">
        <v>130</v>
      </c>
    </row>
    <row r="31" spans="2:3" ht="12.75" customHeight="1" x14ac:dyDescent="0.25">
      <c r="B31" s="16">
        <v>10.25</v>
      </c>
      <c r="C31" s="17" t="s">
        <v>131</v>
      </c>
    </row>
    <row r="32" spans="2:3" ht="12.75" customHeight="1" x14ac:dyDescent="0.25">
      <c r="B32" s="16">
        <v>10.26</v>
      </c>
      <c r="C32" s="17" t="s">
        <v>132</v>
      </c>
    </row>
    <row r="33" spans="2:3" ht="12.75" customHeight="1" x14ac:dyDescent="0.25">
      <c r="B33" s="16">
        <v>10.27</v>
      </c>
      <c r="C33" s="17" t="s">
        <v>105</v>
      </c>
    </row>
    <row r="34" spans="2:3" ht="12.75" customHeight="1" x14ac:dyDescent="0.25">
      <c r="B34" s="16">
        <v>10.28</v>
      </c>
      <c r="C34" s="17" t="s">
        <v>133</v>
      </c>
    </row>
    <row r="35" spans="2:3" ht="12.75" customHeight="1" x14ac:dyDescent="0.25">
      <c r="B35" s="16">
        <v>10.29</v>
      </c>
      <c r="C35" s="17" t="s">
        <v>134</v>
      </c>
    </row>
    <row r="36" spans="2:3" ht="12.75" customHeight="1" x14ac:dyDescent="0.25">
      <c r="B36" s="55" t="s">
        <v>136</v>
      </c>
      <c r="C36" s="17" t="s">
        <v>135</v>
      </c>
    </row>
    <row r="37" spans="2:3" ht="12.75" customHeight="1" x14ac:dyDescent="0.25">
      <c r="B37" s="16">
        <v>10.31</v>
      </c>
      <c r="C37" s="17" t="s">
        <v>137</v>
      </c>
    </row>
    <row r="38" spans="2:3" ht="12.75" customHeight="1" x14ac:dyDescent="0.25">
      <c r="B38" s="16">
        <v>10.32</v>
      </c>
      <c r="C38" s="17" t="s">
        <v>138</v>
      </c>
    </row>
    <row r="39" spans="2:3" ht="12.75" customHeight="1" x14ac:dyDescent="0.25">
      <c r="B39" s="16">
        <v>10.33</v>
      </c>
      <c r="C39" s="17" t="s">
        <v>139</v>
      </c>
    </row>
    <row r="40" spans="2:3" ht="12.75" customHeight="1" x14ac:dyDescent="0.25">
      <c r="B40" s="16">
        <v>10.34</v>
      </c>
      <c r="C40" s="17" t="s">
        <v>140</v>
      </c>
    </row>
    <row r="41" spans="2:3" ht="12.75" customHeight="1" x14ac:dyDescent="0.25">
      <c r="B41" s="16">
        <v>10.35</v>
      </c>
      <c r="C41" s="17" t="s">
        <v>141</v>
      </c>
    </row>
    <row r="42" spans="2:3" ht="12.75" customHeight="1" x14ac:dyDescent="0.25">
      <c r="B42" s="16">
        <v>10.36</v>
      </c>
      <c r="C42" s="17" t="s">
        <v>142</v>
      </c>
    </row>
    <row r="43" spans="2:3" ht="12.75" customHeight="1" x14ac:dyDescent="0.25">
      <c r="B43" s="16">
        <v>10.37</v>
      </c>
      <c r="C43" s="17" t="s">
        <v>143</v>
      </c>
    </row>
    <row r="44" spans="2:3" ht="12.75" customHeight="1" x14ac:dyDescent="0.25">
      <c r="B44" s="16">
        <v>10.38</v>
      </c>
      <c r="C44" s="17" t="s">
        <v>144</v>
      </c>
    </row>
    <row r="45" spans="2:3" ht="12.75" customHeight="1" x14ac:dyDescent="0.25">
      <c r="B45" s="16">
        <v>10.39</v>
      </c>
      <c r="C45" s="17" t="s">
        <v>145</v>
      </c>
    </row>
    <row r="46" spans="2:3" ht="12.75" customHeight="1" x14ac:dyDescent="0.25">
      <c r="B46" s="55" t="s">
        <v>147</v>
      </c>
      <c r="C46" s="17" t="s">
        <v>146</v>
      </c>
    </row>
    <row r="47" spans="2:3" ht="12.75" customHeight="1" x14ac:dyDescent="0.25">
      <c r="B47" s="16">
        <v>10.41</v>
      </c>
      <c r="C47" s="17" t="s">
        <v>148</v>
      </c>
    </row>
    <row r="48" spans="2:3" ht="12.75" customHeight="1" x14ac:dyDescent="0.25">
      <c r="B48" s="16">
        <v>10.42</v>
      </c>
      <c r="C48" s="17" t="s">
        <v>149</v>
      </c>
    </row>
    <row r="49" spans="2:3" ht="12.75" customHeight="1" x14ac:dyDescent="0.25">
      <c r="B49" s="16">
        <v>10.43</v>
      </c>
      <c r="C49" s="17" t="s">
        <v>150</v>
      </c>
    </row>
    <row r="50" spans="2:3" ht="12.75" customHeight="1" x14ac:dyDescent="0.25">
      <c r="B50" s="16">
        <v>10.44</v>
      </c>
      <c r="C50" s="17" t="s">
        <v>151</v>
      </c>
    </row>
    <row r="51" spans="2:3" ht="12.75" customHeight="1" x14ac:dyDescent="0.25">
      <c r="B51" s="16">
        <v>10.45</v>
      </c>
      <c r="C51" s="17" t="s">
        <v>152</v>
      </c>
    </row>
    <row r="52" spans="2:3" ht="12.75" customHeight="1" x14ac:dyDescent="0.25">
      <c r="B52" s="16">
        <v>10.46</v>
      </c>
      <c r="C52" s="17" t="s">
        <v>153</v>
      </c>
    </row>
    <row r="53" spans="2:3" ht="12.75" customHeight="1" x14ac:dyDescent="0.25">
      <c r="B53" s="16">
        <v>10.47</v>
      </c>
      <c r="C53" s="17" t="s">
        <v>154</v>
      </c>
    </row>
    <row r="54" spans="2:3" ht="12.75" customHeight="1" x14ac:dyDescent="0.25">
      <c r="B54" s="16">
        <v>10.48</v>
      </c>
      <c r="C54" s="17" t="s">
        <v>155</v>
      </c>
    </row>
    <row r="55" spans="2:3" ht="12.75" customHeight="1" x14ac:dyDescent="0.25">
      <c r="B55" s="16">
        <v>10.49</v>
      </c>
      <c r="C55" s="17" t="s">
        <v>156</v>
      </c>
    </row>
    <row r="56" spans="2:3" ht="12.75" customHeight="1" x14ac:dyDescent="0.25">
      <c r="B56" s="55" t="s">
        <v>158</v>
      </c>
      <c r="C56" s="17" t="s">
        <v>157</v>
      </c>
    </row>
    <row r="57" spans="2:3" ht="12.75" customHeight="1" x14ac:dyDescent="0.25">
      <c r="B57" s="16">
        <v>10.51</v>
      </c>
      <c r="C57" s="17" t="s">
        <v>159</v>
      </c>
    </row>
    <row r="58" spans="2:3" ht="12.75" customHeight="1" x14ac:dyDescent="0.25">
      <c r="B58" s="16">
        <v>10.52</v>
      </c>
      <c r="C58" s="17" t="s">
        <v>160</v>
      </c>
    </row>
    <row r="59" spans="2:3" ht="12.75" customHeight="1" x14ac:dyDescent="0.25">
      <c r="B59" s="16">
        <v>10.53</v>
      </c>
      <c r="C59" s="17" t="s">
        <v>161</v>
      </c>
    </row>
    <row r="60" spans="2:3" ht="12.75" customHeight="1" x14ac:dyDescent="0.25">
      <c r="B60" s="16">
        <v>10.54</v>
      </c>
      <c r="C60" s="17" t="s">
        <v>162</v>
      </c>
    </row>
    <row r="61" spans="2:3" ht="12.75" customHeight="1" x14ac:dyDescent="0.25">
      <c r="B61" s="16">
        <v>10.55</v>
      </c>
      <c r="C61" s="17" t="s">
        <v>163</v>
      </c>
    </row>
    <row r="62" spans="2:3" ht="12.75" customHeight="1" x14ac:dyDescent="0.25">
      <c r="B62" s="16">
        <v>10.56</v>
      </c>
      <c r="C62" s="17" t="s">
        <v>164</v>
      </c>
    </row>
    <row r="63" spans="2:3" ht="12.75" customHeight="1" x14ac:dyDescent="0.25">
      <c r="B63" s="16">
        <v>10.57</v>
      </c>
      <c r="C63" s="17" t="s">
        <v>165</v>
      </c>
    </row>
    <row r="64" spans="2:3" ht="12.75" customHeight="1" x14ac:dyDescent="0.25">
      <c r="B64" s="16">
        <v>10.58</v>
      </c>
      <c r="C64" s="17" t="s">
        <v>166</v>
      </c>
    </row>
    <row r="65" spans="2:3" ht="12.75" customHeight="1" x14ac:dyDescent="0.25">
      <c r="B65" s="16">
        <v>10.59</v>
      </c>
      <c r="C65" s="17" t="s">
        <v>167</v>
      </c>
    </row>
    <row r="66" spans="2:3" ht="12.75" customHeight="1" x14ac:dyDescent="0.25">
      <c r="B66" s="55" t="s">
        <v>169</v>
      </c>
      <c r="C66" s="17" t="s">
        <v>168</v>
      </c>
    </row>
    <row r="67" spans="2:3" ht="12.75" customHeight="1" x14ac:dyDescent="0.25">
      <c r="B67" s="16">
        <v>10.61</v>
      </c>
      <c r="C67" s="17" t="s">
        <v>170</v>
      </c>
    </row>
    <row r="68" spans="2:3" ht="12.75" customHeight="1" x14ac:dyDescent="0.25">
      <c r="B68" s="16">
        <v>10.62</v>
      </c>
      <c r="C68" s="17" t="s">
        <v>171</v>
      </c>
    </row>
    <row r="69" spans="2:3" ht="12.75" customHeight="1" x14ac:dyDescent="0.25">
      <c r="B69" s="16">
        <v>10.63</v>
      </c>
      <c r="C69" s="17" t="s">
        <v>172</v>
      </c>
    </row>
    <row r="70" spans="2:3" ht="12.75" customHeight="1" x14ac:dyDescent="0.25">
      <c r="B70" s="16">
        <v>10.64</v>
      </c>
      <c r="C70" s="17" t="s">
        <v>173</v>
      </c>
    </row>
    <row r="71" spans="2:3" ht="12.75" customHeight="1" x14ac:dyDescent="0.25">
      <c r="B71" s="16">
        <v>10.65</v>
      </c>
      <c r="C71" s="17" t="s">
        <v>174</v>
      </c>
    </row>
    <row r="72" spans="2:3" ht="12.75" customHeight="1" x14ac:dyDescent="0.25">
      <c r="B72" s="16">
        <v>10.66</v>
      </c>
      <c r="C72" s="17" t="s">
        <v>175</v>
      </c>
    </row>
    <row r="73" spans="2:3" ht="12.75" customHeight="1" x14ac:dyDescent="0.25">
      <c r="B73" s="16">
        <v>10.67</v>
      </c>
      <c r="C73" s="17" t="s">
        <v>176</v>
      </c>
    </row>
    <row r="74" spans="2:3" ht="12.75" customHeight="1" x14ac:dyDescent="0.25">
      <c r="B74" s="16">
        <v>10.68</v>
      </c>
      <c r="C74" s="17" t="s">
        <v>177</v>
      </c>
    </row>
    <row r="75" spans="2:3" ht="12.75" customHeight="1" x14ac:dyDescent="0.25">
      <c r="B75" s="16">
        <v>10.69</v>
      </c>
      <c r="C75" s="17" t="s">
        <v>178</v>
      </c>
    </row>
    <row r="76" spans="2:3" ht="12.75" customHeight="1" x14ac:dyDescent="0.25">
      <c r="B76" s="55" t="s">
        <v>180</v>
      </c>
      <c r="C76" s="17" t="s">
        <v>179</v>
      </c>
    </row>
    <row r="77" spans="2:3" x14ac:dyDescent="0.25">
      <c r="B77" s="10"/>
      <c r="C77" s="11"/>
    </row>
    <row r="78" spans="2:3" x14ac:dyDescent="0.25">
      <c r="B78" s="56"/>
      <c r="C78" s="56"/>
    </row>
    <row r="79" spans="2:3" ht="15.75" x14ac:dyDescent="0.25">
      <c r="B79" s="12" t="s">
        <v>91</v>
      </c>
      <c r="C79" s="13"/>
    </row>
    <row r="80" spans="2:3" ht="15.75" x14ac:dyDescent="0.25">
      <c r="B80" s="7"/>
      <c r="C80" s="56"/>
    </row>
    <row r="81" spans="1:3" x14ac:dyDescent="0.25">
      <c r="B81" s="14"/>
      <c r="C81" s="56"/>
    </row>
    <row r="82" spans="1:3" x14ac:dyDescent="0.25">
      <c r="B82" s="14"/>
      <c r="C82" s="56"/>
    </row>
    <row r="83" spans="1:3" ht="15.75" x14ac:dyDescent="0.25">
      <c r="B83" s="6" t="s">
        <v>92</v>
      </c>
      <c r="C83" s="56"/>
    </row>
    <row r="84" spans="1:3" x14ac:dyDescent="0.25">
      <c r="B84" s="15"/>
      <c r="C84" s="15"/>
    </row>
    <row r="85" spans="1:3" ht="21.95" customHeight="1" x14ac:dyDescent="0.25">
      <c r="B85" s="137" t="s">
        <v>269</v>
      </c>
      <c r="C85" s="137"/>
    </row>
    <row r="86" spans="1:3" x14ac:dyDescent="0.25">
      <c r="B86" s="15"/>
      <c r="C86" s="15"/>
    </row>
    <row r="87" spans="1:3" x14ac:dyDescent="0.25">
      <c r="B87" s="15"/>
      <c r="C87" s="15"/>
    </row>
    <row r="88" spans="1:3" x14ac:dyDescent="0.25">
      <c r="B88" s="138" t="s">
        <v>272</v>
      </c>
      <c r="C88" s="138"/>
    </row>
    <row r="93" spans="1:3" x14ac:dyDescent="0.25">
      <c r="A93" s="9"/>
    </row>
    <row r="94" spans="1:3" x14ac:dyDescent="0.25">
      <c r="A94" s="9"/>
    </row>
    <row r="95" spans="1:3" x14ac:dyDescent="0.25">
      <c r="A95" s="9"/>
    </row>
    <row r="96" spans="1:3" x14ac:dyDescent="0.25">
      <c r="A96" s="9"/>
    </row>
    <row r="97" spans="1:1" x14ac:dyDescent="0.25">
      <c r="A97" s="136"/>
    </row>
    <row r="98" spans="1:1" x14ac:dyDescent="0.25">
      <c r="A98" s="136"/>
    </row>
  </sheetData>
  <mergeCells count="2">
    <mergeCell ref="B85:C85"/>
    <mergeCell ref="B88:C88"/>
  </mergeCells>
  <hyperlinks>
    <hyperlink ref="B24:C24" r:id="rId1" display="© Commonwealth of Australia &lt;&lt;yyyy&gt;&gt;" xr:uid="{5056C559-01A9-47EF-AC9B-200CB783AE9A}"/>
    <hyperlink ref="B79:C79" r:id="rId2" display="More information available from the ABS web site" xr:uid="{57C0CE2F-6B41-498E-A0D3-98E9679230A5}"/>
    <hyperlink ref="B88:C88" r:id="rId3" display="© Commonwealth of Australia 2024" xr:uid="{4D098D73-82CF-48A0-B261-C4B27CAAC2BE}"/>
    <hyperlink ref="B7" location="'Table 10.1'!A1" display="10.1" xr:uid="{B9AEDE79-0A92-43E9-9C11-BAB246F54EDE}"/>
    <hyperlink ref="B8" location="'Table 10.2'!A1" display="10.2" xr:uid="{776EDEBE-F030-4412-AD9C-6E8860E28966}"/>
    <hyperlink ref="B9" location="'Table 10.3'!A1" display="10.3" xr:uid="{1D7D0D33-D386-46AB-9D18-2268DCB54ED8}"/>
    <hyperlink ref="B10" location="'Table 10.4'!A1" display="10.4" xr:uid="{F5333FE1-F0A1-4190-95F7-EEDFE4352875}"/>
    <hyperlink ref="B11" location="'Table 10.5'!A1" display="10.5" xr:uid="{B73F31B4-A4CB-47D9-9397-6A3CD89F40D9}"/>
    <hyperlink ref="B12" location="'Table 10.6'!A1" display="10.6" xr:uid="{B1DD5A89-4FAA-4D08-92FE-8FF2CBDC62E0}"/>
    <hyperlink ref="B13" location="'Table 10.7'!A1" display="10.7" xr:uid="{4623C80D-BE8B-4A93-A3A7-2CCC60EE0443}"/>
    <hyperlink ref="B14" location="'Table 10.8'!A1" display="10.8" xr:uid="{A8FEB403-1584-4C03-8327-C37D599F6197}"/>
    <hyperlink ref="B15" location="'Table 10.9'!A1" display="10.9" xr:uid="{5AB12DB8-D5D3-4EF3-82E8-49922BD139E3}"/>
    <hyperlink ref="B16" location="'Table 10.10'!A1" display="10.10" xr:uid="{A57BACE1-E7E6-4AF1-9CA3-F33D45353F7F}"/>
    <hyperlink ref="B17" location="'Table 10.11'!A1" display="10.11" xr:uid="{B994A668-006D-4674-9F0F-1B58FA17DF69}"/>
    <hyperlink ref="B18" location="'Table 10.12'!A1" display="10.12" xr:uid="{674F348C-9A5E-4087-8B8D-8967DFF66280}"/>
    <hyperlink ref="B19" location="'Table 10.13'!A1" display="10.13" xr:uid="{5B7CE892-2093-4A65-9A60-BEC2C977F63C}"/>
    <hyperlink ref="B20" location="'Table 10.14'!A1" display="10.14" xr:uid="{9AE06CAA-BD8E-4D66-8E3F-CAC355B93BD7}"/>
    <hyperlink ref="B21" location="'Table 10.15'!A1" display="10.15" xr:uid="{727B2082-3538-4039-B019-C7D4FB366B80}"/>
    <hyperlink ref="B22" location="'Table 10.16'!A1" display="10.16" xr:uid="{49E041D3-C6E5-45F8-A175-C7D72E2F3C5B}"/>
    <hyperlink ref="B23" location="'Table 10.17'!A1" display="10.17" xr:uid="{66DD4D3B-0901-4D30-99A8-36C2913E0255}"/>
    <hyperlink ref="B24" location="'Table 10.18'!A1" display="10.18" xr:uid="{5CA79B41-F11A-4EB1-BB3C-F5D0CE266456}"/>
    <hyperlink ref="B25" location="'Table 10.19'!A1" display="10.19" xr:uid="{173168F7-EB03-4746-A394-CBC54D3C7607}"/>
    <hyperlink ref="B26" location="'Table 10.20'!A1" display="10.20" xr:uid="{7B80562C-FD1D-42AF-9F00-DDF4732FA9E4}"/>
    <hyperlink ref="B27" location="'Table 10.21'!A1" display="10.21" xr:uid="{307C6979-4F3A-4A6C-A713-7751525209FB}"/>
    <hyperlink ref="B28" location="'Table 10.22'!A1" display="10.22" xr:uid="{C66CC308-D1A9-4783-8394-B3ABE260F6C0}"/>
    <hyperlink ref="B29" location="'Table 10.23'!A1" display="10.23" xr:uid="{04D231DB-0BBA-407E-9A15-7958FF594C7E}"/>
    <hyperlink ref="B30" location="'Table 10.24'!A1" display="10.24" xr:uid="{0D1B9B91-1506-4D42-8131-6206A8084BE9}"/>
    <hyperlink ref="B31" location="'Table 10.25'!A1" display="10.25" xr:uid="{F89C7D91-5E83-4F29-BC90-38C5C3B25932}"/>
    <hyperlink ref="B32" location="'Table 10.26'!A1" display="10.26" xr:uid="{54E25626-C182-4458-AE4C-202644A6F2DE}"/>
    <hyperlink ref="B33" location="'Table 10.27'!A1" display="10.27" xr:uid="{B778DB5F-CB74-45C1-88EC-105F9FC06599}"/>
    <hyperlink ref="B34" location="'Table 10.28'!A1" display="10.28" xr:uid="{004114F1-C01C-4AB9-B00C-1D3DEB7EC04C}"/>
    <hyperlink ref="B35" location="'Table 10.29'!A1" display="10.29" xr:uid="{05A7DB9C-A9D3-4AA5-991D-A9815090EE31}"/>
    <hyperlink ref="B36" location="'Table 10.30'!A1" display="10.30" xr:uid="{569160F1-0965-45EE-B541-F88C20427FBC}"/>
    <hyperlink ref="B37" location="'Table 10.31'!A1" display="10.31" xr:uid="{5BD95A5B-3526-45C1-9B53-781AA7DEC30D}"/>
    <hyperlink ref="B38" location="'Table 10.32'!A1" display="10.32" xr:uid="{FB1E71E4-31E8-42EC-8BFE-3E8F8641A27D}"/>
    <hyperlink ref="B39" location="'Table 10.33'!A1" display="10.33" xr:uid="{DFA497C1-CCB8-4438-BFC6-81746F9C6DB2}"/>
    <hyperlink ref="B40" location="'Table 10.34'!A1" display="10.34" xr:uid="{B0B46824-A7C9-4600-BE3A-1B4DC0271A11}"/>
    <hyperlink ref="B41" location="'Table 10.35'!A1" display="10.35" xr:uid="{36725ED3-5D9D-47B6-957C-E02D8168F86D}"/>
    <hyperlink ref="B42" location="'Table 10.36'!A1" display="10.36" xr:uid="{ECE0C733-F0C3-495F-8F88-0E99C2D9CB98}"/>
    <hyperlink ref="B43" location="'Table 10.37'!A1" display="10.37" xr:uid="{87C7097C-A56A-4300-BD40-63D7146FC0B7}"/>
    <hyperlink ref="B44" location="'Table 10.38'!A1" display="10.38" xr:uid="{6A961D36-0555-4975-B9E4-1553F7A82986}"/>
    <hyperlink ref="B45" location="'Table 10.39'!A1" display="10.39" xr:uid="{193A6FF1-AC5F-4623-A539-7C5D48746FBC}"/>
    <hyperlink ref="B46" location="'Table 10.40'!A1" display="10.40" xr:uid="{B68383D6-726E-46B8-81E3-3F1EBD9EDDE1}"/>
    <hyperlink ref="B47" location="'Table 10.41'!A1" display="10.41" xr:uid="{B56EC13B-1536-47BD-9CAE-BBCFC1CAB632}"/>
    <hyperlink ref="B48" location="'Table 10.42'!A1" display="10.42" xr:uid="{6772D5E0-5569-42E8-B2DB-6468B6F75398}"/>
    <hyperlink ref="B49" location="'Table 10.43'!A1" display="10.43" xr:uid="{E5DAA849-01BC-43F9-8294-A5BBFB698A4E}"/>
    <hyperlink ref="B50" location="'Table 10.44'!A1" display="10.44" xr:uid="{E25C1605-B33B-41F4-8040-BF4CB2549E32}"/>
    <hyperlink ref="B51" location="'Table 10.45'!A1" display="10.45" xr:uid="{AFD506FC-C7F3-4BD2-B690-D7EF55D39676}"/>
    <hyperlink ref="B52" location="'Table 10.46'!A1" display="10.46" xr:uid="{98EC356B-44DE-4076-9AB2-B5BB22B5B6EB}"/>
    <hyperlink ref="B53" location="'Table 10.47'!A1" display="10.47" xr:uid="{8710FC7A-2032-448C-A916-64C94F765153}"/>
    <hyperlink ref="B54" location="'Table 10.48'!A1" display="10.48" xr:uid="{D9A9DF0C-0E13-40F4-9901-62BFF29B082F}"/>
    <hyperlink ref="B55" location="'Table 10.49'!A1" display="10.49" xr:uid="{BE77FA77-5FFD-4C6B-B79B-05B94A123A13}"/>
    <hyperlink ref="B56" location="'Table 10.50'!A1" display="10.50" xr:uid="{084764E5-5FE6-4DF4-A252-4331B8936392}"/>
    <hyperlink ref="B57" location="'Table 10.51'!A1" display="10.51" xr:uid="{75F1B097-75F7-418C-8FDD-5A29F8EEF102}"/>
    <hyperlink ref="B58" location="'Table 10.52'!A1" display="10.52" xr:uid="{B018125C-336D-40F6-801F-445594375179}"/>
    <hyperlink ref="B59" location="'Table 10.53'!A1" display="10.53" xr:uid="{E84B055B-4E89-4262-A6E6-EAD9FCE78C8B}"/>
    <hyperlink ref="B60" location="'Table 10.54'!A1" display="10.54" xr:uid="{21311D9E-7634-47CA-A442-18FB33589A53}"/>
    <hyperlink ref="B61" location="'Table 10.55'!A1" display="10.55" xr:uid="{A1E0AE77-895D-41A3-9934-469CD2F0ABD1}"/>
    <hyperlink ref="B62" location="'Table 10.56'!A1" display="10.56" xr:uid="{760C065F-2A98-4675-8AD6-792C60197132}"/>
    <hyperlink ref="B63" location="'Table 10.57'!A1" display="10.57" xr:uid="{526CC7D1-4E32-4E9E-BE62-F3DAABB1576C}"/>
    <hyperlink ref="B64" location="'Table 10.58'!A1" display="10.58" xr:uid="{9624BC67-5A97-4C18-BE33-6354409F3F58}"/>
    <hyperlink ref="B65" location="'Table 10.59'!A1" display="10.59" xr:uid="{B83134C5-422E-4446-B62E-40E017596F38}"/>
    <hyperlink ref="B66" location="'Table 10.60'!A1" display="10.60" xr:uid="{7F5AEBF9-E50D-4DE2-AE13-5DC2AFCFEEA0}"/>
    <hyperlink ref="B67" location="'Table 10.61'!A1" display="10.61" xr:uid="{C40EC6D4-2B59-4210-844F-C9D1F3444A52}"/>
    <hyperlink ref="B68" location="'Table 10.62'!A1" display="10.62" xr:uid="{193FDF6E-5008-4F90-95DB-E7E8B71BD99E}"/>
    <hyperlink ref="B69" location="'Table 10.63'!A1" display="10.63" xr:uid="{1B959EFD-66B8-4144-BB57-3953BAC75092}"/>
    <hyperlink ref="B70" location="'Table 10.64'!A1" display="10.64" xr:uid="{1E4B488E-2A52-4771-8C55-386B196333AD}"/>
    <hyperlink ref="B71" location="'Table 10.65'!A1" display="10.65" xr:uid="{EC462725-2798-4E3C-974C-B9C86CAA10E8}"/>
    <hyperlink ref="B72" location="'Table 10.66'!A1" display="10.66" xr:uid="{52F196E9-E798-449C-A07B-300098E2FE4E}"/>
    <hyperlink ref="B73" location="'Table 10.67'!A1" display="10.67" xr:uid="{E056FD2D-4E98-478C-8FBC-9E106892E788}"/>
    <hyperlink ref="B74" location="'Table 10.68'!A1" display="10.68" xr:uid="{F43E7762-2EEF-4DE5-9719-1C832377D12E}"/>
    <hyperlink ref="B75" location="'Table 10.69'!A1" display="10.69" xr:uid="{CF382F72-1D3B-4447-9E79-B33D7E76976F}"/>
    <hyperlink ref="B76" location="'Table 10.70'!A1" display="10.70" xr:uid="{9B3F59BF-4C85-4FB8-8054-C66896BCEE5F}"/>
    <hyperlink ref="B85:C85" r:id="rId4" display="For further information about these and related statistics visit abs.gov.au/about/contact-us." xr:uid="{00623621-E533-4EB4-9B08-BE62EA15377C}"/>
  </hyperlinks>
  <pageMargins left="0.7" right="0.7" top="0.75" bottom="0.75" header="0.3" footer="0.3"/>
  <pageSetup paperSize="9" orientation="portrait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8CA49-AF06-404D-9F0D-358E23538E90}">
  <sheetPr codeName="Sheet7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114</v>
      </c>
      <c r="T1" s="99"/>
      <c r="U1" s="99"/>
      <c r="V1" s="99"/>
      <c r="W1" s="99"/>
      <c r="X1" s="99"/>
      <c r="Y1" s="100" t="s">
        <v>193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114</v>
      </c>
      <c r="Y3" s="105" t="s">
        <v>193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10.9 Burnside,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34768</v>
      </c>
      <c r="W4" s="108">
        <v>35002</v>
      </c>
      <c r="X4" s="108">
        <v>35993</v>
      </c>
      <c r="Y4" s="108">
        <v>38938</v>
      </c>
      <c r="Z4" s="108">
        <v>39500</v>
      </c>
      <c r="AB4" s="109" t="str">
        <f>TEXT(Z4,"###,###")</f>
        <v>39,500</v>
      </c>
      <c r="AD4" s="110">
        <f>Z4/Y4-1</f>
        <v>1.4433201499820303E-2</v>
      </c>
      <c r="AF4" s="110">
        <f>Z4/V4-1</f>
        <v>0.13610216290842159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16945</v>
      </c>
      <c r="W5" s="108">
        <v>17169</v>
      </c>
      <c r="X5" s="108">
        <v>17542</v>
      </c>
      <c r="Y5" s="108">
        <v>18926</v>
      </c>
      <c r="Z5" s="108">
        <v>18981</v>
      </c>
      <c r="AB5" s="109" t="str">
        <f>TEXT(Z5,"###,###")</f>
        <v>18,981</v>
      </c>
      <c r="AD5" s="110">
        <f t="shared" ref="AD5:AD9" si="0">Z5/Y5-1</f>
        <v>2.9060551622106523E-3</v>
      </c>
      <c r="AF5" s="110">
        <f t="shared" ref="AF5:AF9" si="1">Z5/V5-1</f>
        <v>0.1201534375922102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17826</v>
      </c>
      <c r="W6" s="108">
        <v>17833</v>
      </c>
      <c r="X6" s="108">
        <v>18433</v>
      </c>
      <c r="Y6" s="108">
        <v>19995</v>
      </c>
      <c r="Z6" s="108">
        <v>20489</v>
      </c>
      <c r="AB6" s="109" t="str">
        <f>TEXT(Z6,"###,###")</f>
        <v>20,489</v>
      </c>
      <c r="AD6" s="110">
        <f t="shared" si="0"/>
        <v>2.4706176544136094E-2</v>
      </c>
      <c r="AF6" s="110">
        <f t="shared" si="1"/>
        <v>0.14938853360260285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24486</v>
      </c>
      <c r="W7" s="108">
        <v>24933</v>
      </c>
      <c r="X7" s="108">
        <v>24937</v>
      </c>
      <c r="Y7" s="108">
        <v>25774</v>
      </c>
      <c r="Z7" s="108">
        <v>26275</v>
      </c>
      <c r="AB7" s="109" t="str">
        <f>TEXT(Z7,"###,###")</f>
        <v>26,275</v>
      </c>
      <c r="AD7" s="110">
        <f t="shared" si="0"/>
        <v>1.9438193528361847E-2</v>
      </c>
      <c r="AF7" s="110">
        <f t="shared" si="1"/>
        <v>7.3062157967818342E-2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39,500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26,275</v>
      </c>
      <c r="P8" s="65"/>
      <c r="S8" s="107" t="s">
        <v>82</v>
      </c>
      <c r="T8" s="108"/>
      <c r="U8" s="108"/>
      <c r="V8" s="108">
        <v>46441</v>
      </c>
      <c r="W8" s="108">
        <v>46224.639999999999</v>
      </c>
      <c r="X8" s="108">
        <v>47949.120000000003</v>
      </c>
      <c r="Y8" s="108">
        <v>47961.77</v>
      </c>
      <c r="Z8" s="108">
        <v>49079.46</v>
      </c>
      <c r="AB8" s="109" t="str">
        <f>TEXT(Z8,"$###,###")</f>
        <v>$49,079</v>
      </c>
      <c r="AD8" s="110">
        <f t="shared" si="0"/>
        <v>2.3303768814203485E-2</v>
      </c>
      <c r="AF8" s="110">
        <f t="shared" si="1"/>
        <v>5.6813160784651373E-2</v>
      </c>
    </row>
    <row r="9" spans="1:32" x14ac:dyDescent="0.25">
      <c r="A9" s="30" t="s">
        <v>14</v>
      </c>
      <c r="B9" s="69"/>
      <c r="C9" s="70"/>
      <c r="D9" s="71">
        <f>AD104</f>
        <v>73.70886075949366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49.370123691722171</v>
      </c>
      <c r="P9" s="72" t="s">
        <v>83</v>
      </c>
      <c r="S9" s="107" t="s">
        <v>7</v>
      </c>
      <c r="T9" s="108"/>
      <c r="U9" s="108"/>
      <c r="V9" s="108">
        <v>1942903897</v>
      </c>
      <c r="W9" s="108">
        <v>2025131786</v>
      </c>
      <c r="X9" s="108">
        <v>2145725184</v>
      </c>
      <c r="Y9" s="108">
        <v>2264308462</v>
      </c>
      <c r="Z9" s="108">
        <v>2367950417</v>
      </c>
      <c r="AB9" s="109" t="str">
        <f>TEXT(Z9/1000000,"$#,###.0")&amp;" mil"</f>
        <v>$2,368.0 mil</v>
      </c>
      <c r="AD9" s="110">
        <f t="shared" si="0"/>
        <v>4.577201239996076E-2</v>
      </c>
      <c r="AF9" s="110">
        <f t="shared" si="1"/>
        <v>0.21876867952980383</v>
      </c>
    </row>
    <row r="10" spans="1:32" x14ac:dyDescent="0.25">
      <c r="A10" s="30" t="s">
        <v>17</v>
      </c>
      <c r="B10" s="69"/>
      <c r="C10" s="70"/>
      <c r="D10" s="71">
        <f>AD105</f>
        <v>19.556962025316455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50.538534728829688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81.937202664129401</v>
      </c>
      <c r="P11" s="72" t="s">
        <v>83</v>
      </c>
      <c r="S11" s="107" t="s">
        <v>29</v>
      </c>
      <c r="T11" s="112"/>
      <c r="U11" s="112"/>
      <c r="V11" s="112">
        <v>29991</v>
      </c>
      <c r="W11" s="112">
        <v>30186</v>
      </c>
      <c r="X11" s="112">
        <v>31293</v>
      </c>
      <c r="Y11" s="112">
        <v>34138</v>
      </c>
      <c r="Z11" s="112">
        <v>34744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8.2778306374881065</v>
      </c>
      <c r="P12" s="72" t="s">
        <v>83</v>
      </c>
      <c r="S12" s="107" t="s">
        <v>30</v>
      </c>
      <c r="T12" s="112"/>
      <c r="U12" s="112"/>
      <c r="V12" s="112">
        <v>4781</v>
      </c>
      <c r="W12" s="112">
        <v>4812</v>
      </c>
      <c r="X12" s="112">
        <v>4700</v>
      </c>
      <c r="Y12" s="112">
        <v>4803</v>
      </c>
      <c r="Z12" s="112">
        <v>4748</v>
      </c>
    </row>
    <row r="13" spans="1:32" ht="15" customHeight="1" x14ac:dyDescent="0.25">
      <c r="A13" s="30" t="s">
        <v>19</v>
      </c>
      <c r="B13" s="70"/>
      <c r="C13" s="70"/>
      <c r="D13" s="71">
        <f>AD108</f>
        <v>15.516455696202533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9.8078020932445291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14.339240506329116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42.9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20.311392405063291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20.474958136702696</v>
      </c>
      <c r="P15" s="72" t="s">
        <v>83</v>
      </c>
      <c r="S15" s="115" t="s">
        <v>59</v>
      </c>
      <c r="T15" s="115"/>
      <c r="U15" s="116"/>
      <c r="V15" s="116">
        <v>367</v>
      </c>
      <c r="W15" s="116">
        <v>367</v>
      </c>
      <c r="X15" s="116">
        <v>354</v>
      </c>
      <c r="Y15" s="112">
        <v>336</v>
      </c>
      <c r="Z15" s="112">
        <v>314</v>
      </c>
      <c r="AB15" s="117">
        <f t="shared" ref="AB15:AB34" si="2">IF(Z15="np",0,Z15/$Z$34)</f>
        <v>7.9501721693336028E-3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43.121518987341773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79.525041863297304</v>
      </c>
      <c r="P16" s="37" t="s">
        <v>83</v>
      </c>
      <c r="S16" s="115" t="s">
        <v>60</v>
      </c>
      <c r="T16" s="115"/>
      <c r="U16" s="116"/>
      <c r="V16" s="116">
        <v>303</v>
      </c>
      <c r="W16" s="116">
        <v>333</v>
      </c>
      <c r="X16" s="116">
        <v>345</v>
      </c>
      <c r="Y16" s="112">
        <v>340</v>
      </c>
      <c r="Z16" s="112">
        <v>349</v>
      </c>
      <c r="AB16" s="117">
        <f t="shared" si="2"/>
        <v>8.8363378569981769E-3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1362</v>
      </c>
      <c r="W17" s="116">
        <v>1289</v>
      </c>
      <c r="X17" s="116">
        <v>1431</v>
      </c>
      <c r="Y17" s="112">
        <v>1480</v>
      </c>
      <c r="Z17" s="112">
        <v>1449</v>
      </c>
      <c r="AB17" s="117">
        <f t="shared" si="2"/>
        <v>3.6687259469313345E-2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220</v>
      </c>
      <c r="W18" s="116">
        <v>207</v>
      </c>
      <c r="X18" s="116">
        <v>220</v>
      </c>
      <c r="Y18" s="112">
        <v>242</v>
      </c>
      <c r="Z18" s="112">
        <v>255</v>
      </c>
      <c r="AB18" s="117">
        <f t="shared" si="2"/>
        <v>6.4563500101276075E-3</v>
      </c>
    </row>
    <row r="19" spans="1:28" x14ac:dyDescent="0.25">
      <c r="A19" s="61" t="str">
        <f>$S$1&amp;" ("&amp;$V$2&amp;" to "&amp;$Z$2&amp;")"</f>
        <v>Burnside (2018-19 to 2022-23)</v>
      </c>
      <c r="B19" s="61"/>
      <c r="C19" s="61"/>
      <c r="D19" s="61"/>
      <c r="E19" s="61"/>
      <c r="F19" s="61"/>
      <c r="G19" s="61" t="str">
        <f>$S$1&amp;" ("&amp;$V$2&amp;" to "&amp;$Z$2&amp;")"</f>
        <v>Burnside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1245</v>
      </c>
      <c r="W19" s="116">
        <v>1260</v>
      </c>
      <c r="X19" s="116">
        <v>1343</v>
      </c>
      <c r="Y19" s="112">
        <v>1417</v>
      </c>
      <c r="Z19" s="112">
        <v>1296</v>
      </c>
      <c r="AB19" s="117">
        <f t="shared" si="2"/>
        <v>3.2813449463236784E-2</v>
      </c>
    </row>
    <row r="20" spans="1:28" x14ac:dyDescent="0.25">
      <c r="S20" s="115" t="s">
        <v>64</v>
      </c>
      <c r="T20" s="115"/>
      <c r="U20" s="116"/>
      <c r="V20" s="116">
        <v>1008</v>
      </c>
      <c r="W20" s="116">
        <v>1021</v>
      </c>
      <c r="X20" s="116">
        <v>1139</v>
      </c>
      <c r="Y20" s="112">
        <v>1146</v>
      </c>
      <c r="Z20" s="112">
        <v>1138</v>
      </c>
      <c r="AB20" s="117">
        <f t="shared" si="2"/>
        <v>2.8813044358922422E-2</v>
      </c>
    </row>
    <row r="21" spans="1:28" x14ac:dyDescent="0.25">
      <c r="S21" s="115" t="s">
        <v>65</v>
      </c>
      <c r="T21" s="115"/>
      <c r="U21" s="116"/>
      <c r="V21" s="116">
        <v>2447</v>
      </c>
      <c r="W21" s="116">
        <v>2722</v>
      </c>
      <c r="X21" s="116">
        <v>2745</v>
      </c>
      <c r="Y21" s="112">
        <v>2983</v>
      </c>
      <c r="Z21" s="112">
        <v>3137</v>
      </c>
      <c r="AB21" s="117">
        <f t="shared" si="2"/>
        <v>7.9425764634393353E-2</v>
      </c>
    </row>
    <row r="22" spans="1:28" x14ac:dyDescent="0.25">
      <c r="S22" s="115" t="s">
        <v>66</v>
      </c>
      <c r="T22" s="115"/>
      <c r="U22" s="116"/>
      <c r="V22" s="116">
        <v>2529</v>
      </c>
      <c r="W22" s="116">
        <v>2515</v>
      </c>
      <c r="X22" s="116">
        <v>2749</v>
      </c>
      <c r="Y22" s="112">
        <v>3072</v>
      </c>
      <c r="Z22" s="112">
        <v>3278</v>
      </c>
      <c r="AB22" s="117">
        <f t="shared" si="2"/>
        <v>8.2995746404699214E-2</v>
      </c>
    </row>
    <row r="23" spans="1:28" x14ac:dyDescent="0.25">
      <c r="S23" s="115" t="s">
        <v>67</v>
      </c>
      <c r="T23" s="115"/>
      <c r="U23" s="116"/>
      <c r="V23" s="116">
        <v>734</v>
      </c>
      <c r="W23" s="116">
        <v>726</v>
      </c>
      <c r="X23" s="116">
        <v>784</v>
      </c>
      <c r="Y23" s="112">
        <v>888</v>
      </c>
      <c r="Z23" s="112">
        <v>897</v>
      </c>
      <c r="AB23" s="117">
        <f t="shared" si="2"/>
        <v>2.2711160623860645E-2</v>
      </c>
    </row>
    <row r="24" spans="1:28" x14ac:dyDescent="0.25">
      <c r="S24" s="115" t="s">
        <v>68</v>
      </c>
      <c r="T24" s="115"/>
      <c r="U24" s="116"/>
      <c r="V24" s="116">
        <v>652</v>
      </c>
      <c r="W24" s="116">
        <v>590</v>
      </c>
      <c r="X24" s="116">
        <v>546</v>
      </c>
      <c r="Y24" s="112">
        <v>620</v>
      </c>
      <c r="Z24" s="112">
        <v>591</v>
      </c>
      <c r="AB24" s="117">
        <f t="shared" si="2"/>
        <v>1.4963540611707515E-2</v>
      </c>
    </row>
    <row r="25" spans="1:28" x14ac:dyDescent="0.25">
      <c r="S25" s="115" t="s">
        <v>69</v>
      </c>
      <c r="T25" s="115"/>
      <c r="U25" s="116"/>
      <c r="V25" s="116">
        <v>1448</v>
      </c>
      <c r="W25" s="116">
        <v>1566</v>
      </c>
      <c r="X25" s="116">
        <v>1541</v>
      </c>
      <c r="Y25" s="112">
        <v>1646</v>
      </c>
      <c r="Z25" s="112">
        <v>1633</v>
      </c>
      <c r="AB25" s="117">
        <f t="shared" si="2"/>
        <v>4.134595908446425E-2</v>
      </c>
    </row>
    <row r="26" spans="1:28" x14ac:dyDescent="0.25">
      <c r="S26" s="115" t="s">
        <v>70</v>
      </c>
      <c r="T26" s="115"/>
      <c r="U26" s="116"/>
      <c r="V26" s="116">
        <v>807</v>
      </c>
      <c r="W26" s="116">
        <v>801</v>
      </c>
      <c r="X26" s="116">
        <v>827</v>
      </c>
      <c r="Y26" s="112">
        <v>855</v>
      </c>
      <c r="Z26" s="112">
        <v>852</v>
      </c>
      <c r="AB26" s="117">
        <f t="shared" si="2"/>
        <v>2.1571804739720479E-2</v>
      </c>
    </row>
    <row r="27" spans="1:28" x14ac:dyDescent="0.25">
      <c r="S27" s="115" t="s">
        <v>71</v>
      </c>
      <c r="T27" s="115"/>
      <c r="U27" s="116"/>
      <c r="V27" s="116">
        <v>4008</v>
      </c>
      <c r="W27" s="116">
        <v>4115</v>
      </c>
      <c r="X27" s="116">
        <v>4403</v>
      </c>
      <c r="Y27" s="112">
        <v>4748</v>
      </c>
      <c r="Z27" s="112">
        <v>4766</v>
      </c>
      <c r="AB27" s="117">
        <f t="shared" si="2"/>
        <v>0.12067044764026737</v>
      </c>
    </row>
    <row r="28" spans="1:28" x14ac:dyDescent="0.25">
      <c r="S28" s="115" t="s">
        <v>72</v>
      </c>
      <c r="T28" s="115"/>
      <c r="U28" s="116"/>
      <c r="V28" s="116">
        <v>2288</v>
      </c>
      <c r="W28" s="116">
        <v>2429</v>
      </c>
      <c r="X28" s="116">
        <v>2483</v>
      </c>
      <c r="Y28" s="112">
        <v>2701</v>
      </c>
      <c r="Z28" s="112">
        <v>2702</v>
      </c>
      <c r="AB28" s="117">
        <f t="shared" si="2"/>
        <v>6.8411991087705085E-2</v>
      </c>
    </row>
    <row r="29" spans="1:28" x14ac:dyDescent="0.25">
      <c r="S29" s="115" t="s">
        <v>73</v>
      </c>
      <c r="T29" s="115"/>
      <c r="U29" s="116"/>
      <c r="V29" s="116">
        <v>2165</v>
      </c>
      <c r="W29" s="116">
        <v>1908</v>
      </c>
      <c r="X29" s="116">
        <v>1813</v>
      </c>
      <c r="Y29" s="112">
        <v>2252</v>
      </c>
      <c r="Z29" s="112">
        <v>2192</v>
      </c>
      <c r="AB29" s="117">
        <f t="shared" si="2"/>
        <v>5.5499291067449871E-2</v>
      </c>
    </row>
    <row r="30" spans="1:28" x14ac:dyDescent="0.25">
      <c r="S30" s="115" t="s">
        <v>74</v>
      </c>
      <c r="T30" s="115"/>
      <c r="U30" s="116"/>
      <c r="V30" s="116">
        <v>3958</v>
      </c>
      <c r="W30" s="116">
        <v>4036</v>
      </c>
      <c r="X30" s="116">
        <v>3982</v>
      </c>
      <c r="Y30" s="112">
        <v>4244</v>
      </c>
      <c r="Z30" s="112">
        <v>4272</v>
      </c>
      <c r="AB30" s="117">
        <f t="shared" si="2"/>
        <v>0.1081628519343731</v>
      </c>
    </row>
    <row r="31" spans="1:28" x14ac:dyDescent="0.25">
      <c r="S31" s="115" t="s">
        <v>75</v>
      </c>
      <c r="T31" s="115"/>
      <c r="U31" s="116"/>
      <c r="V31" s="116">
        <v>5731</v>
      </c>
      <c r="W31" s="116">
        <v>5908</v>
      </c>
      <c r="X31" s="116">
        <v>6310</v>
      </c>
      <c r="Y31" s="112">
        <v>6806</v>
      </c>
      <c r="Z31" s="112">
        <v>7206</v>
      </c>
      <c r="AB31" s="117">
        <f t="shared" si="2"/>
        <v>0.18244885558031193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842</v>
      </c>
      <c r="W32" s="116">
        <v>803</v>
      </c>
      <c r="X32" s="116">
        <v>825</v>
      </c>
      <c r="Y32" s="112">
        <v>940</v>
      </c>
      <c r="Z32" s="112">
        <v>1036</v>
      </c>
      <c r="AB32" s="117">
        <f t="shared" si="2"/>
        <v>2.6230504354871381E-2</v>
      </c>
    </row>
    <row r="33" spans="19:32" x14ac:dyDescent="0.25">
      <c r="S33" s="115" t="s">
        <v>77</v>
      </c>
      <c r="T33" s="115"/>
      <c r="U33" s="116"/>
      <c r="V33" s="116">
        <v>911</v>
      </c>
      <c r="W33" s="116">
        <v>959</v>
      </c>
      <c r="X33" s="116">
        <v>1023</v>
      </c>
      <c r="Y33" s="112">
        <v>1042</v>
      </c>
      <c r="Z33" s="112">
        <v>1091</v>
      </c>
      <c r="AB33" s="117">
        <f t="shared" si="2"/>
        <v>2.7623050435487139E-2</v>
      </c>
    </row>
    <row r="34" spans="19:32" x14ac:dyDescent="0.25">
      <c r="S34" s="118" t="s">
        <v>53</v>
      </c>
      <c r="T34" s="118"/>
      <c r="U34" s="119"/>
      <c r="V34" s="119">
        <v>34772</v>
      </c>
      <c r="W34" s="119">
        <v>35002</v>
      </c>
      <c r="X34" s="119">
        <v>35993</v>
      </c>
      <c r="Y34" s="120">
        <v>38939</v>
      </c>
      <c r="Z34" s="120">
        <v>39496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20375</v>
      </c>
      <c r="W37" s="112">
        <v>20703</v>
      </c>
      <c r="X37" s="112">
        <v>20401</v>
      </c>
      <c r="Y37" s="112">
        <v>20678</v>
      </c>
      <c r="Z37" s="112">
        <v>20896</v>
      </c>
      <c r="AB37" s="132">
        <f>Z37/Z40*100</f>
        <v>79.525041863297304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4114</v>
      </c>
      <c r="W38" s="112">
        <v>4225</v>
      </c>
      <c r="X38" s="112">
        <v>4532</v>
      </c>
      <c r="Y38" s="112">
        <v>5100</v>
      </c>
      <c r="Z38" s="112">
        <v>5380</v>
      </c>
      <c r="AB38" s="132">
        <f>Z38/Z40*100</f>
        <v>20.474958136702696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24489</v>
      </c>
      <c r="W40" s="112">
        <v>24928</v>
      </c>
      <c r="X40" s="112">
        <v>24933</v>
      </c>
      <c r="Y40" s="112">
        <v>25778</v>
      </c>
      <c r="Z40" s="112">
        <v>26276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23</v>
      </c>
      <c r="W44" s="112">
        <v>13</v>
      </c>
      <c r="X44" s="112">
        <v>18</v>
      </c>
      <c r="Y44" s="112">
        <v>36</v>
      </c>
      <c r="Z44" s="112">
        <v>25</v>
      </c>
    </row>
    <row r="45" spans="19:32" x14ac:dyDescent="0.25">
      <c r="S45" s="115" t="s">
        <v>37</v>
      </c>
      <c r="T45" s="115"/>
      <c r="U45" s="112"/>
      <c r="V45" s="112">
        <v>272</v>
      </c>
      <c r="W45" s="112">
        <v>259</v>
      </c>
      <c r="X45" s="112">
        <v>302</v>
      </c>
      <c r="Y45" s="112">
        <v>400</v>
      </c>
      <c r="Z45" s="112">
        <v>420</v>
      </c>
    </row>
    <row r="46" spans="19:32" x14ac:dyDescent="0.25">
      <c r="S46" s="115" t="s">
        <v>38</v>
      </c>
      <c r="T46" s="115"/>
      <c r="U46" s="112"/>
      <c r="V46" s="112">
        <v>913</v>
      </c>
      <c r="W46" s="112">
        <v>959</v>
      </c>
      <c r="X46" s="112">
        <v>1026</v>
      </c>
      <c r="Y46" s="112">
        <v>1268</v>
      </c>
      <c r="Z46" s="112">
        <v>1326</v>
      </c>
    </row>
    <row r="47" spans="19:32" x14ac:dyDescent="0.25">
      <c r="S47" s="115" t="s">
        <v>39</v>
      </c>
      <c r="T47" s="115"/>
      <c r="U47" s="112"/>
      <c r="V47" s="112">
        <v>1489</v>
      </c>
      <c r="W47" s="112">
        <v>1557</v>
      </c>
      <c r="X47" s="112">
        <v>1580</v>
      </c>
      <c r="Y47" s="112">
        <v>1843</v>
      </c>
      <c r="Z47" s="112">
        <v>1913</v>
      </c>
    </row>
    <row r="48" spans="19:32" x14ac:dyDescent="0.25">
      <c r="S48" s="115" t="s">
        <v>40</v>
      </c>
      <c r="T48" s="115"/>
      <c r="U48" s="112"/>
      <c r="V48" s="112">
        <v>1602</v>
      </c>
      <c r="W48" s="112">
        <v>1749</v>
      </c>
      <c r="X48" s="112">
        <v>1910</v>
      </c>
      <c r="Y48" s="112">
        <v>2013</v>
      </c>
      <c r="Z48" s="112">
        <v>2046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1439</v>
      </c>
      <c r="W49" s="112">
        <v>1455</v>
      </c>
      <c r="X49" s="112">
        <v>1485</v>
      </c>
      <c r="Y49" s="112">
        <v>1604</v>
      </c>
      <c r="Z49" s="112">
        <v>1664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Burnside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1578</v>
      </c>
      <c r="W50" s="112">
        <v>1555</v>
      </c>
      <c r="X50" s="112">
        <v>1613</v>
      </c>
      <c r="Y50" s="112">
        <v>1748</v>
      </c>
      <c r="Z50" s="112">
        <v>1688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1631</v>
      </c>
      <c r="W51" s="112">
        <v>1693</v>
      </c>
      <c r="X51" s="112">
        <v>1762</v>
      </c>
      <c r="Y51" s="112">
        <v>1904</v>
      </c>
      <c r="Z51" s="112">
        <v>1884</v>
      </c>
    </row>
    <row r="52" spans="1:26" ht="15" customHeight="1" x14ac:dyDescent="0.25">
      <c r="S52" s="115" t="s">
        <v>44</v>
      </c>
      <c r="T52" s="115"/>
      <c r="U52" s="112"/>
      <c r="V52" s="112">
        <v>1765</v>
      </c>
      <c r="W52" s="112">
        <v>1786</v>
      </c>
      <c r="X52" s="112">
        <v>1791</v>
      </c>
      <c r="Y52" s="112">
        <v>1851</v>
      </c>
      <c r="Z52" s="112">
        <v>1800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1539</v>
      </c>
      <c r="W53" s="112">
        <v>1558</v>
      </c>
      <c r="X53" s="112">
        <v>1615</v>
      </c>
      <c r="Y53" s="112">
        <v>1722</v>
      </c>
      <c r="Z53" s="112">
        <v>1778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1557</v>
      </c>
      <c r="W54" s="112">
        <v>1519</v>
      </c>
      <c r="X54" s="112">
        <v>1469</v>
      </c>
      <c r="Y54" s="112">
        <v>1470</v>
      </c>
      <c r="Z54" s="112">
        <v>1413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1325</v>
      </c>
      <c r="W55" s="112">
        <v>1252</v>
      </c>
      <c r="X55" s="112">
        <v>1229</v>
      </c>
      <c r="Y55" s="112">
        <v>1241</v>
      </c>
      <c r="Z55" s="112">
        <v>1231</v>
      </c>
    </row>
    <row r="56" spans="1:26" ht="15" customHeight="1" x14ac:dyDescent="0.25">
      <c r="S56" s="115" t="s">
        <v>48</v>
      </c>
      <c r="T56" s="115"/>
      <c r="U56" s="112"/>
      <c r="V56" s="112">
        <v>860</v>
      </c>
      <c r="W56" s="112">
        <v>857</v>
      </c>
      <c r="X56" s="112">
        <v>847</v>
      </c>
      <c r="Y56" s="112">
        <v>849</v>
      </c>
      <c r="Z56" s="112">
        <v>839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548</v>
      </c>
      <c r="W57" s="112">
        <v>542</v>
      </c>
      <c r="X57" s="112">
        <v>500</v>
      </c>
      <c r="Y57" s="112">
        <v>521</v>
      </c>
      <c r="Z57" s="112">
        <v>521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240</v>
      </c>
      <c r="W58" s="112">
        <v>251</v>
      </c>
      <c r="X58" s="112">
        <v>246</v>
      </c>
      <c r="Y58" s="112">
        <v>282</v>
      </c>
      <c r="Z58" s="112">
        <v>265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113</v>
      </c>
      <c r="W59" s="112">
        <v>122</v>
      </c>
      <c r="X59" s="112">
        <v>98</v>
      </c>
      <c r="Y59" s="112">
        <v>107</v>
      </c>
      <c r="Z59" s="112">
        <v>104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55</v>
      </c>
      <c r="W60" s="112">
        <v>51</v>
      </c>
      <c r="X60" s="112">
        <v>51</v>
      </c>
      <c r="Y60" s="112">
        <v>52</v>
      </c>
      <c r="Z60" s="112">
        <v>57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16944</v>
      </c>
      <c r="W61" s="112">
        <v>17171</v>
      </c>
      <c r="X61" s="112">
        <v>17542</v>
      </c>
      <c r="Y61" s="112">
        <v>18924</v>
      </c>
      <c r="Z61" s="112">
        <v>18978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23</v>
      </c>
      <c r="W63" s="112">
        <v>18</v>
      </c>
      <c r="X63" s="112">
        <v>20</v>
      </c>
      <c r="Y63" s="112">
        <v>21</v>
      </c>
      <c r="Z63" s="112">
        <v>37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371</v>
      </c>
      <c r="W64" s="112">
        <v>390</v>
      </c>
      <c r="X64" s="112">
        <v>438</v>
      </c>
      <c r="Y64" s="112">
        <v>575</v>
      </c>
      <c r="Z64" s="112">
        <v>573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Burnside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1189</v>
      </c>
      <c r="W65" s="112">
        <v>1084</v>
      </c>
      <c r="X65" s="112">
        <v>1213</v>
      </c>
      <c r="Y65" s="112">
        <v>1386</v>
      </c>
      <c r="Z65" s="112">
        <v>1506</v>
      </c>
    </row>
    <row r="66" spans="1:26" x14ac:dyDescent="0.25">
      <c r="S66" s="115" t="s">
        <v>39</v>
      </c>
      <c r="T66" s="115"/>
      <c r="U66" s="112"/>
      <c r="V66" s="112">
        <v>1701</v>
      </c>
      <c r="W66" s="112">
        <v>1682</v>
      </c>
      <c r="X66" s="112">
        <v>1900</v>
      </c>
      <c r="Y66" s="112">
        <v>2171</v>
      </c>
      <c r="Z66" s="112">
        <v>2159</v>
      </c>
    </row>
    <row r="67" spans="1:26" x14ac:dyDescent="0.25">
      <c r="S67" s="115" t="s">
        <v>40</v>
      </c>
      <c r="T67" s="115"/>
      <c r="U67" s="112"/>
      <c r="V67" s="112">
        <v>1829</v>
      </c>
      <c r="W67" s="112">
        <v>1811</v>
      </c>
      <c r="X67" s="112">
        <v>1804</v>
      </c>
      <c r="Y67" s="112">
        <v>1882</v>
      </c>
      <c r="Z67" s="112">
        <v>2025</v>
      </c>
    </row>
    <row r="68" spans="1:26" x14ac:dyDescent="0.25">
      <c r="S68" s="115" t="s">
        <v>41</v>
      </c>
      <c r="T68" s="115"/>
      <c r="U68" s="112"/>
      <c r="V68" s="112">
        <v>1488</v>
      </c>
      <c r="W68" s="112">
        <v>1494</v>
      </c>
      <c r="X68" s="112">
        <v>1632</v>
      </c>
      <c r="Y68" s="112">
        <v>1790</v>
      </c>
      <c r="Z68" s="112">
        <v>1797</v>
      </c>
    </row>
    <row r="69" spans="1:26" x14ac:dyDescent="0.25">
      <c r="S69" s="115" t="s">
        <v>42</v>
      </c>
      <c r="T69" s="115"/>
      <c r="U69" s="112"/>
      <c r="V69" s="112">
        <v>1623</v>
      </c>
      <c r="W69" s="112">
        <v>1686</v>
      </c>
      <c r="X69" s="112">
        <v>1731</v>
      </c>
      <c r="Y69" s="112">
        <v>1892</v>
      </c>
      <c r="Z69" s="112">
        <v>1940</v>
      </c>
    </row>
    <row r="70" spans="1:26" x14ac:dyDescent="0.25">
      <c r="S70" s="115" t="s">
        <v>43</v>
      </c>
      <c r="T70" s="115"/>
      <c r="U70" s="112"/>
      <c r="V70" s="112">
        <v>1774</v>
      </c>
      <c r="W70" s="112">
        <v>1850</v>
      </c>
      <c r="X70" s="112">
        <v>1944</v>
      </c>
      <c r="Y70" s="112">
        <v>2033</v>
      </c>
      <c r="Z70" s="112">
        <v>2142</v>
      </c>
    </row>
    <row r="71" spans="1:26" x14ac:dyDescent="0.25">
      <c r="S71" s="115" t="s">
        <v>44</v>
      </c>
      <c r="T71" s="115"/>
      <c r="U71" s="112"/>
      <c r="V71" s="112">
        <v>1898</v>
      </c>
      <c r="W71" s="112">
        <v>1961</v>
      </c>
      <c r="X71" s="112">
        <v>1908</v>
      </c>
      <c r="Y71" s="112">
        <v>2051</v>
      </c>
      <c r="Z71" s="112">
        <v>2016</v>
      </c>
    </row>
    <row r="72" spans="1:26" x14ac:dyDescent="0.25">
      <c r="S72" s="115" t="s">
        <v>45</v>
      </c>
      <c r="T72" s="115"/>
      <c r="U72" s="112"/>
      <c r="V72" s="112">
        <v>1671</v>
      </c>
      <c r="W72" s="112">
        <v>1621</v>
      </c>
      <c r="X72" s="112">
        <v>1709</v>
      </c>
      <c r="Y72" s="112">
        <v>1800</v>
      </c>
      <c r="Z72" s="112">
        <v>1974</v>
      </c>
    </row>
    <row r="73" spans="1:26" x14ac:dyDescent="0.25">
      <c r="S73" s="115" t="s">
        <v>46</v>
      </c>
      <c r="T73" s="115"/>
      <c r="U73" s="112"/>
      <c r="V73" s="112">
        <v>1632</v>
      </c>
      <c r="W73" s="112">
        <v>1600</v>
      </c>
      <c r="X73" s="112">
        <v>1533</v>
      </c>
      <c r="Y73" s="112">
        <v>1633</v>
      </c>
      <c r="Z73" s="112">
        <v>1575</v>
      </c>
    </row>
    <row r="74" spans="1:26" x14ac:dyDescent="0.25">
      <c r="S74" s="115" t="s">
        <v>47</v>
      </c>
      <c r="T74" s="115"/>
      <c r="U74" s="112"/>
      <c r="V74" s="112">
        <v>1280</v>
      </c>
      <c r="W74" s="112">
        <v>1302</v>
      </c>
      <c r="X74" s="112">
        <v>1277</v>
      </c>
      <c r="Y74" s="112">
        <v>1289</v>
      </c>
      <c r="Z74" s="112">
        <v>1330</v>
      </c>
    </row>
    <row r="75" spans="1:26" x14ac:dyDescent="0.25">
      <c r="S75" s="115" t="s">
        <v>48</v>
      </c>
      <c r="T75" s="115"/>
      <c r="U75" s="112"/>
      <c r="V75" s="112">
        <v>685</v>
      </c>
      <c r="W75" s="112">
        <v>710</v>
      </c>
      <c r="X75" s="112">
        <v>697</v>
      </c>
      <c r="Y75" s="112">
        <v>819</v>
      </c>
      <c r="Z75" s="112">
        <v>792</v>
      </c>
    </row>
    <row r="76" spans="1:26" x14ac:dyDescent="0.25">
      <c r="S76" s="115" t="s">
        <v>49</v>
      </c>
      <c r="T76" s="115"/>
      <c r="U76" s="112"/>
      <c r="V76" s="112">
        <v>373</v>
      </c>
      <c r="W76" s="112">
        <v>361</v>
      </c>
      <c r="X76" s="112">
        <v>372</v>
      </c>
      <c r="Y76" s="112">
        <v>385</v>
      </c>
      <c r="Z76" s="112">
        <v>367</v>
      </c>
    </row>
    <row r="77" spans="1:26" x14ac:dyDescent="0.25">
      <c r="S77" s="115" t="s">
        <v>50</v>
      </c>
      <c r="T77" s="115"/>
      <c r="U77" s="112"/>
      <c r="V77" s="112">
        <v>119</v>
      </c>
      <c r="W77" s="112">
        <v>130</v>
      </c>
      <c r="X77" s="112">
        <v>125</v>
      </c>
      <c r="Y77" s="112">
        <v>134</v>
      </c>
      <c r="Z77" s="112">
        <v>146</v>
      </c>
    </row>
    <row r="78" spans="1:26" x14ac:dyDescent="0.25">
      <c r="S78" s="115" t="s">
        <v>51</v>
      </c>
      <c r="T78" s="115"/>
      <c r="U78" s="112"/>
      <c r="V78" s="112">
        <v>86</v>
      </c>
      <c r="W78" s="112">
        <v>71</v>
      </c>
      <c r="X78" s="112">
        <v>67</v>
      </c>
      <c r="Y78" s="112">
        <v>71</v>
      </c>
      <c r="Z78" s="112">
        <v>57</v>
      </c>
    </row>
    <row r="79" spans="1:26" x14ac:dyDescent="0.25">
      <c r="S79" s="115" t="s">
        <v>52</v>
      </c>
      <c r="T79" s="115"/>
      <c r="U79" s="112"/>
      <c r="V79" s="112">
        <v>82</v>
      </c>
      <c r="W79" s="112">
        <v>69</v>
      </c>
      <c r="X79" s="112">
        <v>63</v>
      </c>
      <c r="Y79" s="112">
        <v>68</v>
      </c>
      <c r="Z79" s="112">
        <v>59</v>
      </c>
    </row>
    <row r="80" spans="1:26" x14ac:dyDescent="0.25">
      <c r="S80" s="118" t="s">
        <v>53</v>
      </c>
      <c r="T80" s="118"/>
      <c r="U80" s="112"/>
      <c r="V80" s="112">
        <v>17827</v>
      </c>
      <c r="W80" s="112">
        <v>17832</v>
      </c>
      <c r="X80" s="112">
        <v>18433</v>
      </c>
      <c r="Y80" s="112">
        <v>19992</v>
      </c>
      <c r="Z80" s="112">
        <v>20488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Burnside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2004</v>
      </c>
      <c r="W83" s="112">
        <v>2112</v>
      </c>
      <c r="X83" s="112">
        <v>2055</v>
      </c>
      <c r="Y83" s="112">
        <v>2064</v>
      </c>
      <c r="Z83" s="112">
        <v>2067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3717</v>
      </c>
      <c r="W84" s="112">
        <v>3789</v>
      </c>
      <c r="X84" s="112">
        <v>3831</v>
      </c>
      <c r="Y84" s="112">
        <v>3940</v>
      </c>
      <c r="Z84" s="112">
        <v>4051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860</v>
      </c>
      <c r="W85" s="112">
        <v>854</v>
      </c>
      <c r="X85" s="112">
        <v>877</v>
      </c>
      <c r="Y85" s="112">
        <v>964</v>
      </c>
      <c r="Z85" s="112">
        <v>985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39,500</v>
      </c>
      <c r="D86" s="94">
        <f t="shared" ref="D86:D91" si="4">AD4</f>
        <v>1.4433201499820303E-2</v>
      </c>
      <c r="E86" s="95">
        <f t="shared" ref="E86:E91" si="5">AD4</f>
        <v>1.4433201499820303E-2</v>
      </c>
      <c r="F86" s="94">
        <f t="shared" ref="F86:F91" si="6">AF4</f>
        <v>0.13610216290842159</v>
      </c>
      <c r="G86" s="95">
        <f t="shared" ref="G86:G91" si="7">AF4</f>
        <v>0.13610216290842159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662</v>
      </c>
      <c r="W86" s="112">
        <v>685</v>
      </c>
      <c r="X86" s="112">
        <v>709</v>
      </c>
      <c r="Y86" s="112">
        <v>751</v>
      </c>
      <c r="Z86" s="112">
        <v>813</v>
      </c>
    </row>
    <row r="87" spans="1:30" ht="15" customHeight="1" x14ac:dyDescent="0.25">
      <c r="A87" s="96" t="s">
        <v>4</v>
      </c>
      <c r="B87" s="49"/>
      <c r="C87" s="97" t="str">
        <f t="shared" si="3"/>
        <v>18,981</v>
      </c>
      <c r="D87" s="94">
        <f t="shared" si="4"/>
        <v>2.9060551622106523E-3</v>
      </c>
      <c r="E87" s="95">
        <f t="shared" si="5"/>
        <v>2.9060551622106523E-3</v>
      </c>
      <c r="F87" s="94">
        <f t="shared" si="6"/>
        <v>0.1201534375922102</v>
      </c>
      <c r="G87" s="95">
        <f t="shared" si="7"/>
        <v>0.1201534375922102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781</v>
      </c>
      <c r="W87" s="112">
        <v>752</v>
      </c>
      <c r="X87" s="112">
        <v>787</v>
      </c>
      <c r="Y87" s="112">
        <v>820</v>
      </c>
      <c r="Z87" s="112">
        <v>878</v>
      </c>
    </row>
    <row r="88" spans="1:30" ht="15" customHeight="1" x14ac:dyDescent="0.25">
      <c r="A88" s="96" t="s">
        <v>5</v>
      </c>
      <c r="B88" s="49"/>
      <c r="C88" s="97" t="str">
        <f t="shared" si="3"/>
        <v>20,489</v>
      </c>
      <c r="D88" s="94">
        <f t="shared" si="4"/>
        <v>2.4706176544136094E-2</v>
      </c>
      <c r="E88" s="95">
        <f t="shared" si="5"/>
        <v>2.4706176544136094E-2</v>
      </c>
      <c r="F88" s="94">
        <f t="shared" si="6"/>
        <v>0.14938853360260285</v>
      </c>
      <c r="G88" s="95">
        <f t="shared" si="7"/>
        <v>0.14938853360260285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664</v>
      </c>
      <c r="W88" s="112">
        <v>713</v>
      </c>
      <c r="X88" s="112">
        <v>694</v>
      </c>
      <c r="Y88" s="112">
        <v>720</v>
      </c>
      <c r="Z88" s="112">
        <v>740</v>
      </c>
    </row>
    <row r="89" spans="1:30" ht="15" customHeight="1" x14ac:dyDescent="0.25">
      <c r="A89" s="49" t="s">
        <v>6</v>
      </c>
      <c r="B89" s="49"/>
      <c r="C89" s="97" t="str">
        <f t="shared" si="3"/>
        <v>26,275</v>
      </c>
      <c r="D89" s="94">
        <f t="shared" si="4"/>
        <v>1.9438193528361847E-2</v>
      </c>
      <c r="E89" s="95">
        <f t="shared" si="5"/>
        <v>1.9438193528361847E-2</v>
      </c>
      <c r="F89" s="94">
        <f t="shared" si="6"/>
        <v>7.3062157967818342E-2</v>
      </c>
      <c r="G89" s="95">
        <f t="shared" si="7"/>
        <v>7.3062157967818342E-2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253</v>
      </c>
      <c r="W89" s="112">
        <v>276</v>
      </c>
      <c r="X89" s="112">
        <v>287</v>
      </c>
      <c r="Y89" s="112">
        <v>300</v>
      </c>
      <c r="Z89" s="112">
        <v>297</v>
      </c>
    </row>
    <row r="90" spans="1:30" ht="15" customHeight="1" x14ac:dyDescent="0.25">
      <c r="A90" s="49" t="s">
        <v>95</v>
      </c>
      <c r="B90" s="49"/>
      <c r="C90" s="97" t="str">
        <f t="shared" si="3"/>
        <v>$49,079</v>
      </c>
      <c r="D90" s="94">
        <f t="shared" si="4"/>
        <v>2.3303768814203485E-2</v>
      </c>
      <c r="E90" s="95">
        <f t="shared" si="5"/>
        <v>2.3303768814203485E-2</v>
      </c>
      <c r="F90" s="94">
        <f t="shared" si="6"/>
        <v>5.6813160784651373E-2</v>
      </c>
      <c r="G90" s="95">
        <f t="shared" si="7"/>
        <v>5.6813160784651373E-2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593</v>
      </c>
      <c r="W90" s="112">
        <v>627</v>
      </c>
      <c r="X90" s="112">
        <v>654</v>
      </c>
      <c r="Y90" s="112">
        <v>648</v>
      </c>
      <c r="Z90" s="112">
        <v>635</v>
      </c>
    </row>
    <row r="91" spans="1:30" ht="15" customHeight="1" x14ac:dyDescent="0.25">
      <c r="A91" s="49" t="s">
        <v>7</v>
      </c>
      <c r="B91" s="49"/>
      <c r="C91" s="97" t="str">
        <f t="shared" si="3"/>
        <v>$2,368.0 mil</v>
      </c>
      <c r="D91" s="94">
        <f t="shared" si="4"/>
        <v>4.577201239996076E-2</v>
      </c>
      <c r="E91" s="95">
        <f t="shared" si="5"/>
        <v>4.577201239996076E-2</v>
      </c>
      <c r="F91" s="94">
        <f t="shared" si="6"/>
        <v>0.21876867952980383</v>
      </c>
      <c r="G91" s="95">
        <f t="shared" si="7"/>
        <v>0.21876867952980383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12143</v>
      </c>
      <c r="W91" s="112">
        <v>12356</v>
      </c>
      <c r="X91" s="112">
        <v>12367</v>
      </c>
      <c r="Y91" s="112">
        <v>12797</v>
      </c>
      <c r="Z91" s="112">
        <v>12974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1206</v>
      </c>
      <c r="W93" s="112">
        <v>1289</v>
      </c>
      <c r="X93" s="112">
        <v>1338</v>
      </c>
      <c r="Y93" s="112">
        <v>1348</v>
      </c>
      <c r="Z93" s="112">
        <v>1383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4087</v>
      </c>
      <c r="W94" s="112">
        <v>4166</v>
      </c>
      <c r="X94" s="112">
        <v>4116</v>
      </c>
      <c r="Y94" s="112">
        <v>4212</v>
      </c>
      <c r="Z94" s="112">
        <v>4368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279</v>
      </c>
      <c r="W95" s="112">
        <v>288</v>
      </c>
      <c r="X95" s="112">
        <v>303</v>
      </c>
      <c r="Y95" s="112">
        <v>328</v>
      </c>
      <c r="Z95" s="112">
        <v>328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1167</v>
      </c>
      <c r="W96" s="112">
        <v>1276</v>
      </c>
      <c r="X96" s="112">
        <v>1289</v>
      </c>
      <c r="Y96" s="112">
        <v>1386</v>
      </c>
      <c r="Z96" s="112">
        <v>1507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2116</v>
      </c>
      <c r="W97" s="112">
        <v>2065</v>
      </c>
      <c r="X97" s="112">
        <v>2028</v>
      </c>
      <c r="Y97" s="112">
        <v>2102</v>
      </c>
      <c r="Z97" s="112">
        <v>2112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960</v>
      </c>
      <c r="W98" s="112">
        <v>974</v>
      </c>
      <c r="X98" s="112">
        <v>956</v>
      </c>
      <c r="Y98" s="112">
        <v>995</v>
      </c>
      <c r="Z98" s="112">
        <v>1005</v>
      </c>
    </row>
    <row r="99" spans="1:32" ht="15" customHeight="1" x14ac:dyDescent="0.25">
      <c r="S99" s="115" t="s">
        <v>188</v>
      </c>
      <c r="T99" s="115"/>
      <c r="U99" s="112"/>
      <c r="V99" s="112">
        <v>24</v>
      </c>
      <c r="W99" s="112">
        <v>25</v>
      </c>
      <c r="X99" s="112">
        <v>32</v>
      </c>
      <c r="Y99" s="112">
        <v>38</v>
      </c>
      <c r="Z99" s="112">
        <v>54</v>
      </c>
    </row>
    <row r="100" spans="1:32" ht="15" customHeight="1" x14ac:dyDescent="0.25">
      <c r="S100" s="115" t="s">
        <v>58</v>
      </c>
      <c r="T100" s="115"/>
      <c r="U100" s="112"/>
      <c r="V100" s="112">
        <v>252</v>
      </c>
      <c r="W100" s="112">
        <v>279</v>
      </c>
      <c r="X100" s="112">
        <v>313</v>
      </c>
      <c r="Y100" s="112">
        <v>329</v>
      </c>
      <c r="Z100" s="112">
        <v>334</v>
      </c>
    </row>
    <row r="101" spans="1:32" x14ac:dyDescent="0.25">
      <c r="A101" s="18"/>
      <c r="S101" s="118" t="s">
        <v>53</v>
      </c>
      <c r="T101" s="118"/>
      <c r="U101" s="112"/>
      <c r="V101" s="112">
        <v>12349</v>
      </c>
      <c r="W101" s="112">
        <v>12582</v>
      </c>
      <c r="X101" s="112">
        <v>12552</v>
      </c>
      <c r="Y101" s="112">
        <v>12960</v>
      </c>
      <c r="Z101" s="112">
        <v>13279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24638</v>
      </c>
      <c r="W104" s="112">
        <v>26160</v>
      </c>
      <c r="X104" s="112">
        <v>26446</v>
      </c>
      <c r="Y104" s="112">
        <v>28491</v>
      </c>
      <c r="Z104" s="112">
        <v>29115</v>
      </c>
      <c r="AB104" s="109" t="str">
        <f>TEXT(Z104,"###,###")</f>
        <v>29,115</v>
      </c>
      <c r="AD104" s="130">
        <f>Z104/($Z$4)*100</f>
        <v>73.70886075949366</v>
      </c>
      <c r="AF104" s="109"/>
    </row>
    <row r="105" spans="1:32" x14ac:dyDescent="0.25">
      <c r="S105" s="115" t="s">
        <v>17</v>
      </c>
      <c r="T105" s="115"/>
      <c r="U105" s="112"/>
      <c r="V105" s="112">
        <v>7252</v>
      </c>
      <c r="W105" s="112">
        <v>7015</v>
      </c>
      <c r="X105" s="112">
        <v>6995</v>
      </c>
      <c r="Y105" s="112">
        <v>7711</v>
      </c>
      <c r="Z105" s="112">
        <v>7725</v>
      </c>
      <c r="AB105" s="109" t="str">
        <f>TEXT(Z105,"###,###")</f>
        <v>7,725</v>
      </c>
      <c r="AD105" s="130">
        <f>Z105/($Z$4)*100</f>
        <v>19.556962025316455</v>
      </c>
      <c r="AF105" s="109"/>
    </row>
    <row r="106" spans="1:32" x14ac:dyDescent="0.25">
      <c r="S106" s="118" t="s">
        <v>53</v>
      </c>
      <c r="T106" s="118"/>
      <c r="U106" s="120"/>
      <c r="V106" s="120">
        <v>31890</v>
      </c>
      <c r="W106" s="120">
        <v>33175</v>
      </c>
      <c r="X106" s="120">
        <v>33441</v>
      </c>
      <c r="Y106" s="120">
        <v>36202</v>
      </c>
      <c r="Z106" s="120">
        <v>36840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6061</v>
      </c>
      <c r="W108" s="112">
        <v>6195</v>
      </c>
      <c r="X108" s="112">
        <v>6046</v>
      </c>
      <c r="Y108" s="112">
        <v>6217</v>
      </c>
      <c r="Z108" s="112">
        <v>6129</v>
      </c>
      <c r="AB108" s="109" t="str">
        <f>TEXT(Z108,"###,###")</f>
        <v>6,129</v>
      </c>
      <c r="AD108" s="130">
        <f>Z108/($Z$4)*100</f>
        <v>15.516455696202533</v>
      </c>
      <c r="AF108" s="109"/>
    </row>
    <row r="109" spans="1:32" x14ac:dyDescent="0.25">
      <c r="S109" s="115" t="s">
        <v>20</v>
      </c>
      <c r="T109" s="115"/>
      <c r="U109" s="112"/>
      <c r="V109" s="112">
        <v>4635</v>
      </c>
      <c r="W109" s="112">
        <v>4749</v>
      </c>
      <c r="X109" s="112">
        <v>5642</v>
      </c>
      <c r="Y109" s="112">
        <v>5680</v>
      </c>
      <c r="Z109" s="112">
        <v>5664</v>
      </c>
      <c r="AB109" s="109" t="str">
        <f>TEXT(Z109,"###,###")</f>
        <v>5,664</v>
      </c>
      <c r="AD109" s="130">
        <f>Z109/($Z$4)*100</f>
        <v>14.339240506329116</v>
      </c>
      <c r="AF109" s="109"/>
    </row>
    <row r="110" spans="1:32" x14ac:dyDescent="0.25">
      <c r="S110" s="115" t="s">
        <v>21</v>
      </c>
      <c r="T110" s="115"/>
      <c r="U110" s="112"/>
      <c r="V110" s="112">
        <v>7247</v>
      </c>
      <c r="W110" s="112">
        <v>7154</v>
      </c>
      <c r="X110" s="112">
        <v>7338</v>
      </c>
      <c r="Y110" s="112">
        <v>8099</v>
      </c>
      <c r="Z110" s="112">
        <v>8023</v>
      </c>
      <c r="AB110" s="109" t="str">
        <f>TEXT(Z110,"###,###")</f>
        <v>8,023</v>
      </c>
      <c r="AD110" s="130">
        <f>Z110/($Z$4)*100</f>
        <v>20.311392405063291</v>
      </c>
      <c r="AF110" s="109"/>
    </row>
    <row r="111" spans="1:32" x14ac:dyDescent="0.25">
      <c r="S111" s="115" t="s">
        <v>22</v>
      </c>
      <c r="T111" s="115"/>
      <c r="U111" s="112"/>
      <c r="V111" s="112">
        <v>13832</v>
      </c>
      <c r="W111" s="112">
        <v>13997</v>
      </c>
      <c r="X111" s="112">
        <v>14415</v>
      </c>
      <c r="Y111" s="112">
        <v>16212</v>
      </c>
      <c r="Z111" s="112">
        <v>17033</v>
      </c>
      <c r="AB111" s="109" t="str">
        <f>TEXT(Z111,"###,###")</f>
        <v>17,033</v>
      </c>
      <c r="AD111" s="130">
        <f>Z111/($Z$4)*100</f>
        <v>43.121518987341773</v>
      </c>
      <c r="AF111" s="109"/>
    </row>
    <row r="112" spans="1:32" x14ac:dyDescent="0.25">
      <c r="S112" s="118" t="s">
        <v>53</v>
      </c>
      <c r="T112" s="118"/>
      <c r="U112" s="112"/>
      <c r="V112" s="112">
        <v>34770</v>
      </c>
      <c r="W112" s="112">
        <v>35002</v>
      </c>
      <c r="X112" s="112">
        <v>35993</v>
      </c>
      <c r="Y112" s="112">
        <v>38942</v>
      </c>
      <c r="Z112" s="112">
        <v>39500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43.98</v>
      </c>
      <c r="W118" s="131">
        <v>43.82</v>
      </c>
      <c r="X118" s="131">
        <v>43.55</v>
      </c>
      <c r="Y118" s="131">
        <v>43.26</v>
      </c>
      <c r="Z118" s="131">
        <v>42.89</v>
      </c>
      <c r="AB118" s="109" t="str">
        <f>TEXT(Z118,"##.0")</f>
        <v>42.9</v>
      </c>
    </row>
    <row r="120" spans="19:32" x14ac:dyDescent="0.25">
      <c r="S120" s="101" t="s">
        <v>97</v>
      </c>
      <c r="T120" s="112"/>
      <c r="U120" s="112"/>
      <c r="V120" s="112">
        <v>19709</v>
      </c>
      <c r="W120" s="112">
        <v>20120</v>
      </c>
      <c r="X120" s="112">
        <v>20236</v>
      </c>
      <c r="Y120" s="112">
        <v>20972</v>
      </c>
      <c r="Z120" s="112">
        <v>21529</v>
      </c>
      <c r="AB120" s="109" t="str">
        <f>TEXT(Z120,"###,###")</f>
        <v>21,529</v>
      </c>
    </row>
    <row r="121" spans="19:32" x14ac:dyDescent="0.25">
      <c r="S121" s="101" t="s">
        <v>98</v>
      </c>
      <c r="T121" s="112"/>
      <c r="U121" s="112"/>
      <c r="V121" s="112">
        <v>2397</v>
      </c>
      <c r="W121" s="112">
        <v>2408</v>
      </c>
      <c r="X121" s="112">
        <v>2288</v>
      </c>
      <c r="Y121" s="112">
        <v>2247</v>
      </c>
      <c r="Z121" s="112">
        <v>2175</v>
      </c>
      <c r="AB121" s="109" t="str">
        <f>TEXT(Z121,"###,###")</f>
        <v>2,175</v>
      </c>
    </row>
    <row r="122" spans="19:32" x14ac:dyDescent="0.25">
      <c r="S122" s="101" t="s">
        <v>99</v>
      </c>
      <c r="T122" s="112"/>
      <c r="U122" s="112"/>
      <c r="V122" s="112">
        <v>2382</v>
      </c>
      <c r="W122" s="112">
        <v>2405</v>
      </c>
      <c r="X122" s="112">
        <v>2416</v>
      </c>
      <c r="Y122" s="112">
        <v>2554</v>
      </c>
      <c r="Z122" s="112">
        <v>2577</v>
      </c>
      <c r="AB122" s="109" t="str">
        <f>TEXT(Z122,"###,###")</f>
        <v>2,577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22091</v>
      </c>
      <c r="W124" s="112">
        <v>22525</v>
      </c>
      <c r="X124" s="112">
        <v>22652</v>
      </c>
      <c r="Y124" s="112">
        <v>23526</v>
      </c>
      <c r="Z124" s="112">
        <v>24106</v>
      </c>
      <c r="AB124" s="109" t="str">
        <f>TEXT(Z124,"###,###")</f>
        <v>24,106</v>
      </c>
      <c r="AD124" s="127">
        <f>Z124/$Z$7*100</f>
        <v>91.74500475737392</v>
      </c>
    </row>
    <row r="125" spans="19:32" x14ac:dyDescent="0.25">
      <c r="S125" s="101" t="s">
        <v>101</v>
      </c>
      <c r="T125" s="112"/>
      <c r="U125" s="112"/>
      <c r="V125" s="112">
        <v>4779</v>
      </c>
      <c r="W125" s="112">
        <v>4813</v>
      </c>
      <c r="X125" s="112">
        <v>4704</v>
      </c>
      <c r="Y125" s="112">
        <v>4801</v>
      </c>
      <c r="Z125" s="112">
        <v>4752</v>
      </c>
      <c r="AB125" s="109" t="str">
        <f>TEXT(Z125,"###,###")</f>
        <v>4,752</v>
      </c>
      <c r="AD125" s="127">
        <f>Z125/$Z$7*100</f>
        <v>18.085632730732634</v>
      </c>
    </row>
    <row r="127" spans="19:32" x14ac:dyDescent="0.25">
      <c r="S127" s="101" t="s">
        <v>102</v>
      </c>
      <c r="T127" s="112"/>
      <c r="U127" s="112"/>
      <c r="V127" s="112">
        <v>12142</v>
      </c>
      <c r="W127" s="112">
        <v>12355</v>
      </c>
      <c r="X127" s="112">
        <v>12364</v>
      </c>
      <c r="Y127" s="112">
        <v>12795</v>
      </c>
      <c r="Z127" s="112">
        <v>12972</v>
      </c>
      <c r="AB127" s="109" t="str">
        <f>TEXT(Z127,"###,###")</f>
        <v>12,972</v>
      </c>
      <c r="AD127" s="127">
        <f>Z127/$Z$7*100</f>
        <v>49.370123691722171</v>
      </c>
    </row>
    <row r="128" spans="19:32" x14ac:dyDescent="0.25">
      <c r="S128" s="101" t="s">
        <v>103</v>
      </c>
      <c r="T128" s="112"/>
      <c r="U128" s="112"/>
      <c r="V128" s="112">
        <v>12346</v>
      </c>
      <c r="W128" s="112">
        <v>12582</v>
      </c>
      <c r="X128" s="112">
        <v>12554</v>
      </c>
      <c r="Y128" s="112">
        <v>12960</v>
      </c>
      <c r="Z128" s="112">
        <v>13279</v>
      </c>
      <c r="AB128" s="109" t="str">
        <f>TEXT(Z128,"###,###")</f>
        <v>13,279</v>
      </c>
      <c r="AD128" s="127">
        <f>Z128/$Z$7*100</f>
        <v>50.538534728829688</v>
      </c>
    </row>
    <row r="130" spans="19:20" x14ac:dyDescent="0.25">
      <c r="S130" s="101" t="s">
        <v>261</v>
      </c>
      <c r="T130" s="127">
        <v>81.937202664129401</v>
      </c>
    </row>
    <row r="131" spans="19:20" x14ac:dyDescent="0.25">
      <c r="S131" s="101" t="s">
        <v>262</v>
      </c>
      <c r="T131" s="127">
        <v>8.2778306374881065</v>
      </c>
    </row>
    <row r="132" spans="19:20" x14ac:dyDescent="0.25">
      <c r="S132" s="101" t="s">
        <v>263</v>
      </c>
      <c r="T132" s="127">
        <v>9.8078020932445291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25D88CB-DC84-4963-8A9E-C5B0EBBA78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1092414-C8A7-4E26-BB19-B71BDF4B61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842ED52-9EB0-47D7-A212-856DCA7C9D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BC16693-9A22-44AB-A746-AC6970F966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D4F0F-242A-4A43-806C-19172681A334}">
  <sheetPr codeName="Sheet7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104</v>
      </c>
      <c r="T1" s="99"/>
      <c r="U1" s="99"/>
      <c r="V1" s="99"/>
      <c r="W1" s="99"/>
      <c r="X1" s="99"/>
      <c r="Y1" s="100" t="s">
        <v>115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104</v>
      </c>
      <c r="Y3" s="105" t="s">
        <v>115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10.10 Campbelltown,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39140</v>
      </c>
      <c r="W4" s="108">
        <v>40060</v>
      </c>
      <c r="X4" s="108">
        <v>42661</v>
      </c>
      <c r="Y4" s="108">
        <v>47982</v>
      </c>
      <c r="Z4" s="108">
        <v>50066</v>
      </c>
      <c r="AB4" s="109" t="str">
        <f>TEXT(Z4,"###,###")</f>
        <v>50,066</v>
      </c>
      <c r="AD4" s="110">
        <f>Z4/Y4-1</f>
        <v>4.3432954024425818E-2</v>
      </c>
      <c r="AF4" s="110">
        <f>Z4/V4-1</f>
        <v>0.27915176290240162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19337</v>
      </c>
      <c r="W5" s="108">
        <v>19802</v>
      </c>
      <c r="X5" s="108">
        <v>20977</v>
      </c>
      <c r="Y5" s="108">
        <v>23727</v>
      </c>
      <c r="Z5" s="108">
        <v>24558</v>
      </c>
      <c r="AB5" s="109" t="str">
        <f>TEXT(Z5,"###,###")</f>
        <v>24,558</v>
      </c>
      <c r="AD5" s="110">
        <f t="shared" ref="AD5:AD9" si="0">Z5/Y5-1</f>
        <v>3.502339107346053E-2</v>
      </c>
      <c r="AF5" s="110">
        <f t="shared" ref="AF5:AF9" si="1">Z5/V5-1</f>
        <v>0.27000051714330042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19801</v>
      </c>
      <c r="W6" s="108">
        <v>20254</v>
      </c>
      <c r="X6" s="108">
        <v>21653</v>
      </c>
      <c r="Y6" s="108">
        <v>24226</v>
      </c>
      <c r="Z6" s="108">
        <v>25485</v>
      </c>
      <c r="AB6" s="109" t="str">
        <f>TEXT(Z6,"###,###")</f>
        <v>25,485</v>
      </c>
      <c r="AD6" s="110">
        <f t="shared" si="0"/>
        <v>5.1968958969701884E-2</v>
      </c>
      <c r="AF6" s="110">
        <f t="shared" si="1"/>
        <v>0.28705620928235942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28173</v>
      </c>
      <c r="W7" s="108">
        <v>28847</v>
      </c>
      <c r="X7" s="108">
        <v>29689</v>
      </c>
      <c r="Y7" s="108">
        <v>31458</v>
      </c>
      <c r="Z7" s="108">
        <v>32835</v>
      </c>
      <c r="AB7" s="109" t="str">
        <f>TEXT(Z7,"###,###")</f>
        <v>32,835</v>
      </c>
      <c r="AD7" s="110">
        <f t="shared" si="0"/>
        <v>4.3772649246614614E-2</v>
      </c>
      <c r="AF7" s="110">
        <f t="shared" si="1"/>
        <v>0.16547758492173359</v>
      </c>
    </row>
    <row r="8" spans="1:32" ht="17.25" customHeight="1" x14ac:dyDescent="0.25">
      <c r="A8" s="62" t="s">
        <v>12</v>
      </c>
      <c r="B8" s="63"/>
      <c r="C8" s="29"/>
      <c r="D8" s="64" t="str">
        <f>AB4</f>
        <v>50,066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32,835</v>
      </c>
      <c r="P8" s="65"/>
      <c r="S8" s="107" t="s">
        <v>82</v>
      </c>
      <c r="T8" s="108"/>
      <c r="U8" s="108"/>
      <c r="V8" s="108">
        <v>44194</v>
      </c>
      <c r="W8" s="108">
        <v>43829.42</v>
      </c>
      <c r="X8" s="108">
        <v>46360</v>
      </c>
      <c r="Y8" s="108">
        <v>47085</v>
      </c>
      <c r="Z8" s="108">
        <v>48397.13</v>
      </c>
      <c r="AB8" s="109" t="str">
        <f>TEXT(Z8,"$###,###")</f>
        <v>$48,397</v>
      </c>
      <c r="AD8" s="110">
        <f t="shared" si="0"/>
        <v>2.786726133588191E-2</v>
      </c>
      <c r="AF8" s="110">
        <f t="shared" si="1"/>
        <v>9.5106349278182511E-2</v>
      </c>
    </row>
    <row r="9" spans="1:32" x14ac:dyDescent="0.25">
      <c r="A9" s="30" t="s">
        <v>14</v>
      </c>
      <c r="B9" s="69"/>
      <c r="C9" s="70"/>
      <c r="D9" s="71">
        <f>AD104</f>
        <v>76.275316582111614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50.187300137048886</v>
      </c>
      <c r="P9" s="72" t="s">
        <v>83</v>
      </c>
      <c r="S9" s="107" t="s">
        <v>7</v>
      </c>
      <c r="T9" s="108"/>
      <c r="U9" s="108"/>
      <c r="V9" s="108">
        <v>1588509460</v>
      </c>
      <c r="W9" s="108">
        <v>1666439807</v>
      </c>
      <c r="X9" s="108">
        <v>1819079836</v>
      </c>
      <c r="Y9" s="108">
        <v>1999021631</v>
      </c>
      <c r="Z9" s="108">
        <v>2180166443</v>
      </c>
      <c r="AB9" s="109" t="str">
        <f>TEXT(Z9/1000000,"$#,###.0")&amp;" mil"</f>
        <v>$2,180.2 mil</v>
      </c>
      <c r="AD9" s="110">
        <f t="shared" si="0"/>
        <v>9.0616734301861124E-2</v>
      </c>
      <c r="AF9" s="110">
        <f t="shared" si="1"/>
        <v>0.37246047184383779</v>
      </c>
    </row>
    <row r="10" spans="1:32" x14ac:dyDescent="0.25">
      <c r="A10" s="30" t="s">
        <v>17</v>
      </c>
      <c r="B10" s="69"/>
      <c r="C10" s="70"/>
      <c r="D10" s="71">
        <f>AD105</f>
        <v>17.397035912595374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49.754834779960412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84.096238769605606</v>
      </c>
      <c r="P11" s="72" t="s">
        <v>83</v>
      </c>
      <c r="S11" s="107" t="s">
        <v>29</v>
      </c>
      <c r="T11" s="112"/>
      <c r="U11" s="112"/>
      <c r="V11" s="112">
        <v>34676</v>
      </c>
      <c r="W11" s="112">
        <v>35481</v>
      </c>
      <c r="X11" s="112">
        <v>37889</v>
      </c>
      <c r="Y11" s="112">
        <v>42977</v>
      </c>
      <c r="Z11" s="112">
        <v>44845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7.0077661032434904</v>
      </c>
      <c r="P12" s="72" t="s">
        <v>83</v>
      </c>
      <c r="S12" s="107" t="s">
        <v>30</v>
      </c>
      <c r="T12" s="112"/>
      <c r="U12" s="112"/>
      <c r="V12" s="112">
        <v>4462</v>
      </c>
      <c r="W12" s="112">
        <v>4574</v>
      </c>
      <c r="X12" s="112">
        <v>4772</v>
      </c>
      <c r="Y12" s="112">
        <v>5001</v>
      </c>
      <c r="Z12" s="112">
        <v>5223</v>
      </c>
    </row>
    <row r="13" spans="1:32" ht="15" customHeight="1" x14ac:dyDescent="0.25">
      <c r="A13" s="30" t="s">
        <v>19</v>
      </c>
      <c r="B13" s="70"/>
      <c r="C13" s="70"/>
      <c r="D13" s="71">
        <f>AD108</f>
        <v>12.99884152918148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8.8868585350997407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13.691926656813006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40.6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21.759277753365559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20.690810514452803</v>
      </c>
      <c r="P15" s="72" t="s">
        <v>83</v>
      </c>
      <c r="S15" s="115" t="s">
        <v>59</v>
      </c>
      <c r="T15" s="115"/>
      <c r="U15" s="116"/>
      <c r="V15" s="116">
        <v>183</v>
      </c>
      <c r="W15" s="116">
        <v>215</v>
      </c>
      <c r="X15" s="116">
        <v>256</v>
      </c>
      <c r="Y15" s="112">
        <v>280</v>
      </c>
      <c r="Z15" s="112">
        <v>229</v>
      </c>
      <c r="AB15" s="117">
        <f t="shared" ref="AB15:AB34" si="2">IF(Z15="np",0,Z15/$Z$34)</f>
        <v>4.57441920856555E-3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45.232293372747975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79.309189485547193</v>
      </c>
      <c r="P16" s="37" t="s">
        <v>83</v>
      </c>
      <c r="S16" s="115" t="s">
        <v>60</v>
      </c>
      <c r="T16" s="115"/>
      <c r="U16" s="116"/>
      <c r="V16" s="116">
        <v>186</v>
      </c>
      <c r="W16" s="116">
        <v>201</v>
      </c>
      <c r="X16" s="116">
        <v>197</v>
      </c>
      <c r="Y16" s="112">
        <v>234</v>
      </c>
      <c r="Z16" s="112">
        <v>248</v>
      </c>
      <c r="AB16" s="117">
        <f t="shared" si="2"/>
        <v>4.9539561734683688E-3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1911</v>
      </c>
      <c r="W17" s="116">
        <v>1889</v>
      </c>
      <c r="X17" s="116">
        <v>2017</v>
      </c>
      <c r="Y17" s="112">
        <v>2209</v>
      </c>
      <c r="Z17" s="112">
        <v>2268</v>
      </c>
      <c r="AB17" s="117">
        <f t="shared" si="2"/>
        <v>4.5304728231557498E-2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301</v>
      </c>
      <c r="W18" s="116">
        <v>228</v>
      </c>
      <c r="X18" s="116">
        <v>297</v>
      </c>
      <c r="Y18" s="112">
        <v>321</v>
      </c>
      <c r="Z18" s="112">
        <v>352</v>
      </c>
      <c r="AB18" s="117">
        <f t="shared" si="2"/>
        <v>7.0314216655680073E-3</v>
      </c>
    </row>
    <row r="19" spans="1:28" x14ac:dyDescent="0.25">
      <c r="A19" s="61" t="str">
        <f>$S$1&amp;" ("&amp;$V$2&amp;" to "&amp;$Z$2&amp;")"</f>
        <v>Campbelltown (2018-19 to 2022-23)</v>
      </c>
      <c r="B19" s="61"/>
      <c r="C19" s="61"/>
      <c r="D19" s="61"/>
      <c r="E19" s="61"/>
      <c r="F19" s="61"/>
      <c r="G19" s="61" t="str">
        <f>$S$1&amp;" ("&amp;$V$2&amp;" to "&amp;$Z$2&amp;")"</f>
        <v>Campbelltown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2285</v>
      </c>
      <c r="W19" s="116">
        <v>2277</v>
      </c>
      <c r="X19" s="116">
        <v>2453</v>
      </c>
      <c r="Y19" s="112">
        <v>2741</v>
      </c>
      <c r="Z19" s="112">
        <v>2692</v>
      </c>
      <c r="AB19" s="117">
        <f t="shared" si="2"/>
        <v>5.3774395237809872E-2</v>
      </c>
    </row>
    <row r="20" spans="1:28" x14ac:dyDescent="0.25">
      <c r="S20" s="115" t="s">
        <v>64</v>
      </c>
      <c r="T20" s="115"/>
      <c r="U20" s="116"/>
      <c r="V20" s="116">
        <v>1429</v>
      </c>
      <c r="W20" s="116">
        <v>1414</v>
      </c>
      <c r="X20" s="116">
        <v>1505</v>
      </c>
      <c r="Y20" s="112">
        <v>1597</v>
      </c>
      <c r="Z20" s="112">
        <v>1592</v>
      </c>
      <c r="AB20" s="117">
        <f t="shared" si="2"/>
        <v>3.1801202532909849E-2</v>
      </c>
    </row>
    <row r="21" spans="1:28" x14ac:dyDescent="0.25">
      <c r="S21" s="115" t="s">
        <v>65</v>
      </c>
      <c r="T21" s="115"/>
      <c r="U21" s="116"/>
      <c r="V21" s="116">
        <v>3645</v>
      </c>
      <c r="W21" s="116">
        <v>3986</v>
      </c>
      <c r="X21" s="116">
        <v>4181</v>
      </c>
      <c r="Y21" s="112">
        <v>4597</v>
      </c>
      <c r="Z21" s="112">
        <v>4602</v>
      </c>
      <c r="AB21" s="117">
        <f t="shared" si="2"/>
        <v>9.1927848025409001E-2</v>
      </c>
    </row>
    <row r="22" spans="1:28" x14ac:dyDescent="0.25">
      <c r="S22" s="115" t="s">
        <v>66</v>
      </c>
      <c r="T22" s="115"/>
      <c r="U22" s="116"/>
      <c r="V22" s="116">
        <v>2763</v>
      </c>
      <c r="W22" s="116">
        <v>2817</v>
      </c>
      <c r="X22" s="116">
        <v>3164</v>
      </c>
      <c r="Y22" s="112">
        <v>3670</v>
      </c>
      <c r="Z22" s="112">
        <v>4215</v>
      </c>
      <c r="AB22" s="117">
        <f t="shared" si="2"/>
        <v>8.4197279319230545E-2</v>
      </c>
    </row>
    <row r="23" spans="1:28" x14ac:dyDescent="0.25">
      <c r="S23" s="115" t="s">
        <v>67</v>
      </c>
      <c r="T23" s="115"/>
      <c r="U23" s="116"/>
      <c r="V23" s="116">
        <v>1218</v>
      </c>
      <c r="W23" s="116">
        <v>1337</v>
      </c>
      <c r="X23" s="116">
        <v>1491</v>
      </c>
      <c r="Y23" s="112">
        <v>1733</v>
      </c>
      <c r="Z23" s="112">
        <v>1843</v>
      </c>
      <c r="AB23" s="117">
        <f t="shared" si="2"/>
        <v>3.68150855955734E-2</v>
      </c>
    </row>
    <row r="24" spans="1:28" x14ac:dyDescent="0.25">
      <c r="S24" s="115" t="s">
        <v>68</v>
      </c>
      <c r="T24" s="115"/>
      <c r="U24" s="116"/>
      <c r="V24" s="116">
        <v>533</v>
      </c>
      <c r="W24" s="116">
        <v>561</v>
      </c>
      <c r="X24" s="116">
        <v>485</v>
      </c>
      <c r="Y24" s="112">
        <v>567</v>
      </c>
      <c r="Z24" s="112">
        <v>620</v>
      </c>
      <c r="AB24" s="117">
        <f t="shared" si="2"/>
        <v>1.2384890433670921E-2</v>
      </c>
    </row>
    <row r="25" spans="1:28" x14ac:dyDescent="0.25">
      <c r="S25" s="115" t="s">
        <v>69</v>
      </c>
      <c r="T25" s="115"/>
      <c r="U25" s="116"/>
      <c r="V25" s="116">
        <v>1556</v>
      </c>
      <c r="W25" s="116">
        <v>1651</v>
      </c>
      <c r="X25" s="116">
        <v>1715</v>
      </c>
      <c r="Y25" s="112">
        <v>1936</v>
      </c>
      <c r="Z25" s="112">
        <v>1975</v>
      </c>
      <c r="AB25" s="117">
        <f t="shared" si="2"/>
        <v>3.9451868720161404E-2</v>
      </c>
    </row>
    <row r="26" spans="1:28" x14ac:dyDescent="0.25">
      <c r="S26" s="115" t="s">
        <v>70</v>
      </c>
      <c r="T26" s="115"/>
      <c r="U26" s="116"/>
      <c r="V26" s="116">
        <v>736</v>
      </c>
      <c r="W26" s="116">
        <v>720</v>
      </c>
      <c r="X26" s="116">
        <v>773</v>
      </c>
      <c r="Y26" s="112">
        <v>862</v>
      </c>
      <c r="Z26" s="112">
        <v>982</v>
      </c>
      <c r="AB26" s="117">
        <f t="shared" si="2"/>
        <v>1.9616068396556201E-2</v>
      </c>
    </row>
    <row r="27" spans="1:28" x14ac:dyDescent="0.25">
      <c r="S27" s="115" t="s">
        <v>71</v>
      </c>
      <c r="T27" s="115"/>
      <c r="U27" s="116"/>
      <c r="V27" s="116">
        <v>3158</v>
      </c>
      <c r="W27" s="116">
        <v>3309</v>
      </c>
      <c r="X27" s="116">
        <v>3652</v>
      </c>
      <c r="Y27" s="112">
        <v>4151</v>
      </c>
      <c r="Z27" s="112">
        <v>4272</v>
      </c>
      <c r="AB27" s="117">
        <f t="shared" si="2"/>
        <v>8.5335890213938989E-2</v>
      </c>
    </row>
    <row r="28" spans="1:28" x14ac:dyDescent="0.25">
      <c r="S28" s="115" t="s">
        <v>72</v>
      </c>
      <c r="T28" s="115"/>
      <c r="U28" s="116"/>
      <c r="V28" s="116">
        <v>3424</v>
      </c>
      <c r="W28" s="116">
        <v>3628</v>
      </c>
      <c r="X28" s="116">
        <v>3898</v>
      </c>
      <c r="Y28" s="112">
        <v>4431</v>
      </c>
      <c r="Z28" s="112">
        <v>4419</v>
      </c>
      <c r="AB28" s="117">
        <f t="shared" si="2"/>
        <v>8.8272307784502901E-2</v>
      </c>
    </row>
    <row r="29" spans="1:28" x14ac:dyDescent="0.25">
      <c r="S29" s="115" t="s">
        <v>73</v>
      </c>
      <c r="T29" s="115"/>
      <c r="U29" s="116"/>
      <c r="V29" s="116">
        <v>2655</v>
      </c>
      <c r="W29" s="116">
        <v>2408</v>
      </c>
      <c r="X29" s="116">
        <v>2383</v>
      </c>
      <c r="Y29" s="112">
        <v>3062</v>
      </c>
      <c r="Z29" s="112">
        <v>3020</v>
      </c>
      <c r="AB29" s="117">
        <f t="shared" si="2"/>
        <v>6.0326401789816422E-2</v>
      </c>
    </row>
    <row r="30" spans="1:28" x14ac:dyDescent="0.25">
      <c r="S30" s="115" t="s">
        <v>74</v>
      </c>
      <c r="T30" s="115"/>
      <c r="U30" s="116"/>
      <c r="V30" s="116">
        <v>3959</v>
      </c>
      <c r="W30" s="116">
        <v>4207</v>
      </c>
      <c r="X30" s="116">
        <v>4178</v>
      </c>
      <c r="Y30" s="112">
        <v>4538</v>
      </c>
      <c r="Z30" s="112">
        <v>4676</v>
      </c>
      <c r="AB30" s="117">
        <f t="shared" si="2"/>
        <v>9.3406044625556822E-2</v>
      </c>
    </row>
    <row r="31" spans="1:28" x14ac:dyDescent="0.25">
      <c r="S31" s="115" t="s">
        <v>75</v>
      </c>
      <c r="T31" s="115"/>
      <c r="U31" s="116"/>
      <c r="V31" s="116">
        <v>5285</v>
      </c>
      <c r="W31" s="116">
        <v>5581</v>
      </c>
      <c r="X31" s="116">
        <v>6502</v>
      </c>
      <c r="Y31" s="112">
        <v>7414</v>
      </c>
      <c r="Z31" s="112">
        <v>8284</v>
      </c>
      <c r="AB31" s="117">
        <f t="shared" si="2"/>
        <v>0.16547811669762888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714</v>
      </c>
      <c r="W32" s="116">
        <v>695</v>
      </c>
      <c r="X32" s="116">
        <v>769</v>
      </c>
      <c r="Y32" s="112">
        <v>881</v>
      </c>
      <c r="Z32" s="112">
        <v>1028</v>
      </c>
      <c r="AB32" s="117">
        <f t="shared" si="2"/>
        <v>2.0534947364215655E-2</v>
      </c>
    </row>
    <row r="33" spans="19:32" x14ac:dyDescent="0.25">
      <c r="S33" s="115" t="s">
        <v>77</v>
      </c>
      <c r="T33" s="115"/>
      <c r="U33" s="116"/>
      <c r="V33" s="116">
        <v>1405</v>
      </c>
      <c r="W33" s="116">
        <v>1544</v>
      </c>
      <c r="X33" s="116">
        <v>1583</v>
      </c>
      <c r="Y33" s="112">
        <v>1680</v>
      </c>
      <c r="Z33" s="112">
        <v>1767</v>
      </c>
      <c r="AB33" s="117">
        <f t="shared" si="2"/>
        <v>3.5296937735962125E-2</v>
      </c>
    </row>
    <row r="34" spans="19:32" x14ac:dyDescent="0.25">
      <c r="S34" s="118" t="s">
        <v>53</v>
      </c>
      <c r="T34" s="118"/>
      <c r="U34" s="119"/>
      <c r="V34" s="119">
        <v>39139</v>
      </c>
      <c r="W34" s="119">
        <v>40060</v>
      </c>
      <c r="X34" s="119">
        <v>42661</v>
      </c>
      <c r="Y34" s="120">
        <v>47982</v>
      </c>
      <c r="Z34" s="120">
        <v>50061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23640</v>
      </c>
      <c r="W37" s="112">
        <v>23980</v>
      </c>
      <c r="X37" s="112">
        <v>24497</v>
      </c>
      <c r="Y37" s="112">
        <v>25068</v>
      </c>
      <c r="Z37" s="112">
        <v>26038</v>
      </c>
      <c r="AB37" s="132">
        <f>Z37/Z40*100</f>
        <v>79.309189485547193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4530</v>
      </c>
      <c r="W38" s="112">
        <v>4866</v>
      </c>
      <c r="X38" s="112">
        <v>5190</v>
      </c>
      <c r="Y38" s="112">
        <v>6391</v>
      </c>
      <c r="Z38" s="112">
        <v>6793</v>
      </c>
      <c r="AB38" s="132">
        <f>Z38/Z40*100</f>
        <v>20.690810514452803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28170</v>
      </c>
      <c r="W40" s="112">
        <v>28846</v>
      </c>
      <c r="X40" s="112">
        <v>29687</v>
      </c>
      <c r="Y40" s="112">
        <v>31459</v>
      </c>
      <c r="Z40" s="112">
        <v>32831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14</v>
      </c>
      <c r="X44" s="112">
        <v>18</v>
      </c>
      <c r="Y44" s="112">
        <v>12</v>
      </c>
      <c r="Z44" s="112">
        <v>22</v>
      </c>
    </row>
    <row r="45" spans="19:32" x14ac:dyDescent="0.25">
      <c r="S45" s="115" t="s">
        <v>37</v>
      </c>
      <c r="T45" s="115"/>
      <c r="U45" s="112"/>
      <c r="V45" s="112">
        <v>316</v>
      </c>
      <c r="W45" s="112">
        <v>335</v>
      </c>
      <c r="X45" s="112">
        <v>391</v>
      </c>
      <c r="Y45" s="112">
        <v>464</v>
      </c>
      <c r="Z45" s="112">
        <v>472</v>
      </c>
    </row>
    <row r="46" spans="19:32" x14ac:dyDescent="0.25">
      <c r="S46" s="115" t="s">
        <v>38</v>
      </c>
      <c r="T46" s="115"/>
      <c r="U46" s="112"/>
      <c r="V46" s="112">
        <v>1052</v>
      </c>
      <c r="W46" s="112">
        <v>1051</v>
      </c>
      <c r="X46" s="112">
        <v>1149</v>
      </c>
      <c r="Y46" s="112">
        <v>1357</v>
      </c>
      <c r="Z46" s="112">
        <v>1448</v>
      </c>
    </row>
    <row r="47" spans="19:32" x14ac:dyDescent="0.25">
      <c r="S47" s="115" t="s">
        <v>39</v>
      </c>
      <c r="T47" s="115"/>
      <c r="U47" s="112"/>
      <c r="V47" s="112">
        <v>1852</v>
      </c>
      <c r="W47" s="112">
        <v>1944</v>
      </c>
      <c r="X47" s="112">
        <v>2064</v>
      </c>
      <c r="Y47" s="112">
        <v>2578</v>
      </c>
      <c r="Z47" s="112">
        <v>2663</v>
      </c>
    </row>
    <row r="48" spans="19:32" x14ac:dyDescent="0.25">
      <c r="S48" s="115" t="s">
        <v>40</v>
      </c>
      <c r="T48" s="115"/>
      <c r="U48" s="112"/>
      <c r="V48" s="112">
        <v>2376</v>
      </c>
      <c r="W48" s="112">
        <v>2531</v>
      </c>
      <c r="X48" s="112">
        <v>2922</v>
      </c>
      <c r="Y48" s="112">
        <v>3317</v>
      </c>
      <c r="Z48" s="112">
        <v>3610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2300</v>
      </c>
      <c r="W49" s="112">
        <v>2313</v>
      </c>
      <c r="X49" s="112">
        <v>2493</v>
      </c>
      <c r="Y49" s="112">
        <v>2886</v>
      </c>
      <c r="Z49" s="112">
        <v>3195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Campbelltown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2170</v>
      </c>
      <c r="W50" s="112">
        <v>2297</v>
      </c>
      <c r="X50" s="112">
        <v>2436</v>
      </c>
      <c r="Y50" s="112">
        <v>2660</v>
      </c>
      <c r="Z50" s="112">
        <v>2604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1992</v>
      </c>
      <c r="W51" s="112">
        <v>2003</v>
      </c>
      <c r="X51" s="112">
        <v>2147</v>
      </c>
      <c r="Y51" s="112">
        <v>2431</v>
      </c>
      <c r="Z51" s="112">
        <v>2534</v>
      </c>
    </row>
    <row r="52" spans="1:26" ht="15" customHeight="1" x14ac:dyDescent="0.25">
      <c r="S52" s="115" t="s">
        <v>44</v>
      </c>
      <c r="T52" s="115"/>
      <c r="U52" s="112"/>
      <c r="V52" s="112">
        <v>1911</v>
      </c>
      <c r="W52" s="112">
        <v>1942</v>
      </c>
      <c r="X52" s="112">
        <v>1896</v>
      </c>
      <c r="Y52" s="112">
        <v>2061</v>
      </c>
      <c r="Z52" s="112">
        <v>1995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1654</v>
      </c>
      <c r="W53" s="112">
        <v>1730</v>
      </c>
      <c r="X53" s="112">
        <v>1779</v>
      </c>
      <c r="Y53" s="112">
        <v>1903</v>
      </c>
      <c r="Z53" s="112">
        <v>1941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1485</v>
      </c>
      <c r="W54" s="112">
        <v>1485</v>
      </c>
      <c r="X54" s="112">
        <v>1502</v>
      </c>
      <c r="Y54" s="112">
        <v>1625</v>
      </c>
      <c r="Z54" s="112">
        <v>1584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1091</v>
      </c>
      <c r="W55" s="112">
        <v>1094</v>
      </c>
      <c r="X55" s="112">
        <v>1092</v>
      </c>
      <c r="Y55" s="112">
        <v>1251</v>
      </c>
      <c r="Z55" s="112">
        <v>1294</v>
      </c>
    </row>
    <row r="56" spans="1:26" ht="15" customHeight="1" x14ac:dyDescent="0.25">
      <c r="S56" s="115" t="s">
        <v>48</v>
      </c>
      <c r="T56" s="115"/>
      <c r="U56" s="112"/>
      <c r="V56" s="112">
        <v>581</v>
      </c>
      <c r="W56" s="112">
        <v>556</v>
      </c>
      <c r="X56" s="112">
        <v>590</v>
      </c>
      <c r="Y56" s="112">
        <v>652</v>
      </c>
      <c r="Z56" s="112">
        <v>697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317</v>
      </c>
      <c r="W57" s="112">
        <v>271</v>
      </c>
      <c r="X57" s="112">
        <v>289</v>
      </c>
      <c r="Y57" s="112">
        <v>313</v>
      </c>
      <c r="Z57" s="112">
        <v>292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121</v>
      </c>
      <c r="W58" s="112">
        <v>111</v>
      </c>
      <c r="X58" s="112">
        <v>102</v>
      </c>
      <c r="Y58" s="112">
        <v>129</v>
      </c>
      <c r="Z58" s="112">
        <v>131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76</v>
      </c>
      <c r="W59" s="112">
        <v>72</v>
      </c>
      <c r="X59" s="112">
        <v>64</v>
      </c>
      <c r="Y59" s="112">
        <v>53</v>
      </c>
      <c r="Z59" s="112">
        <v>46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36</v>
      </c>
      <c r="W60" s="112">
        <v>47</v>
      </c>
      <c r="X60" s="112">
        <v>43</v>
      </c>
      <c r="Y60" s="112">
        <v>42</v>
      </c>
      <c r="Z60" s="112">
        <v>45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19341</v>
      </c>
      <c r="W61" s="112">
        <v>19805</v>
      </c>
      <c r="X61" s="112">
        <v>20977</v>
      </c>
      <c r="Y61" s="112">
        <v>23727</v>
      </c>
      <c r="Z61" s="112">
        <v>24559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15</v>
      </c>
      <c r="W63" s="112">
        <v>14</v>
      </c>
      <c r="X63" s="112">
        <v>23</v>
      </c>
      <c r="Y63" s="112">
        <v>44</v>
      </c>
      <c r="Z63" s="112">
        <v>43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366</v>
      </c>
      <c r="W64" s="112">
        <v>349</v>
      </c>
      <c r="X64" s="112">
        <v>434</v>
      </c>
      <c r="Y64" s="112">
        <v>551</v>
      </c>
      <c r="Z64" s="112">
        <v>580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Campbelltown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1194</v>
      </c>
      <c r="W65" s="112">
        <v>1117</v>
      </c>
      <c r="X65" s="112">
        <v>1161</v>
      </c>
      <c r="Y65" s="112">
        <v>1292</v>
      </c>
      <c r="Z65" s="112">
        <v>1341</v>
      </c>
    </row>
    <row r="66" spans="1:26" x14ac:dyDescent="0.25">
      <c r="S66" s="115" t="s">
        <v>39</v>
      </c>
      <c r="T66" s="115"/>
      <c r="U66" s="112"/>
      <c r="V66" s="112">
        <v>1993</v>
      </c>
      <c r="W66" s="112">
        <v>1993</v>
      </c>
      <c r="X66" s="112">
        <v>2268</v>
      </c>
      <c r="Y66" s="112">
        <v>2580</v>
      </c>
      <c r="Z66" s="112">
        <v>2765</v>
      </c>
    </row>
    <row r="67" spans="1:26" x14ac:dyDescent="0.25">
      <c r="S67" s="115" t="s">
        <v>40</v>
      </c>
      <c r="T67" s="115"/>
      <c r="U67" s="112"/>
      <c r="V67" s="112">
        <v>2376</v>
      </c>
      <c r="W67" s="112">
        <v>2501</v>
      </c>
      <c r="X67" s="112">
        <v>2847</v>
      </c>
      <c r="Y67" s="112">
        <v>3372</v>
      </c>
      <c r="Z67" s="112">
        <v>3651</v>
      </c>
    </row>
    <row r="68" spans="1:26" x14ac:dyDescent="0.25">
      <c r="S68" s="115" t="s">
        <v>41</v>
      </c>
      <c r="T68" s="115"/>
      <c r="U68" s="112"/>
      <c r="V68" s="112">
        <v>2143</v>
      </c>
      <c r="W68" s="112">
        <v>2269</v>
      </c>
      <c r="X68" s="112">
        <v>2601</v>
      </c>
      <c r="Y68" s="112">
        <v>2876</v>
      </c>
      <c r="Z68" s="112">
        <v>3154</v>
      </c>
    </row>
    <row r="69" spans="1:26" x14ac:dyDescent="0.25">
      <c r="S69" s="115" t="s">
        <v>42</v>
      </c>
      <c r="T69" s="115"/>
      <c r="U69" s="112"/>
      <c r="V69" s="112">
        <v>2096</v>
      </c>
      <c r="W69" s="112">
        <v>2280</v>
      </c>
      <c r="X69" s="112">
        <v>2370</v>
      </c>
      <c r="Y69" s="112">
        <v>2604</v>
      </c>
      <c r="Z69" s="112">
        <v>2739</v>
      </c>
    </row>
    <row r="70" spans="1:26" x14ac:dyDescent="0.25">
      <c r="S70" s="115" t="s">
        <v>43</v>
      </c>
      <c r="T70" s="115"/>
      <c r="U70" s="112"/>
      <c r="V70" s="112">
        <v>1874</v>
      </c>
      <c r="W70" s="112">
        <v>1944</v>
      </c>
      <c r="X70" s="112">
        <v>2114</v>
      </c>
      <c r="Y70" s="112">
        <v>2466</v>
      </c>
      <c r="Z70" s="112">
        <v>2629</v>
      </c>
    </row>
    <row r="71" spans="1:26" x14ac:dyDescent="0.25">
      <c r="S71" s="115" t="s">
        <v>44</v>
      </c>
      <c r="T71" s="115"/>
      <c r="U71" s="112"/>
      <c r="V71" s="112">
        <v>2077</v>
      </c>
      <c r="W71" s="112">
        <v>2007</v>
      </c>
      <c r="X71" s="112">
        <v>1944</v>
      </c>
      <c r="Y71" s="112">
        <v>2053</v>
      </c>
      <c r="Z71" s="112">
        <v>2079</v>
      </c>
    </row>
    <row r="72" spans="1:26" x14ac:dyDescent="0.25">
      <c r="S72" s="115" t="s">
        <v>45</v>
      </c>
      <c r="T72" s="115"/>
      <c r="U72" s="112"/>
      <c r="V72" s="112">
        <v>1868</v>
      </c>
      <c r="W72" s="112">
        <v>1951</v>
      </c>
      <c r="X72" s="112">
        <v>2013</v>
      </c>
      <c r="Y72" s="112">
        <v>2209</v>
      </c>
      <c r="Z72" s="112">
        <v>2217</v>
      </c>
    </row>
    <row r="73" spans="1:26" x14ac:dyDescent="0.25">
      <c r="S73" s="115" t="s">
        <v>46</v>
      </c>
      <c r="T73" s="115"/>
      <c r="U73" s="112"/>
      <c r="V73" s="112">
        <v>1679</v>
      </c>
      <c r="W73" s="112">
        <v>1674</v>
      </c>
      <c r="X73" s="112">
        <v>1646</v>
      </c>
      <c r="Y73" s="112">
        <v>1759</v>
      </c>
      <c r="Z73" s="112">
        <v>1822</v>
      </c>
    </row>
    <row r="74" spans="1:26" x14ac:dyDescent="0.25">
      <c r="S74" s="115" t="s">
        <v>47</v>
      </c>
      <c r="T74" s="115"/>
      <c r="U74" s="112"/>
      <c r="V74" s="112">
        <v>1144</v>
      </c>
      <c r="W74" s="112">
        <v>1177</v>
      </c>
      <c r="X74" s="112">
        <v>1270</v>
      </c>
      <c r="Y74" s="112">
        <v>1315</v>
      </c>
      <c r="Z74" s="112">
        <v>1362</v>
      </c>
    </row>
    <row r="75" spans="1:26" x14ac:dyDescent="0.25">
      <c r="S75" s="115" t="s">
        <v>48</v>
      </c>
      <c r="T75" s="115"/>
      <c r="U75" s="112"/>
      <c r="V75" s="112">
        <v>513</v>
      </c>
      <c r="W75" s="112">
        <v>544</v>
      </c>
      <c r="X75" s="112">
        <v>562</v>
      </c>
      <c r="Y75" s="112">
        <v>662</v>
      </c>
      <c r="Z75" s="112">
        <v>651</v>
      </c>
    </row>
    <row r="76" spans="1:26" x14ac:dyDescent="0.25">
      <c r="S76" s="115" t="s">
        <v>49</v>
      </c>
      <c r="T76" s="115"/>
      <c r="U76" s="112"/>
      <c r="V76" s="112">
        <v>260</v>
      </c>
      <c r="W76" s="112">
        <v>245</v>
      </c>
      <c r="X76" s="112">
        <v>224</v>
      </c>
      <c r="Y76" s="112">
        <v>257</v>
      </c>
      <c r="Z76" s="112">
        <v>252</v>
      </c>
    </row>
    <row r="77" spans="1:26" x14ac:dyDescent="0.25">
      <c r="S77" s="115" t="s">
        <v>50</v>
      </c>
      <c r="T77" s="115"/>
      <c r="U77" s="112"/>
      <c r="V77" s="112">
        <v>115</v>
      </c>
      <c r="W77" s="112">
        <v>113</v>
      </c>
      <c r="X77" s="112">
        <v>97</v>
      </c>
      <c r="Y77" s="112">
        <v>95</v>
      </c>
      <c r="Z77" s="112">
        <v>114</v>
      </c>
    </row>
    <row r="78" spans="1:26" x14ac:dyDescent="0.25">
      <c r="S78" s="115" t="s">
        <v>51</v>
      </c>
      <c r="T78" s="115"/>
      <c r="U78" s="112"/>
      <c r="V78" s="112">
        <v>41</v>
      </c>
      <c r="W78" s="112">
        <v>47</v>
      </c>
      <c r="X78" s="112">
        <v>49</v>
      </c>
      <c r="Y78" s="112">
        <v>56</v>
      </c>
      <c r="Z78" s="112">
        <v>51</v>
      </c>
    </row>
    <row r="79" spans="1:26" x14ac:dyDescent="0.25">
      <c r="S79" s="115" t="s">
        <v>52</v>
      </c>
      <c r="T79" s="115"/>
      <c r="U79" s="112"/>
      <c r="V79" s="112">
        <v>44</v>
      </c>
      <c r="W79" s="112">
        <v>44</v>
      </c>
      <c r="X79" s="112">
        <v>30</v>
      </c>
      <c r="Y79" s="112">
        <v>35</v>
      </c>
      <c r="Z79" s="112">
        <v>38</v>
      </c>
    </row>
    <row r="80" spans="1:26" x14ac:dyDescent="0.25">
      <c r="S80" s="118" t="s">
        <v>53</v>
      </c>
      <c r="T80" s="118"/>
      <c r="U80" s="112"/>
      <c r="V80" s="112">
        <v>19801</v>
      </c>
      <c r="W80" s="112">
        <v>20250</v>
      </c>
      <c r="X80" s="112">
        <v>21653</v>
      </c>
      <c r="Y80" s="112">
        <v>24223</v>
      </c>
      <c r="Z80" s="112">
        <v>25484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Campbelltown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1661</v>
      </c>
      <c r="W83" s="112">
        <v>1767</v>
      </c>
      <c r="X83" s="112">
        <v>1809</v>
      </c>
      <c r="Y83" s="112">
        <v>1947</v>
      </c>
      <c r="Z83" s="112">
        <v>1984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2992</v>
      </c>
      <c r="W84" s="112">
        <v>3119</v>
      </c>
      <c r="X84" s="112">
        <v>3182</v>
      </c>
      <c r="Y84" s="112">
        <v>3492</v>
      </c>
      <c r="Z84" s="112">
        <v>3723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1908</v>
      </c>
      <c r="W85" s="112">
        <v>1925</v>
      </c>
      <c r="X85" s="112">
        <v>1996</v>
      </c>
      <c r="Y85" s="112">
        <v>2112</v>
      </c>
      <c r="Z85" s="112">
        <v>2165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50,066</v>
      </c>
      <c r="D86" s="94">
        <f t="shared" ref="D86:D91" si="4">AD4</f>
        <v>4.3432954024425818E-2</v>
      </c>
      <c r="E86" s="95">
        <f t="shared" ref="E86:E91" si="5">AD4</f>
        <v>4.3432954024425818E-2</v>
      </c>
      <c r="F86" s="94">
        <f t="shared" ref="F86:F91" si="6">AF4</f>
        <v>0.27915176290240162</v>
      </c>
      <c r="G86" s="95">
        <f t="shared" ref="G86:G91" si="7">AF4</f>
        <v>0.27915176290240162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899</v>
      </c>
      <c r="W86" s="112">
        <v>932</v>
      </c>
      <c r="X86" s="112">
        <v>1010</v>
      </c>
      <c r="Y86" s="112">
        <v>1143</v>
      </c>
      <c r="Z86" s="112">
        <v>1265</v>
      </c>
    </row>
    <row r="87" spans="1:30" ht="15" customHeight="1" x14ac:dyDescent="0.25">
      <c r="A87" s="96" t="s">
        <v>4</v>
      </c>
      <c r="B87" s="49"/>
      <c r="C87" s="97" t="str">
        <f t="shared" si="3"/>
        <v>24,558</v>
      </c>
      <c r="D87" s="94">
        <f t="shared" si="4"/>
        <v>3.502339107346053E-2</v>
      </c>
      <c r="E87" s="95">
        <f t="shared" si="5"/>
        <v>3.502339107346053E-2</v>
      </c>
      <c r="F87" s="94">
        <f t="shared" si="6"/>
        <v>0.27000051714330042</v>
      </c>
      <c r="G87" s="95">
        <f t="shared" si="7"/>
        <v>0.27000051714330042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912</v>
      </c>
      <c r="W87" s="112">
        <v>920</v>
      </c>
      <c r="X87" s="112">
        <v>965</v>
      </c>
      <c r="Y87" s="112">
        <v>1060</v>
      </c>
      <c r="Z87" s="112">
        <v>1091</v>
      </c>
    </row>
    <row r="88" spans="1:30" ht="15" customHeight="1" x14ac:dyDescent="0.25">
      <c r="A88" s="96" t="s">
        <v>5</v>
      </c>
      <c r="B88" s="49"/>
      <c r="C88" s="97" t="str">
        <f t="shared" si="3"/>
        <v>25,485</v>
      </c>
      <c r="D88" s="94">
        <f t="shared" si="4"/>
        <v>5.1968958969701884E-2</v>
      </c>
      <c r="E88" s="95">
        <f t="shared" si="5"/>
        <v>5.1968958969701884E-2</v>
      </c>
      <c r="F88" s="94">
        <f t="shared" si="6"/>
        <v>0.28705620928235942</v>
      </c>
      <c r="G88" s="95">
        <f t="shared" si="7"/>
        <v>0.28705620928235942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984</v>
      </c>
      <c r="W88" s="112">
        <v>1019</v>
      </c>
      <c r="X88" s="112">
        <v>1033</v>
      </c>
      <c r="Y88" s="112">
        <v>1109</v>
      </c>
      <c r="Z88" s="112">
        <v>1159</v>
      </c>
    </row>
    <row r="89" spans="1:30" ht="15" customHeight="1" x14ac:dyDescent="0.25">
      <c r="A89" s="49" t="s">
        <v>6</v>
      </c>
      <c r="B89" s="49"/>
      <c r="C89" s="97" t="str">
        <f t="shared" si="3"/>
        <v>32,835</v>
      </c>
      <c r="D89" s="94">
        <f t="shared" si="4"/>
        <v>4.3772649246614614E-2</v>
      </c>
      <c r="E89" s="95">
        <f t="shared" si="5"/>
        <v>4.3772649246614614E-2</v>
      </c>
      <c r="F89" s="94">
        <f t="shared" si="6"/>
        <v>0.16547758492173359</v>
      </c>
      <c r="G89" s="95">
        <f t="shared" si="7"/>
        <v>0.16547758492173359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755</v>
      </c>
      <c r="W89" s="112">
        <v>749</v>
      </c>
      <c r="X89" s="112">
        <v>815</v>
      </c>
      <c r="Y89" s="112">
        <v>819</v>
      </c>
      <c r="Z89" s="112">
        <v>845</v>
      </c>
    </row>
    <row r="90" spans="1:30" ht="15" customHeight="1" x14ac:dyDescent="0.25">
      <c r="A90" s="49" t="s">
        <v>95</v>
      </c>
      <c r="B90" s="49"/>
      <c r="C90" s="97" t="str">
        <f t="shared" si="3"/>
        <v>$48,397</v>
      </c>
      <c r="D90" s="94">
        <f t="shared" si="4"/>
        <v>2.786726133588191E-2</v>
      </c>
      <c r="E90" s="95">
        <f t="shared" si="5"/>
        <v>2.786726133588191E-2</v>
      </c>
      <c r="F90" s="94">
        <f t="shared" si="6"/>
        <v>9.5106349278182511E-2</v>
      </c>
      <c r="G90" s="95">
        <f t="shared" si="7"/>
        <v>9.5106349278182511E-2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1254</v>
      </c>
      <c r="W90" s="112">
        <v>1316</v>
      </c>
      <c r="X90" s="112">
        <v>1314</v>
      </c>
      <c r="Y90" s="112">
        <v>1385</v>
      </c>
      <c r="Z90" s="112">
        <v>1434</v>
      </c>
    </row>
    <row r="91" spans="1:30" ht="15" customHeight="1" x14ac:dyDescent="0.25">
      <c r="A91" s="49" t="s">
        <v>7</v>
      </c>
      <c r="B91" s="49"/>
      <c r="C91" s="97" t="str">
        <f t="shared" si="3"/>
        <v>$2,180.2 mil</v>
      </c>
      <c r="D91" s="94">
        <f t="shared" si="4"/>
        <v>9.0616734301861124E-2</v>
      </c>
      <c r="E91" s="95">
        <f t="shared" si="5"/>
        <v>9.0616734301861124E-2</v>
      </c>
      <c r="F91" s="94">
        <f t="shared" si="6"/>
        <v>0.37246047184383779</v>
      </c>
      <c r="G91" s="95">
        <f t="shared" si="7"/>
        <v>0.37246047184383779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14108</v>
      </c>
      <c r="W91" s="112">
        <v>14518</v>
      </c>
      <c r="X91" s="112">
        <v>14840</v>
      </c>
      <c r="Y91" s="112">
        <v>15797</v>
      </c>
      <c r="Z91" s="112">
        <v>16479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1200</v>
      </c>
      <c r="W93" s="112">
        <v>1267</v>
      </c>
      <c r="X93" s="112">
        <v>1285</v>
      </c>
      <c r="Y93" s="112">
        <v>1349</v>
      </c>
      <c r="Z93" s="112">
        <v>1380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3489</v>
      </c>
      <c r="W94" s="112">
        <v>3699</v>
      </c>
      <c r="X94" s="112">
        <v>3899</v>
      </c>
      <c r="Y94" s="112">
        <v>4232</v>
      </c>
      <c r="Z94" s="112">
        <v>4435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442</v>
      </c>
      <c r="W95" s="112">
        <v>493</v>
      </c>
      <c r="X95" s="112">
        <v>524</v>
      </c>
      <c r="Y95" s="112">
        <v>563</v>
      </c>
      <c r="Z95" s="112">
        <v>566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1995</v>
      </c>
      <c r="W96" s="112">
        <v>2093</v>
      </c>
      <c r="X96" s="112">
        <v>2241</v>
      </c>
      <c r="Y96" s="112">
        <v>2400</v>
      </c>
      <c r="Z96" s="112">
        <v>2576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2680</v>
      </c>
      <c r="W97" s="112">
        <v>2671</v>
      </c>
      <c r="X97" s="112">
        <v>2714</v>
      </c>
      <c r="Y97" s="112">
        <v>2824</v>
      </c>
      <c r="Z97" s="112">
        <v>2892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1453</v>
      </c>
      <c r="W98" s="112">
        <v>1440</v>
      </c>
      <c r="X98" s="112">
        <v>1453</v>
      </c>
      <c r="Y98" s="112">
        <v>1466</v>
      </c>
      <c r="Z98" s="112">
        <v>1503</v>
      </c>
    </row>
    <row r="99" spans="1:32" ht="15" customHeight="1" x14ac:dyDescent="0.25">
      <c r="S99" s="115" t="s">
        <v>188</v>
      </c>
      <c r="T99" s="115"/>
      <c r="U99" s="112"/>
      <c r="V99" s="112">
        <v>47</v>
      </c>
      <c r="W99" s="112">
        <v>55</v>
      </c>
      <c r="X99" s="112">
        <v>65</v>
      </c>
      <c r="Y99" s="112">
        <v>64</v>
      </c>
      <c r="Z99" s="112">
        <v>85</v>
      </c>
    </row>
    <row r="100" spans="1:32" ht="15" customHeight="1" x14ac:dyDescent="0.25">
      <c r="S100" s="115" t="s">
        <v>58</v>
      </c>
      <c r="T100" s="115"/>
      <c r="U100" s="112"/>
      <c r="V100" s="112">
        <v>654</v>
      </c>
      <c r="W100" s="112">
        <v>608</v>
      </c>
      <c r="X100" s="112">
        <v>641</v>
      </c>
      <c r="Y100" s="112">
        <v>678</v>
      </c>
      <c r="Z100" s="112">
        <v>736</v>
      </c>
    </row>
    <row r="101" spans="1:32" x14ac:dyDescent="0.25">
      <c r="A101" s="18"/>
      <c r="S101" s="118" t="s">
        <v>53</v>
      </c>
      <c r="T101" s="118"/>
      <c r="U101" s="112"/>
      <c r="V101" s="112">
        <v>14062</v>
      </c>
      <c r="W101" s="112">
        <v>14333</v>
      </c>
      <c r="X101" s="112">
        <v>14827</v>
      </c>
      <c r="Y101" s="112">
        <v>15632</v>
      </c>
      <c r="Z101" s="112">
        <v>16338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28784</v>
      </c>
      <c r="W104" s="112">
        <v>31814</v>
      </c>
      <c r="X104" s="112">
        <v>32346</v>
      </c>
      <c r="Y104" s="112">
        <v>36473</v>
      </c>
      <c r="Z104" s="112">
        <v>38188</v>
      </c>
      <c r="AB104" s="109" t="str">
        <f>TEXT(Z104,"###,###")</f>
        <v>38,188</v>
      </c>
      <c r="AD104" s="130">
        <f>Z104/($Z$4)*100</f>
        <v>76.275316582111614</v>
      </c>
      <c r="AF104" s="109"/>
    </row>
    <row r="105" spans="1:32" x14ac:dyDescent="0.25">
      <c r="S105" s="115" t="s">
        <v>17</v>
      </c>
      <c r="T105" s="115"/>
      <c r="U105" s="112"/>
      <c r="V105" s="112">
        <v>7435</v>
      </c>
      <c r="W105" s="112">
        <v>7393</v>
      </c>
      <c r="X105" s="112">
        <v>7399</v>
      </c>
      <c r="Y105" s="112">
        <v>8479</v>
      </c>
      <c r="Z105" s="112">
        <v>8710</v>
      </c>
      <c r="AB105" s="109" t="str">
        <f>TEXT(Z105,"###,###")</f>
        <v>8,710</v>
      </c>
      <c r="AD105" s="130">
        <f>Z105/($Z$4)*100</f>
        <v>17.397035912595374</v>
      </c>
      <c r="AF105" s="109"/>
    </row>
    <row r="106" spans="1:32" x14ac:dyDescent="0.25">
      <c r="S106" s="118" t="s">
        <v>53</v>
      </c>
      <c r="T106" s="118"/>
      <c r="U106" s="120"/>
      <c r="V106" s="120">
        <v>36219</v>
      </c>
      <c r="W106" s="120">
        <v>39207</v>
      </c>
      <c r="X106" s="120">
        <v>39745</v>
      </c>
      <c r="Y106" s="120">
        <v>44952</v>
      </c>
      <c r="Z106" s="120">
        <v>46898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5533</v>
      </c>
      <c r="W108" s="112">
        <v>5969</v>
      </c>
      <c r="X108" s="112">
        <v>6197</v>
      </c>
      <c r="Y108" s="112">
        <v>6547</v>
      </c>
      <c r="Z108" s="112">
        <v>6508</v>
      </c>
      <c r="AB108" s="109" t="str">
        <f>TEXT(Z108,"###,###")</f>
        <v>6,508</v>
      </c>
      <c r="AD108" s="130">
        <f>Z108/($Z$4)*100</f>
        <v>12.99884152918148</v>
      </c>
      <c r="AF108" s="109"/>
    </row>
    <row r="109" spans="1:32" x14ac:dyDescent="0.25">
      <c r="S109" s="115" t="s">
        <v>20</v>
      </c>
      <c r="T109" s="115"/>
      <c r="U109" s="112"/>
      <c r="V109" s="112">
        <v>5207</v>
      </c>
      <c r="W109" s="112">
        <v>5362</v>
      </c>
      <c r="X109" s="112">
        <v>6281</v>
      </c>
      <c r="Y109" s="112">
        <v>6617</v>
      </c>
      <c r="Z109" s="112">
        <v>6855</v>
      </c>
      <c r="AB109" s="109" t="str">
        <f>TEXT(Z109,"###,###")</f>
        <v>6,855</v>
      </c>
      <c r="AD109" s="130">
        <f>Z109/($Z$4)*100</f>
        <v>13.691926656813006</v>
      </c>
      <c r="AF109" s="109"/>
    </row>
    <row r="110" spans="1:32" x14ac:dyDescent="0.25">
      <c r="S110" s="115" t="s">
        <v>21</v>
      </c>
      <c r="T110" s="115"/>
      <c r="U110" s="112"/>
      <c r="V110" s="112">
        <v>8772</v>
      </c>
      <c r="W110" s="112">
        <v>8631</v>
      </c>
      <c r="X110" s="112">
        <v>9037</v>
      </c>
      <c r="Y110" s="112">
        <v>10483</v>
      </c>
      <c r="Z110" s="112">
        <v>10894</v>
      </c>
      <c r="AB110" s="109" t="str">
        <f>TEXT(Z110,"###,###")</f>
        <v>10,894</v>
      </c>
      <c r="AD110" s="130">
        <f>Z110/($Z$4)*100</f>
        <v>21.759277753365559</v>
      </c>
      <c r="AF110" s="109"/>
    </row>
    <row r="111" spans="1:32" x14ac:dyDescent="0.25">
      <c r="S111" s="115" t="s">
        <v>22</v>
      </c>
      <c r="T111" s="115"/>
      <c r="U111" s="112"/>
      <c r="V111" s="112">
        <v>16449</v>
      </c>
      <c r="W111" s="112">
        <v>17057</v>
      </c>
      <c r="X111" s="112">
        <v>18230</v>
      </c>
      <c r="Y111" s="112">
        <v>21308</v>
      </c>
      <c r="Z111" s="112">
        <v>22646</v>
      </c>
      <c r="AB111" s="109" t="str">
        <f>TEXT(Z111,"###,###")</f>
        <v>22,646</v>
      </c>
      <c r="AD111" s="130">
        <f>Z111/($Z$4)*100</f>
        <v>45.232293372747975</v>
      </c>
      <c r="AF111" s="109"/>
    </row>
    <row r="112" spans="1:32" x14ac:dyDescent="0.25">
      <c r="S112" s="118" t="s">
        <v>53</v>
      </c>
      <c r="T112" s="118"/>
      <c r="U112" s="112"/>
      <c r="V112" s="112">
        <v>39137</v>
      </c>
      <c r="W112" s="112">
        <v>40058</v>
      </c>
      <c r="X112" s="112">
        <v>42661</v>
      </c>
      <c r="Y112" s="112">
        <v>47982</v>
      </c>
      <c r="Z112" s="112">
        <v>50064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41.37</v>
      </c>
      <c r="W118" s="131">
        <v>41.27</v>
      </c>
      <c r="X118" s="131">
        <v>41.05</v>
      </c>
      <c r="Y118" s="131">
        <v>40.83</v>
      </c>
      <c r="Z118" s="131">
        <v>40.56</v>
      </c>
      <c r="AB118" s="109" t="str">
        <f>TEXT(Z118,"##.0")</f>
        <v>40.6</v>
      </c>
    </row>
    <row r="120" spans="19:32" x14ac:dyDescent="0.25">
      <c r="S120" s="101" t="s">
        <v>97</v>
      </c>
      <c r="T120" s="112"/>
      <c r="U120" s="112"/>
      <c r="V120" s="112">
        <v>23705</v>
      </c>
      <c r="W120" s="112">
        <v>24270</v>
      </c>
      <c r="X120" s="112">
        <v>24914</v>
      </c>
      <c r="Y120" s="112">
        <v>26453</v>
      </c>
      <c r="Z120" s="112">
        <v>27613</v>
      </c>
      <c r="AB120" s="109" t="str">
        <f>TEXT(Z120,"###,###")</f>
        <v>27,613</v>
      </c>
    </row>
    <row r="121" spans="19:32" x14ac:dyDescent="0.25">
      <c r="S121" s="101" t="s">
        <v>98</v>
      </c>
      <c r="T121" s="112"/>
      <c r="U121" s="112"/>
      <c r="V121" s="112">
        <v>2335</v>
      </c>
      <c r="W121" s="112">
        <v>2304</v>
      </c>
      <c r="X121" s="112">
        <v>2322</v>
      </c>
      <c r="Y121" s="112">
        <v>2255</v>
      </c>
      <c r="Z121" s="112">
        <v>2301</v>
      </c>
      <c r="AB121" s="109" t="str">
        <f>TEXT(Z121,"###,###")</f>
        <v>2,301</v>
      </c>
    </row>
    <row r="122" spans="19:32" x14ac:dyDescent="0.25">
      <c r="S122" s="101" t="s">
        <v>99</v>
      </c>
      <c r="T122" s="112"/>
      <c r="U122" s="112"/>
      <c r="V122" s="112">
        <v>2131</v>
      </c>
      <c r="W122" s="112">
        <v>2266</v>
      </c>
      <c r="X122" s="112">
        <v>2454</v>
      </c>
      <c r="Y122" s="112">
        <v>2747</v>
      </c>
      <c r="Z122" s="112">
        <v>2918</v>
      </c>
      <c r="AB122" s="109" t="str">
        <f>TEXT(Z122,"###,###")</f>
        <v>2,918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25836</v>
      </c>
      <c r="W124" s="112">
        <v>26536</v>
      </c>
      <c r="X124" s="112">
        <v>27368</v>
      </c>
      <c r="Y124" s="112">
        <v>29200</v>
      </c>
      <c r="Z124" s="112">
        <v>30531</v>
      </c>
      <c r="AB124" s="109" t="str">
        <f>TEXT(Z124,"###,###")</f>
        <v>30,531</v>
      </c>
      <c r="AD124" s="127">
        <f>Z124/$Z$7*100</f>
        <v>92.983097304705339</v>
      </c>
    </row>
    <row r="125" spans="19:32" x14ac:dyDescent="0.25">
      <c r="S125" s="101" t="s">
        <v>101</v>
      </c>
      <c r="T125" s="112"/>
      <c r="U125" s="112"/>
      <c r="V125" s="112">
        <v>4466</v>
      </c>
      <c r="W125" s="112">
        <v>4570</v>
      </c>
      <c r="X125" s="112">
        <v>4776</v>
      </c>
      <c r="Y125" s="112">
        <v>5002</v>
      </c>
      <c r="Z125" s="112">
        <v>5219</v>
      </c>
      <c r="AB125" s="109" t="str">
        <f>TEXT(Z125,"###,###")</f>
        <v>5,219</v>
      </c>
      <c r="AD125" s="127">
        <f>Z125/$Z$7*100</f>
        <v>15.894624638343233</v>
      </c>
    </row>
    <row r="127" spans="19:32" x14ac:dyDescent="0.25">
      <c r="S127" s="101" t="s">
        <v>102</v>
      </c>
      <c r="T127" s="112"/>
      <c r="U127" s="112"/>
      <c r="V127" s="112">
        <v>14106</v>
      </c>
      <c r="W127" s="112">
        <v>14515</v>
      </c>
      <c r="X127" s="112">
        <v>14839</v>
      </c>
      <c r="Y127" s="112">
        <v>15800</v>
      </c>
      <c r="Z127" s="112">
        <v>16479</v>
      </c>
      <c r="AB127" s="109" t="str">
        <f>TEXT(Z127,"###,###")</f>
        <v>16,479</v>
      </c>
      <c r="AD127" s="127">
        <f>Z127/$Z$7*100</f>
        <v>50.187300137048886</v>
      </c>
    </row>
    <row r="128" spans="19:32" x14ac:dyDescent="0.25">
      <c r="S128" s="101" t="s">
        <v>103</v>
      </c>
      <c r="T128" s="112"/>
      <c r="U128" s="112"/>
      <c r="V128" s="112">
        <v>14063</v>
      </c>
      <c r="W128" s="112">
        <v>14329</v>
      </c>
      <c r="X128" s="112">
        <v>14826</v>
      </c>
      <c r="Y128" s="112">
        <v>15634</v>
      </c>
      <c r="Z128" s="112">
        <v>16337</v>
      </c>
      <c r="AB128" s="109" t="str">
        <f>TEXT(Z128,"###,###")</f>
        <v>16,337</v>
      </c>
      <c r="AD128" s="127">
        <f>Z128/$Z$7*100</f>
        <v>49.754834779960412</v>
      </c>
    </row>
    <row r="130" spans="19:20" x14ac:dyDescent="0.25">
      <c r="S130" s="101" t="s">
        <v>261</v>
      </c>
      <c r="T130" s="127">
        <v>84.096238769605606</v>
      </c>
    </row>
    <row r="131" spans="19:20" x14ac:dyDescent="0.25">
      <c r="S131" s="101" t="s">
        <v>262</v>
      </c>
      <c r="T131" s="127">
        <v>7.0077661032434904</v>
      </c>
    </row>
    <row r="132" spans="19:20" x14ac:dyDescent="0.25">
      <c r="S132" s="101" t="s">
        <v>263</v>
      </c>
      <c r="T132" s="127">
        <v>8.8868585350997407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CAF5C44-6119-4DC0-A0BA-082E5BD20E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873E6F7-525F-4CCD-BD12-29A73F146A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2E04A6F-1584-4077-A4B9-A38C73E3F1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A1422AB-8BC7-4BB7-9FEA-65F57F5AC5C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27299-5D55-49C0-BBD7-BDF27EA7C2AB}">
  <sheetPr codeName="Sheet7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116</v>
      </c>
      <c r="T1" s="99"/>
      <c r="U1" s="99"/>
      <c r="V1" s="99"/>
      <c r="W1" s="99"/>
      <c r="X1" s="99"/>
      <c r="Y1" s="100" t="s">
        <v>203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116</v>
      </c>
      <c r="Y3" s="105" t="s">
        <v>203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10.11 Ceduna,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2943</v>
      </c>
      <c r="W4" s="108">
        <v>3048</v>
      </c>
      <c r="X4" s="108">
        <v>3219</v>
      </c>
      <c r="Y4" s="108">
        <v>3406</v>
      </c>
      <c r="Z4" s="108">
        <v>3591</v>
      </c>
      <c r="AB4" s="109" t="str">
        <f>TEXT(Z4,"###,###")</f>
        <v>3,591</v>
      </c>
      <c r="AD4" s="110">
        <f>Z4/Y4-1</f>
        <v>5.4315913094538981E-2</v>
      </c>
      <c r="AF4" s="110">
        <f>Z4/V4-1</f>
        <v>0.22018348623853212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1519</v>
      </c>
      <c r="W5" s="108">
        <v>1617</v>
      </c>
      <c r="X5" s="108">
        <v>1699</v>
      </c>
      <c r="Y5" s="108">
        <v>1808</v>
      </c>
      <c r="Z5" s="108">
        <v>1945</v>
      </c>
      <c r="AB5" s="109" t="str">
        <f>TEXT(Z5,"###,###")</f>
        <v>1,945</v>
      </c>
      <c r="AD5" s="110">
        <f t="shared" ref="AD5:AD9" si="0">Z5/Y5-1</f>
        <v>7.577433628318575E-2</v>
      </c>
      <c r="AF5" s="110">
        <f t="shared" ref="AF5:AF9" si="1">Z5/V5-1</f>
        <v>0.28044766293614209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1422</v>
      </c>
      <c r="W6" s="108">
        <v>1435</v>
      </c>
      <c r="X6" s="108">
        <v>1520</v>
      </c>
      <c r="Y6" s="108">
        <v>1593</v>
      </c>
      <c r="Z6" s="108">
        <v>1648</v>
      </c>
      <c r="AB6" s="109" t="str">
        <f>TEXT(Z6,"###,###")</f>
        <v>1,648</v>
      </c>
      <c r="AD6" s="110">
        <f t="shared" si="0"/>
        <v>3.4526051475203934E-2</v>
      </c>
      <c r="AF6" s="110">
        <f t="shared" si="1"/>
        <v>0.15893108298171588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1947</v>
      </c>
      <c r="W7" s="108">
        <v>2139</v>
      </c>
      <c r="X7" s="108">
        <v>2162</v>
      </c>
      <c r="Y7" s="108">
        <v>2191</v>
      </c>
      <c r="Z7" s="108">
        <v>2262</v>
      </c>
      <c r="AB7" s="109" t="str">
        <f>TEXT(Z7,"###,###")</f>
        <v>2,262</v>
      </c>
      <c r="AD7" s="110">
        <f t="shared" si="0"/>
        <v>3.240529438612505E-2</v>
      </c>
      <c r="AF7" s="110">
        <f t="shared" si="1"/>
        <v>0.16178736517719572</v>
      </c>
    </row>
    <row r="8" spans="1:32" ht="17.25" customHeight="1" x14ac:dyDescent="0.25">
      <c r="A8" s="62" t="s">
        <v>12</v>
      </c>
      <c r="B8" s="63"/>
      <c r="C8" s="29"/>
      <c r="D8" s="64" t="str">
        <f>AB4</f>
        <v>3,591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2,262</v>
      </c>
      <c r="P8" s="65"/>
      <c r="S8" s="107" t="s">
        <v>82</v>
      </c>
      <c r="T8" s="108"/>
      <c r="U8" s="108"/>
      <c r="V8" s="108">
        <v>35555</v>
      </c>
      <c r="W8" s="108">
        <v>35352.14</v>
      </c>
      <c r="X8" s="108">
        <v>37254</v>
      </c>
      <c r="Y8" s="108">
        <v>36602.89</v>
      </c>
      <c r="Z8" s="108">
        <v>38259</v>
      </c>
      <c r="AB8" s="109" t="str">
        <f>TEXT(Z8,"$###,###")</f>
        <v>$38,259</v>
      </c>
      <c r="AD8" s="110">
        <f t="shared" si="0"/>
        <v>4.5245334453099195E-2</v>
      </c>
      <c r="AF8" s="110">
        <f t="shared" si="1"/>
        <v>7.6051188299817163E-2</v>
      </c>
    </row>
    <row r="9" spans="1:32" x14ac:dyDescent="0.25">
      <c r="A9" s="30" t="s">
        <v>14</v>
      </c>
      <c r="B9" s="69"/>
      <c r="C9" s="70"/>
      <c r="D9" s="71">
        <f>AD104</f>
        <v>69.674185463659143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53.58090185676393</v>
      </c>
      <c r="P9" s="72" t="s">
        <v>83</v>
      </c>
      <c r="S9" s="107" t="s">
        <v>7</v>
      </c>
      <c r="T9" s="108"/>
      <c r="U9" s="108"/>
      <c r="V9" s="108">
        <v>100488807</v>
      </c>
      <c r="W9" s="108">
        <v>106976785</v>
      </c>
      <c r="X9" s="108">
        <v>111085689</v>
      </c>
      <c r="Y9" s="108">
        <v>121756243</v>
      </c>
      <c r="Z9" s="108">
        <v>143567329</v>
      </c>
      <c r="AB9" s="109" t="str">
        <f>TEXT(Z9/1000000,"$#,###.0")&amp;" mil"</f>
        <v>$143.6 mil</v>
      </c>
      <c r="AD9" s="110">
        <f t="shared" si="0"/>
        <v>0.17913731125885679</v>
      </c>
      <c r="AF9" s="110">
        <f t="shared" si="1"/>
        <v>0.42868975447185864</v>
      </c>
    </row>
    <row r="10" spans="1:32" x14ac:dyDescent="0.25">
      <c r="A10" s="30" t="s">
        <v>17</v>
      </c>
      <c r="B10" s="69"/>
      <c r="C10" s="70"/>
      <c r="D10" s="71">
        <f>AD105</f>
        <v>20.161514898357002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46.198054818744474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80.415561450044208</v>
      </c>
      <c r="P11" s="72" t="s">
        <v>83</v>
      </c>
      <c r="S11" s="107" t="s">
        <v>29</v>
      </c>
      <c r="T11" s="112"/>
      <c r="U11" s="112"/>
      <c r="V11" s="112">
        <v>2514</v>
      </c>
      <c r="W11" s="112">
        <v>2621</v>
      </c>
      <c r="X11" s="112">
        <v>2791</v>
      </c>
      <c r="Y11" s="112">
        <v>2967</v>
      </c>
      <c r="Z11" s="112">
        <v>3153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10.300618921308576</v>
      </c>
      <c r="P12" s="72" t="s">
        <v>83</v>
      </c>
      <c r="S12" s="107" t="s">
        <v>30</v>
      </c>
      <c r="T12" s="112"/>
      <c r="U12" s="112"/>
      <c r="V12" s="112">
        <v>427</v>
      </c>
      <c r="W12" s="112">
        <v>425</v>
      </c>
      <c r="X12" s="112">
        <v>428</v>
      </c>
      <c r="Y12" s="112">
        <v>436</v>
      </c>
      <c r="Z12" s="112">
        <v>441</v>
      </c>
    </row>
    <row r="13" spans="1:32" ht="15" customHeight="1" x14ac:dyDescent="0.25">
      <c r="A13" s="30" t="s">
        <v>19</v>
      </c>
      <c r="B13" s="70"/>
      <c r="C13" s="70"/>
      <c r="D13" s="71">
        <f>AD108</f>
        <v>14.759120022277916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9.2838196286472154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15.873015873015872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42.4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31.996658312447785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22.604856512141282</v>
      </c>
      <c r="P15" s="72" t="s">
        <v>83</v>
      </c>
      <c r="S15" s="115" t="s">
        <v>59</v>
      </c>
      <c r="T15" s="115"/>
      <c r="U15" s="116"/>
      <c r="V15" s="116">
        <v>302</v>
      </c>
      <c r="W15" s="116">
        <v>324</v>
      </c>
      <c r="X15" s="116">
        <v>373</v>
      </c>
      <c r="Y15" s="112">
        <v>404</v>
      </c>
      <c r="Z15" s="112">
        <v>439</v>
      </c>
      <c r="AB15" s="117">
        <f t="shared" ref="AB15:AB34" si="2">IF(Z15="np",0,Z15/$Z$34)</f>
        <v>0.12225006961849066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27.095516569200779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77.395143487858718</v>
      </c>
      <c r="P16" s="37" t="s">
        <v>83</v>
      </c>
      <c r="S16" s="115" t="s">
        <v>60</v>
      </c>
      <c r="T16" s="115"/>
      <c r="U16" s="116"/>
      <c r="V16" s="116">
        <v>76</v>
      </c>
      <c r="W16" s="116">
        <v>79</v>
      </c>
      <c r="X16" s="116">
        <v>80</v>
      </c>
      <c r="Y16" s="112">
        <v>83</v>
      </c>
      <c r="Z16" s="112">
        <v>83</v>
      </c>
      <c r="AB16" s="117">
        <f t="shared" si="2"/>
        <v>2.3113338902812586E-2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61</v>
      </c>
      <c r="W17" s="116">
        <v>47</v>
      </c>
      <c r="X17" s="116">
        <v>67</v>
      </c>
      <c r="Y17" s="112">
        <v>51</v>
      </c>
      <c r="Z17" s="112">
        <v>59</v>
      </c>
      <c r="AB17" s="117">
        <f t="shared" si="2"/>
        <v>1.642996379838485E-2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14</v>
      </c>
      <c r="W18" s="116">
        <v>7</v>
      </c>
      <c r="X18" s="116">
        <v>12</v>
      </c>
      <c r="Y18" s="112">
        <v>14</v>
      </c>
      <c r="Z18" s="112">
        <v>9</v>
      </c>
      <c r="AB18" s="117">
        <f t="shared" si="2"/>
        <v>2.5062656641604009E-3</v>
      </c>
    </row>
    <row r="19" spans="1:28" x14ac:dyDescent="0.25">
      <c r="A19" s="61" t="str">
        <f>$S$1&amp;" ("&amp;$V$2&amp;" to "&amp;$Z$2&amp;")"</f>
        <v>Ceduna (2018-19 to 2022-23)</v>
      </c>
      <c r="B19" s="61"/>
      <c r="C19" s="61"/>
      <c r="D19" s="61"/>
      <c r="E19" s="61"/>
      <c r="F19" s="61"/>
      <c r="G19" s="61" t="str">
        <f>$S$1&amp;" ("&amp;$V$2&amp;" to "&amp;$Z$2&amp;")"</f>
        <v>Ceduna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141</v>
      </c>
      <c r="W19" s="116">
        <v>142</v>
      </c>
      <c r="X19" s="116">
        <v>129</v>
      </c>
      <c r="Y19" s="112">
        <v>135</v>
      </c>
      <c r="Z19" s="112">
        <v>146</v>
      </c>
      <c r="AB19" s="117">
        <f t="shared" si="2"/>
        <v>4.0657198551935392E-2</v>
      </c>
    </row>
    <row r="20" spans="1:28" x14ac:dyDescent="0.25">
      <c r="S20" s="115" t="s">
        <v>64</v>
      </c>
      <c r="T20" s="115"/>
      <c r="U20" s="116"/>
      <c r="V20" s="116">
        <v>37</v>
      </c>
      <c r="W20" s="116">
        <v>34</v>
      </c>
      <c r="X20" s="116">
        <v>40</v>
      </c>
      <c r="Y20" s="112">
        <v>47</v>
      </c>
      <c r="Z20" s="112">
        <v>37</v>
      </c>
      <c r="AB20" s="117">
        <f t="shared" si="2"/>
        <v>1.0303536619326092E-2</v>
      </c>
    </row>
    <row r="21" spans="1:28" x14ac:dyDescent="0.25">
      <c r="S21" s="115" t="s">
        <v>65</v>
      </c>
      <c r="T21" s="115"/>
      <c r="U21" s="116"/>
      <c r="V21" s="116">
        <v>240</v>
      </c>
      <c r="W21" s="116">
        <v>296</v>
      </c>
      <c r="X21" s="116">
        <v>317</v>
      </c>
      <c r="Y21" s="112">
        <v>292</v>
      </c>
      <c r="Z21" s="112">
        <v>323</v>
      </c>
      <c r="AB21" s="117">
        <f t="shared" si="2"/>
        <v>8.9947089947089942E-2</v>
      </c>
    </row>
    <row r="22" spans="1:28" x14ac:dyDescent="0.25">
      <c r="S22" s="115" t="s">
        <v>66</v>
      </c>
      <c r="T22" s="115"/>
      <c r="U22" s="116"/>
      <c r="V22" s="116">
        <v>198</v>
      </c>
      <c r="W22" s="116">
        <v>170</v>
      </c>
      <c r="X22" s="116">
        <v>217</v>
      </c>
      <c r="Y22" s="112">
        <v>216</v>
      </c>
      <c r="Z22" s="112">
        <v>308</v>
      </c>
      <c r="AB22" s="117">
        <f t="shared" si="2"/>
        <v>8.5769980506822607E-2</v>
      </c>
    </row>
    <row r="23" spans="1:28" x14ac:dyDescent="0.25">
      <c r="S23" s="115" t="s">
        <v>67</v>
      </c>
      <c r="T23" s="115"/>
      <c r="U23" s="116"/>
      <c r="V23" s="116">
        <v>174</v>
      </c>
      <c r="W23" s="116">
        <v>195</v>
      </c>
      <c r="X23" s="116">
        <v>217</v>
      </c>
      <c r="Y23" s="112">
        <v>212</v>
      </c>
      <c r="Z23" s="112">
        <v>252</v>
      </c>
      <c r="AB23" s="117">
        <f t="shared" si="2"/>
        <v>7.0175438596491224E-2</v>
      </c>
    </row>
    <row r="24" spans="1:28" x14ac:dyDescent="0.25">
      <c r="S24" s="115" t="s">
        <v>68</v>
      </c>
      <c r="T24" s="115"/>
      <c r="U24" s="116"/>
      <c r="V24" s="116">
        <v>3</v>
      </c>
      <c r="W24" s="116">
        <v>6</v>
      </c>
      <c r="X24" s="116">
        <v>2</v>
      </c>
      <c r="Y24" s="112">
        <v>8</v>
      </c>
      <c r="Z24" s="112">
        <v>7</v>
      </c>
      <c r="AB24" s="117">
        <f t="shared" si="2"/>
        <v>1.9493177387914229E-3</v>
      </c>
    </row>
    <row r="25" spans="1:28" x14ac:dyDescent="0.25">
      <c r="S25" s="115" t="s">
        <v>69</v>
      </c>
      <c r="T25" s="115"/>
      <c r="U25" s="116"/>
      <c r="V25" s="116">
        <v>35</v>
      </c>
      <c r="W25" s="116">
        <v>43</v>
      </c>
      <c r="X25" s="116">
        <v>39</v>
      </c>
      <c r="Y25" s="112">
        <v>55</v>
      </c>
      <c r="Z25" s="112">
        <v>60</v>
      </c>
      <c r="AB25" s="117">
        <f t="shared" si="2"/>
        <v>1.6708437761069339E-2</v>
      </c>
    </row>
    <row r="26" spans="1:28" x14ac:dyDescent="0.25">
      <c r="S26" s="115" t="s">
        <v>70</v>
      </c>
      <c r="T26" s="115"/>
      <c r="U26" s="116"/>
      <c r="V26" s="116">
        <v>48</v>
      </c>
      <c r="W26" s="116">
        <v>44</v>
      </c>
      <c r="X26" s="116">
        <v>24</v>
      </c>
      <c r="Y26" s="112">
        <v>41</v>
      </c>
      <c r="Z26" s="112">
        <v>34</v>
      </c>
      <c r="AB26" s="117">
        <f t="shared" si="2"/>
        <v>9.4681147312726255E-3</v>
      </c>
    </row>
    <row r="27" spans="1:28" x14ac:dyDescent="0.25">
      <c r="S27" s="115" t="s">
        <v>71</v>
      </c>
      <c r="T27" s="115"/>
      <c r="U27" s="116"/>
      <c r="V27" s="116">
        <v>65</v>
      </c>
      <c r="W27" s="116">
        <v>54</v>
      </c>
      <c r="X27" s="116">
        <v>80</v>
      </c>
      <c r="Y27" s="112">
        <v>95</v>
      </c>
      <c r="Z27" s="112">
        <v>86</v>
      </c>
      <c r="AB27" s="117">
        <f t="shared" si="2"/>
        <v>2.3948760790866053E-2</v>
      </c>
    </row>
    <row r="28" spans="1:28" x14ac:dyDescent="0.25">
      <c r="S28" s="115" t="s">
        <v>72</v>
      </c>
      <c r="T28" s="115"/>
      <c r="U28" s="116"/>
      <c r="V28" s="116">
        <v>198</v>
      </c>
      <c r="W28" s="116">
        <v>167</v>
      </c>
      <c r="X28" s="116">
        <v>159</v>
      </c>
      <c r="Y28" s="112">
        <v>175</v>
      </c>
      <c r="Z28" s="112">
        <v>294</v>
      </c>
      <c r="AB28" s="117">
        <f t="shared" si="2"/>
        <v>8.1871345029239762E-2</v>
      </c>
    </row>
    <row r="29" spans="1:28" x14ac:dyDescent="0.25">
      <c r="S29" s="115" t="s">
        <v>73</v>
      </c>
      <c r="T29" s="115"/>
      <c r="U29" s="116"/>
      <c r="V29" s="116">
        <v>232</v>
      </c>
      <c r="W29" s="116">
        <v>183</v>
      </c>
      <c r="X29" s="116">
        <v>172</v>
      </c>
      <c r="Y29" s="112">
        <v>188</v>
      </c>
      <c r="Z29" s="112">
        <v>192</v>
      </c>
      <c r="AB29" s="117">
        <f t="shared" si="2"/>
        <v>5.3467000835421885E-2</v>
      </c>
    </row>
    <row r="30" spans="1:28" x14ac:dyDescent="0.25">
      <c r="S30" s="115" t="s">
        <v>74</v>
      </c>
      <c r="T30" s="115"/>
      <c r="U30" s="116"/>
      <c r="V30" s="116">
        <v>247</v>
      </c>
      <c r="W30" s="116">
        <v>284</v>
      </c>
      <c r="X30" s="116">
        <v>294</v>
      </c>
      <c r="Y30" s="112">
        <v>310</v>
      </c>
      <c r="Z30" s="112">
        <v>289</v>
      </c>
      <c r="AB30" s="117">
        <f t="shared" si="2"/>
        <v>8.0478975215817317E-2</v>
      </c>
    </row>
    <row r="31" spans="1:28" x14ac:dyDescent="0.25">
      <c r="S31" s="115" t="s">
        <v>75</v>
      </c>
      <c r="T31" s="115"/>
      <c r="U31" s="116"/>
      <c r="V31" s="116">
        <v>452</v>
      </c>
      <c r="W31" s="116">
        <v>508</v>
      </c>
      <c r="X31" s="116">
        <v>530</v>
      </c>
      <c r="Y31" s="112">
        <v>530</v>
      </c>
      <c r="Z31" s="112">
        <v>555</v>
      </c>
      <c r="AB31" s="117">
        <f t="shared" si="2"/>
        <v>0.15455304928989139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29</v>
      </c>
      <c r="W32" s="116">
        <v>18</v>
      </c>
      <c r="X32" s="116">
        <v>15</v>
      </c>
      <c r="Y32" s="112">
        <v>15</v>
      </c>
      <c r="Z32" s="112">
        <v>18</v>
      </c>
      <c r="AB32" s="117">
        <f t="shared" si="2"/>
        <v>5.0125313283208017E-3</v>
      </c>
    </row>
    <row r="33" spans="19:32" x14ac:dyDescent="0.25">
      <c r="S33" s="115" t="s">
        <v>77</v>
      </c>
      <c r="T33" s="115"/>
      <c r="U33" s="116"/>
      <c r="V33" s="116">
        <v>107</v>
      </c>
      <c r="W33" s="116">
        <v>214</v>
      </c>
      <c r="X33" s="116">
        <v>236</v>
      </c>
      <c r="Y33" s="112">
        <v>305</v>
      </c>
      <c r="Z33" s="112">
        <v>211</v>
      </c>
      <c r="AB33" s="117">
        <f t="shared" si="2"/>
        <v>5.8758006126427176E-2</v>
      </c>
    </row>
    <row r="34" spans="19:32" x14ac:dyDescent="0.25">
      <c r="S34" s="118" t="s">
        <v>53</v>
      </c>
      <c r="T34" s="118"/>
      <c r="U34" s="119"/>
      <c r="V34" s="119">
        <v>2941</v>
      </c>
      <c r="W34" s="119">
        <v>3049</v>
      </c>
      <c r="X34" s="119">
        <v>3219</v>
      </c>
      <c r="Y34" s="120">
        <v>3404</v>
      </c>
      <c r="Z34" s="120">
        <v>3591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1560</v>
      </c>
      <c r="W37" s="112">
        <v>1751</v>
      </c>
      <c r="X37" s="112">
        <v>1735</v>
      </c>
      <c r="Y37" s="112">
        <v>1709</v>
      </c>
      <c r="Z37" s="112">
        <v>1753</v>
      </c>
      <c r="AB37" s="132">
        <f>Z37/Z40*100</f>
        <v>77.395143487858718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383</v>
      </c>
      <c r="W38" s="112">
        <v>390</v>
      </c>
      <c r="X38" s="112">
        <v>428</v>
      </c>
      <c r="Y38" s="112">
        <v>479</v>
      </c>
      <c r="Z38" s="112">
        <v>512</v>
      </c>
      <c r="AB38" s="132">
        <f>Z38/Z40*100</f>
        <v>22.604856512141282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1943</v>
      </c>
      <c r="W40" s="112">
        <v>2141</v>
      </c>
      <c r="X40" s="112">
        <v>2163</v>
      </c>
      <c r="Y40" s="112">
        <v>2188</v>
      </c>
      <c r="Z40" s="112">
        <v>2265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4</v>
      </c>
      <c r="X44" s="112">
        <v>3</v>
      </c>
      <c r="Y44" s="112">
        <v>6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40</v>
      </c>
      <c r="W45" s="112">
        <v>31</v>
      </c>
      <c r="X45" s="112">
        <v>49</v>
      </c>
      <c r="Y45" s="112">
        <v>52</v>
      </c>
      <c r="Z45" s="112">
        <v>52</v>
      </c>
    </row>
    <row r="46" spans="19:32" x14ac:dyDescent="0.25">
      <c r="S46" s="115" t="s">
        <v>38</v>
      </c>
      <c r="T46" s="115"/>
      <c r="U46" s="112"/>
      <c r="V46" s="112">
        <v>114</v>
      </c>
      <c r="W46" s="112">
        <v>117</v>
      </c>
      <c r="X46" s="112">
        <v>135</v>
      </c>
      <c r="Y46" s="112">
        <v>143</v>
      </c>
      <c r="Z46" s="112">
        <v>123</v>
      </c>
    </row>
    <row r="47" spans="19:32" x14ac:dyDescent="0.25">
      <c r="S47" s="115" t="s">
        <v>39</v>
      </c>
      <c r="T47" s="115"/>
      <c r="U47" s="112"/>
      <c r="V47" s="112">
        <v>167</v>
      </c>
      <c r="W47" s="112">
        <v>136</v>
      </c>
      <c r="X47" s="112">
        <v>185</v>
      </c>
      <c r="Y47" s="112">
        <v>178</v>
      </c>
      <c r="Z47" s="112">
        <v>216</v>
      </c>
    </row>
    <row r="48" spans="19:32" x14ac:dyDescent="0.25">
      <c r="S48" s="115" t="s">
        <v>40</v>
      </c>
      <c r="T48" s="115"/>
      <c r="U48" s="112"/>
      <c r="V48" s="112">
        <v>167</v>
      </c>
      <c r="W48" s="112">
        <v>200</v>
      </c>
      <c r="X48" s="112">
        <v>206</v>
      </c>
      <c r="Y48" s="112">
        <v>231</v>
      </c>
      <c r="Z48" s="112">
        <v>277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168</v>
      </c>
      <c r="W49" s="112">
        <v>175</v>
      </c>
      <c r="X49" s="112">
        <v>167</v>
      </c>
      <c r="Y49" s="112">
        <v>187</v>
      </c>
      <c r="Z49" s="112">
        <v>219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Ceduna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120</v>
      </c>
      <c r="W50" s="112">
        <v>142</v>
      </c>
      <c r="X50" s="112">
        <v>133</v>
      </c>
      <c r="Y50" s="112">
        <v>160</v>
      </c>
      <c r="Z50" s="112">
        <v>165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121</v>
      </c>
      <c r="W51" s="112">
        <v>113</v>
      </c>
      <c r="X51" s="112">
        <v>115</v>
      </c>
      <c r="Y51" s="112">
        <v>122</v>
      </c>
      <c r="Z51" s="112">
        <v>128</v>
      </c>
    </row>
    <row r="52" spans="1:26" ht="15" customHeight="1" x14ac:dyDescent="0.25">
      <c r="S52" s="115" t="s">
        <v>44</v>
      </c>
      <c r="T52" s="115"/>
      <c r="U52" s="112"/>
      <c r="V52" s="112">
        <v>158</v>
      </c>
      <c r="W52" s="112">
        <v>169</v>
      </c>
      <c r="X52" s="112">
        <v>155</v>
      </c>
      <c r="Y52" s="112">
        <v>151</v>
      </c>
      <c r="Z52" s="112">
        <v>152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113</v>
      </c>
      <c r="W53" s="112">
        <v>133</v>
      </c>
      <c r="X53" s="112">
        <v>167</v>
      </c>
      <c r="Y53" s="112">
        <v>160</v>
      </c>
      <c r="Z53" s="112">
        <v>190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127</v>
      </c>
      <c r="W54" s="112">
        <v>125</v>
      </c>
      <c r="X54" s="112">
        <v>112</v>
      </c>
      <c r="Y54" s="112">
        <v>125</v>
      </c>
      <c r="Z54" s="112">
        <v>128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109</v>
      </c>
      <c r="W55" s="112">
        <v>98</v>
      </c>
      <c r="X55" s="112">
        <v>118</v>
      </c>
      <c r="Y55" s="112">
        <v>128</v>
      </c>
      <c r="Z55" s="112">
        <v>112</v>
      </c>
    </row>
    <row r="56" spans="1:26" ht="15" customHeight="1" x14ac:dyDescent="0.25">
      <c r="S56" s="115" t="s">
        <v>48</v>
      </c>
      <c r="T56" s="115"/>
      <c r="U56" s="112"/>
      <c r="V56" s="112">
        <v>70</v>
      </c>
      <c r="W56" s="112">
        <v>86</v>
      </c>
      <c r="X56" s="112">
        <v>85</v>
      </c>
      <c r="Y56" s="112">
        <v>98</v>
      </c>
      <c r="Z56" s="112">
        <v>91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26</v>
      </c>
      <c r="W57" s="112">
        <v>45</v>
      </c>
      <c r="X57" s="112">
        <v>40</v>
      </c>
      <c r="Y57" s="112">
        <v>44</v>
      </c>
      <c r="Z57" s="112">
        <v>45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15</v>
      </c>
      <c r="W58" s="112">
        <v>18</v>
      </c>
      <c r="X58" s="112">
        <v>24</v>
      </c>
      <c r="Y58" s="112">
        <v>29</v>
      </c>
      <c r="Z58" s="112">
        <v>28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</v>
      </c>
      <c r="W59" s="112">
        <v>5</v>
      </c>
      <c r="X59" s="112">
        <v>2</v>
      </c>
      <c r="Y59" s="112">
        <v>3</v>
      </c>
      <c r="Z59" s="112">
        <v>5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5</v>
      </c>
      <c r="X60" s="112">
        <v>3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1522</v>
      </c>
      <c r="W61" s="112">
        <v>1617</v>
      </c>
      <c r="X61" s="112">
        <v>1699</v>
      </c>
      <c r="Y61" s="112">
        <v>1811</v>
      </c>
      <c r="Z61" s="112">
        <v>1943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5</v>
      </c>
      <c r="X63" s="112">
        <v>3</v>
      </c>
      <c r="Y63" s="112">
        <v>7</v>
      </c>
      <c r="Z63" s="112">
        <v>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50</v>
      </c>
      <c r="W64" s="112">
        <v>42</v>
      </c>
      <c r="X64" s="112">
        <v>35</v>
      </c>
      <c r="Y64" s="112">
        <v>34</v>
      </c>
      <c r="Z64" s="112">
        <v>51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Ceduna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128</v>
      </c>
      <c r="W65" s="112">
        <v>106</v>
      </c>
      <c r="X65" s="112">
        <v>135</v>
      </c>
      <c r="Y65" s="112">
        <v>122</v>
      </c>
      <c r="Z65" s="112">
        <v>117</v>
      </c>
    </row>
    <row r="66" spans="1:26" x14ac:dyDescent="0.25">
      <c r="S66" s="115" t="s">
        <v>39</v>
      </c>
      <c r="T66" s="115"/>
      <c r="U66" s="112"/>
      <c r="V66" s="112">
        <v>96</v>
      </c>
      <c r="W66" s="112">
        <v>95</v>
      </c>
      <c r="X66" s="112">
        <v>119</v>
      </c>
      <c r="Y66" s="112">
        <v>146</v>
      </c>
      <c r="Z66" s="112">
        <v>155</v>
      </c>
    </row>
    <row r="67" spans="1:26" x14ac:dyDescent="0.25">
      <c r="S67" s="115" t="s">
        <v>40</v>
      </c>
      <c r="T67" s="115"/>
      <c r="U67" s="112"/>
      <c r="V67" s="112">
        <v>161</v>
      </c>
      <c r="W67" s="112">
        <v>165</v>
      </c>
      <c r="X67" s="112">
        <v>166</v>
      </c>
      <c r="Y67" s="112">
        <v>154</v>
      </c>
      <c r="Z67" s="112">
        <v>174</v>
      </c>
    </row>
    <row r="68" spans="1:26" x14ac:dyDescent="0.25">
      <c r="S68" s="115" t="s">
        <v>41</v>
      </c>
      <c r="T68" s="115"/>
      <c r="U68" s="112"/>
      <c r="V68" s="112">
        <v>135</v>
      </c>
      <c r="W68" s="112">
        <v>148</v>
      </c>
      <c r="X68" s="112">
        <v>145</v>
      </c>
      <c r="Y68" s="112">
        <v>148</v>
      </c>
      <c r="Z68" s="112">
        <v>181</v>
      </c>
    </row>
    <row r="69" spans="1:26" x14ac:dyDescent="0.25">
      <c r="S69" s="115" t="s">
        <v>42</v>
      </c>
      <c r="T69" s="115"/>
      <c r="U69" s="112"/>
      <c r="V69" s="112">
        <v>143</v>
      </c>
      <c r="W69" s="112">
        <v>132</v>
      </c>
      <c r="X69" s="112">
        <v>138</v>
      </c>
      <c r="Y69" s="112">
        <v>177</v>
      </c>
      <c r="Z69" s="112">
        <v>170</v>
      </c>
    </row>
    <row r="70" spans="1:26" x14ac:dyDescent="0.25">
      <c r="S70" s="115" t="s">
        <v>43</v>
      </c>
      <c r="T70" s="115"/>
      <c r="U70" s="112"/>
      <c r="V70" s="112">
        <v>130</v>
      </c>
      <c r="W70" s="112">
        <v>118</v>
      </c>
      <c r="X70" s="112">
        <v>128</v>
      </c>
      <c r="Y70" s="112">
        <v>132</v>
      </c>
      <c r="Z70" s="112">
        <v>140</v>
      </c>
    </row>
    <row r="71" spans="1:26" x14ac:dyDescent="0.25">
      <c r="S71" s="115" t="s">
        <v>44</v>
      </c>
      <c r="T71" s="115"/>
      <c r="U71" s="112"/>
      <c r="V71" s="112">
        <v>150</v>
      </c>
      <c r="W71" s="112">
        <v>151</v>
      </c>
      <c r="X71" s="112">
        <v>137</v>
      </c>
      <c r="Y71" s="112">
        <v>118</v>
      </c>
      <c r="Z71" s="112">
        <v>119</v>
      </c>
    </row>
    <row r="72" spans="1:26" x14ac:dyDescent="0.25">
      <c r="S72" s="115" t="s">
        <v>45</v>
      </c>
      <c r="T72" s="115"/>
      <c r="U72" s="112"/>
      <c r="V72" s="112">
        <v>113</v>
      </c>
      <c r="W72" s="112">
        <v>136</v>
      </c>
      <c r="X72" s="112">
        <v>151</v>
      </c>
      <c r="Y72" s="112">
        <v>176</v>
      </c>
      <c r="Z72" s="112">
        <v>150</v>
      </c>
    </row>
    <row r="73" spans="1:26" x14ac:dyDescent="0.25">
      <c r="S73" s="115" t="s">
        <v>46</v>
      </c>
      <c r="T73" s="115"/>
      <c r="U73" s="112"/>
      <c r="V73" s="112">
        <v>132</v>
      </c>
      <c r="W73" s="112">
        <v>131</v>
      </c>
      <c r="X73" s="112">
        <v>131</v>
      </c>
      <c r="Y73" s="112">
        <v>129</v>
      </c>
      <c r="Z73" s="112">
        <v>119</v>
      </c>
    </row>
    <row r="74" spans="1:26" x14ac:dyDescent="0.25">
      <c r="S74" s="115" t="s">
        <v>47</v>
      </c>
      <c r="T74" s="115"/>
      <c r="U74" s="112"/>
      <c r="V74" s="112">
        <v>98</v>
      </c>
      <c r="W74" s="112">
        <v>103</v>
      </c>
      <c r="X74" s="112">
        <v>120</v>
      </c>
      <c r="Y74" s="112">
        <v>127</v>
      </c>
      <c r="Z74" s="112">
        <v>135</v>
      </c>
    </row>
    <row r="75" spans="1:26" x14ac:dyDescent="0.25">
      <c r="S75" s="115" t="s">
        <v>48</v>
      </c>
      <c r="T75" s="115"/>
      <c r="U75" s="112"/>
      <c r="V75" s="112">
        <v>54</v>
      </c>
      <c r="W75" s="112">
        <v>59</v>
      </c>
      <c r="X75" s="112">
        <v>65</v>
      </c>
      <c r="Y75" s="112">
        <v>67</v>
      </c>
      <c r="Z75" s="112">
        <v>70</v>
      </c>
    </row>
    <row r="76" spans="1:26" x14ac:dyDescent="0.25">
      <c r="S76" s="115" t="s">
        <v>49</v>
      </c>
      <c r="T76" s="115"/>
      <c r="U76" s="112"/>
      <c r="V76" s="112">
        <v>17</v>
      </c>
      <c r="W76" s="112">
        <v>21</v>
      </c>
      <c r="X76" s="112">
        <v>30</v>
      </c>
      <c r="Y76" s="112">
        <v>37</v>
      </c>
      <c r="Z76" s="112">
        <v>33</v>
      </c>
    </row>
    <row r="77" spans="1:26" x14ac:dyDescent="0.25">
      <c r="S77" s="115" t="s">
        <v>50</v>
      </c>
      <c r="T77" s="115"/>
      <c r="U77" s="112"/>
      <c r="V77" s="112">
        <v>10</v>
      </c>
      <c r="W77" s="112">
        <v>21</v>
      </c>
      <c r="X77" s="112">
        <v>15</v>
      </c>
      <c r="Y77" s="112">
        <v>21</v>
      </c>
      <c r="Z77" s="112">
        <v>13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1</v>
      </c>
      <c r="Y78" s="112">
        <v>6</v>
      </c>
      <c r="Z78" s="112">
        <v>7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1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1422</v>
      </c>
      <c r="W80" s="112">
        <v>1429</v>
      </c>
      <c r="X80" s="112">
        <v>1520</v>
      </c>
      <c r="Y80" s="112">
        <v>1591</v>
      </c>
      <c r="Z80" s="112">
        <v>1648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Ceduna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118</v>
      </c>
      <c r="W83" s="112">
        <v>105</v>
      </c>
      <c r="X83" s="112">
        <v>113</v>
      </c>
      <c r="Y83" s="112">
        <v>114</v>
      </c>
      <c r="Z83" s="112">
        <v>123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80</v>
      </c>
      <c r="W84" s="112">
        <v>83</v>
      </c>
      <c r="X84" s="112">
        <v>76</v>
      </c>
      <c r="Y84" s="112">
        <v>88</v>
      </c>
      <c r="Z84" s="112">
        <v>86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159</v>
      </c>
      <c r="W85" s="112">
        <v>175</v>
      </c>
      <c r="X85" s="112">
        <v>156</v>
      </c>
      <c r="Y85" s="112">
        <v>172</v>
      </c>
      <c r="Z85" s="112">
        <v>168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3,591</v>
      </c>
      <c r="D86" s="94">
        <f t="shared" ref="D86:D91" si="4">AD4</f>
        <v>5.4315913094538981E-2</v>
      </c>
      <c r="E86" s="95">
        <f t="shared" ref="E86:E91" si="5">AD4</f>
        <v>5.4315913094538981E-2</v>
      </c>
      <c r="F86" s="94">
        <f t="shared" ref="F86:F91" si="6">AF4</f>
        <v>0.22018348623853212</v>
      </c>
      <c r="G86" s="95">
        <f t="shared" ref="G86:G91" si="7">AF4</f>
        <v>0.22018348623853212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75</v>
      </c>
      <c r="W86" s="112">
        <v>89</v>
      </c>
      <c r="X86" s="112">
        <v>90</v>
      </c>
      <c r="Y86" s="112">
        <v>87</v>
      </c>
      <c r="Z86" s="112">
        <v>84</v>
      </c>
    </row>
    <row r="87" spans="1:30" ht="15" customHeight="1" x14ac:dyDescent="0.25">
      <c r="A87" s="96" t="s">
        <v>4</v>
      </c>
      <c r="B87" s="49"/>
      <c r="C87" s="97" t="str">
        <f t="shared" si="3"/>
        <v>1,945</v>
      </c>
      <c r="D87" s="94">
        <f t="shared" si="4"/>
        <v>7.577433628318575E-2</v>
      </c>
      <c r="E87" s="95">
        <f t="shared" si="5"/>
        <v>7.577433628318575E-2</v>
      </c>
      <c r="F87" s="94">
        <f t="shared" si="6"/>
        <v>0.28044766293614209</v>
      </c>
      <c r="G87" s="95">
        <f t="shared" si="7"/>
        <v>0.28044766293614209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28</v>
      </c>
      <c r="W87" s="112">
        <v>33</v>
      </c>
      <c r="X87" s="112">
        <v>27</v>
      </c>
      <c r="Y87" s="112">
        <v>29</v>
      </c>
      <c r="Z87" s="112">
        <v>36</v>
      </c>
    </row>
    <row r="88" spans="1:30" ht="15" customHeight="1" x14ac:dyDescent="0.25">
      <c r="A88" s="96" t="s">
        <v>5</v>
      </c>
      <c r="B88" s="49"/>
      <c r="C88" s="97" t="str">
        <f t="shared" si="3"/>
        <v>1,648</v>
      </c>
      <c r="D88" s="94">
        <f t="shared" si="4"/>
        <v>3.4526051475203934E-2</v>
      </c>
      <c r="E88" s="95">
        <f t="shared" si="5"/>
        <v>3.4526051475203934E-2</v>
      </c>
      <c r="F88" s="94">
        <f t="shared" si="6"/>
        <v>0.15893108298171588</v>
      </c>
      <c r="G88" s="95">
        <f t="shared" si="7"/>
        <v>0.15893108298171588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34</v>
      </c>
      <c r="W88" s="112">
        <v>36</v>
      </c>
      <c r="X88" s="112">
        <v>44</v>
      </c>
      <c r="Y88" s="112">
        <v>41</v>
      </c>
      <c r="Z88" s="112">
        <v>47</v>
      </c>
    </row>
    <row r="89" spans="1:30" ht="15" customHeight="1" x14ac:dyDescent="0.25">
      <c r="A89" s="49" t="s">
        <v>6</v>
      </c>
      <c r="B89" s="49"/>
      <c r="C89" s="97" t="str">
        <f t="shared" si="3"/>
        <v>2,262</v>
      </c>
      <c r="D89" s="94">
        <f t="shared" si="4"/>
        <v>3.240529438612505E-2</v>
      </c>
      <c r="E89" s="95">
        <f t="shared" si="5"/>
        <v>3.240529438612505E-2</v>
      </c>
      <c r="F89" s="94">
        <f t="shared" si="6"/>
        <v>0.16178736517719572</v>
      </c>
      <c r="G89" s="95">
        <f t="shared" si="7"/>
        <v>0.16178736517719572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130</v>
      </c>
      <c r="W89" s="112">
        <v>132</v>
      </c>
      <c r="X89" s="112">
        <v>132</v>
      </c>
      <c r="Y89" s="112">
        <v>134</v>
      </c>
      <c r="Z89" s="112">
        <v>164</v>
      </c>
    </row>
    <row r="90" spans="1:30" ht="15" customHeight="1" x14ac:dyDescent="0.25">
      <c r="A90" s="49" t="s">
        <v>95</v>
      </c>
      <c r="B90" s="49"/>
      <c r="C90" s="97" t="str">
        <f t="shared" si="3"/>
        <v>$38,259</v>
      </c>
      <c r="D90" s="94">
        <f t="shared" si="4"/>
        <v>4.5245334453099195E-2</v>
      </c>
      <c r="E90" s="95">
        <f t="shared" si="5"/>
        <v>4.5245334453099195E-2</v>
      </c>
      <c r="F90" s="94">
        <f t="shared" si="6"/>
        <v>7.6051188299817163E-2</v>
      </c>
      <c r="G90" s="95">
        <f t="shared" si="7"/>
        <v>7.6051188299817163E-2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169</v>
      </c>
      <c r="W90" s="112">
        <v>188</v>
      </c>
      <c r="X90" s="112">
        <v>199</v>
      </c>
      <c r="Y90" s="112">
        <v>197</v>
      </c>
      <c r="Z90" s="112">
        <v>186</v>
      </c>
    </row>
    <row r="91" spans="1:30" ht="15" customHeight="1" x14ac:dyDescent="0.25">
      <c r="A91" s="49" t="s">
        <v>7</v>
      </c>
      <c r="B91" s="49"/>
      <c r="C91" s="97" t="str">
        <f t="shared" si="3"/>
        <v>$143.6 mil</v>
      </c>
      <c r="D91" s="94">
        <f t="shared" si="4"/>
        <v>0.17913731125885679</v>
      </c>
      <c r="E91" s="95">
        <f t="shared" si="5"/>
        <v>0.17913731125885679</v>
      </c>
      <c r="F91" s="94">
        <f t="shared" si="6"/>
        <v>0.42868975447185864</v>
      </c>
      <c r="G91" s="95">
        <f t="shared" si="7"/>
        <v>0.42868975447185864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1002</v>
      </c>
      <c r="W91" s="112">
        <v>1124</v>
      </c>
      <c r="X91" s="112">
        <v>1144</v>
      </c>
      <c r="Y91" s="112">
        <v>1162</v>
      </c>
      <c r="Z91" s="112">
        <v>1210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79</v>
      </c>
      <c r="W93" s="112">
        <v>80</v>
      </c>
      <c r="X93" s="112">
        <v>74</v>
      </c>
      <c r="Y93" s="112">
        <v>70</v>
      </c>
      <c r="Z93" s="112">
        <v>81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129</v>
      </c>
      <c r="W94" s="112">
        <v>149</v>
      </c>
      <c r="X94" s="112">
        <v>154</v>
      </c>
      <c r="Y94" s="112">
        <v>169</v>
      </c>
      <c r="Z94" s="112">
        <v>152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20</v>
      </c>
      <c r="W95" s="112">
        <v>20</v>
      </c>
      <c r="X95" s="112">
        <v>25</v>
      </c>
      <c r="Y95" s="112">
        <v>19</v>
      </c>
      <c r="Z95" s="112">
        <v>25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250</v>
      </c>
      <c r="W96" s="112">
        <v>247</v>
      </c>
      <c r="X96" s="112">
        <v>238</v>
      </c>
      <c r="Y96" s="112">
        <v>232</v>
      </c>
      <c r="Z96" s="112">
        <v>255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151</v>
      </c>
      <c r="W97" s="112">
        <v>169</v>
      </c>
      <c r="X97" s="112">
        <v>168</v>
      </c>
      <c r="Y97" s="112">
        <v>164</v>
      </c>
      <c r="Z97" s="112">
        <v>147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95</v>
      </c>
      <c r="W98" s="112">
        <v>81</v>
      </c>
      <c r="X98" s="112">
        <v>76</v>
      </c>
      <c r="Y98" s="112">
        <v>77</v>
      </c>
      <c r="Z98" s="112">
        <v>80</v>
      </c>
    </row>
    <row r="99" spans="1:32" ht="15" customHeight="1" x14ac:dyDescent="0.25">
      <c r="S99" s="115" t="s">
        <v>188</v>
      </c>
      <c r="T99" s="115"/>
      <c r="U99" s="112"/>
      <c r="V99" s="112">
        <v>3</v>
      </c>
      <c r="W99" s="112">
        <v>5</v>
      </c>
      <c r="X99" s="112">
        <v>13</v>
      </c>
      <c r="Y99" s="112">
        <v>13</v>
      </c>
      <c r="Z99" s="112">
        <v>18</v>
      </c>
    </row>
    <row r="100" spans="1:32" ht="15" customHeight="1" x14ac:dyDescent="0.25">
      <c r="S100" s="115" t="s">
        <v>58</v>
      </c>
      <c r="T100" s="115"/>
      <c r="U100" s="112"/>
      <c r="V100" s="112">
        <v>68</v>
      </c>
      <c r="W100" s="112">
        <v>70</v>
      </c>
      <c r="X100" s="112">
        <v>74</v>
      </c>
      <c r="Y100" s="112">
        <v>90</v>
      </c>
      <c r="Z100" s="112">
        <v>84</v>
      </c>
    </row>
    <row r="101" spans="1:32" x14ac:dyDescent="0.25">
      <c r="A101" s="18"/>
      <c r="S101" s="118" t="s">
        <v>53</v>
      </c>
      <c r="T101" s="118"/>
      <c r="U101" s="112"/>
      <c r="V101" s="112">
        <v>943</v>
      </c>
      <c r="W101" s="112">
        <v>1014</v>
      </c>
      <c r="X101" s="112">
        <v>1020</v>
      </c>
      <c r="Y101" s="112">
        <v>1018</v>
      </c>
      <c r="Z101" s="112">
        <v>1045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1941</v>
      </c>
      <c r="W104" s="112">
        <v>2268</v>
      </c>
      <c r="X104" s="112">
        <v>2294</v>
      </c>
      <c r="Y104" s="112">
        <v>2408</v>
      </c>
      <c r="Z104" s="112">
        <v>2502</v>
      </c>
      <c r="AB104" s="109" t="str">
        <f>TEXT(Z104,"###,###")</f>
        <v>2,502</v>
      </c>
      <c r="AD104" s="130">
        <f>Z104/($Z$4)*100</f>
        <v>69.674185463659143</v>
      </c>
      <c r="AF104" s="109"/>
    </row>
    <row r="105" spans="1:32" x14ac:dyDescent="0.25">
      <c r="S105" s="115" t="s">
        <v>17</v>
      </c>
      <c r="T105" s="115"/>
      <c r="U105" s="112"/>
      <c r="V105" s="112">
        <v>561</v>
      </c>
      <c r="W105" s="112">
        <v>575</v>
      </c>
      <c r="X105" s="112">
        <v>549</v>
      </c>
      <c r="Y105" s="112">
        <v>588</v>
      </c>
      <c r="Z105" s="112">
        <v>724</v>
      </c>
      <c r="AB105" s="109" t="str">
        <f>TEXT(Z105,"###,###")</f>
        <v>724</v>
      </c>
      <c r="AD105" s="130">
        <f>Z105/($Z$4)*100</f>
        <v>20.161514898357002</v>
      </c>
      <c r="AF105" s="109"/>
    </row>
    <row r="106" spans="1:32" x14ac:dyDescent="0.25">
      <c r="S106" s="118" t="s">
        <v>53</v>
      </c>
      <c r="T106" s="118"/>
      <c r="U106" s="120"/>
      <c r="V106" s="120">
        <v>2502</v>
      </c>
      <c r="W106" s="120">
        <v>2843</v>
      </c>
      <c r="X106" s="120">
        <v>2843</v>
      </c>
      <c r="Y106" s="120">
        <v>2996</v>
      </c>
      <c r="Z106" s="120">
        <v>3226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415</v>
      </c>
      <c r="W108" s="112">
        <v>494</v>
      </c>
      <c r="X108" s="112">
        <v>469</v>
      </c>
      <c r="Y108" s="112">
        <v>498</v>
      </c>
      <c r="Z108" s="112">
        <v>530</v>
      </c>
      <c r="AB108" s="109" t="str">
        <f>TEXT(Z108,"###,###")</f>
        <v>530</v>
      </c>
      <c r="AD108" s="130">
        <f>Z108/($Z$4)*100</f>
        <v>14.759120022277916</v>
      </c>
      <c r="AF108" s="109"/>
    </row>
    <row r="109" spans="1:32" x14ac:dyDescent="0.25">
      <c r="S109" s="115" t="s">
        <v>20</v>
      </c>
      <c r="T109" s="115"/>
      <c r="U109" s="112"/>
      <c r="V109" s="112">
        <v>449</v>
      </c>
      <c r="W109" s="112">
        <v>467</v>
      </c>
      <c r="X109" s="112">
        <v>539</v>
      </c>
      <c r="Y109" s="112">
        <v>536</v>
      </c>
      <c r="Z109" s="112">
        <v>570</v>
      </c>
      <c r="AB109" s="109" t="str">
        <f>TEXT(Z109,"###,###")</f>
        <v>570</v>
      </c>
      <c r="AD109" s="130">
        <f>Z109/($Z$4)*100</f>
        <v>15.873015873015872</v>
      </c>
      <c r="AF109" s="109"/>
    </row>
    <row r="110" spans="1:32" x14ac:dyDescent="0.25">
      <c r="S110" s="115" t="s">
        <v>21</v>
      </c>
      <c r="T110" s="115"/>
      <c r="U110" s="112"/>
      <c r="V110" s="112">
        <v>765</v>
      </c>
      <c r="W110" s="112">
        <v>883</v>
      </c>
      <c r="X110" s="112">
        <v>919</v>
      </c>
      <c r="Y110" s="112">
        <v>1014</v>
      </c>
      <c r="Z110" s="112">
        <v>1149</v>
      </c>
      <c r="AB110" s="109" t="str">
        <f>TEXT(Z110,"###,###")</f>
        <v>1,149</v>
      </c>
      <c r="AD110" s="130">
        <f>Z110/($Z$4)*100</f>
        <v>31.996658312447785</v>
      </c>
      <c r="AF110" s="109"/>
    </row>
    <row r="111" spans="1:32" x14ac:dyDescent="0.25">
      <c r="S111" s="115" t="s">
        <v>22</v>
      </c>
      <c r="T111" s="115"/>
      <c r="U111" s="112"/>
      <c r="V111" s="112">
        <v>876</v>
      </c>
      <c r="W111" s="112">
        <v>860</v>
      </c>
      <c r="X111" s="112">
        <v>916</v>
      </c>
      <c r="Y111" s="112">
        <v>953</v>
      </c>
      <c r="Z111" s="112">
        <v>973</v>
      </c>
      <c r="AB111" s="109" t="str">
        <f>TEXT(Z111,"###,###")</f>
        <v>973</v>
      </c>
      <c r="AD111" s="130">
        <f>Z111/($Z$4)*100</f>
        <v>27.095516569200779</v>
      </c>
      <c r="AF111" s="109"/>
    </row>
    <row r="112" spans="1:32" x14ac:dyDescent="0.25">
      <c r="S112" s="118" t="s">
        <v>53</v>
      </c>
      <c r="T112" s="118"/>
      <c r="U112" s="112"/>
      <c r="V112" s="112">
        <v>2946</v>
      </c>
      <c r="W112" s="112">
        <v>3046</v>
      </c>
      <c r="X112" s="112">
        <v>3219</v>
      </c>
      <c r="Y112" s="112">
        <v>3408</v>
      </c>
      <c r="Z112" s="112">
        <v>3593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42.08</v>
      </c>
      <c r="W118" s="131">
        <v>42.89</v>
      </c>
      <c r="X118" s="131">
        <v>42.96</v>
      </c>
      <c r="Y118" s="131">
        <v>42.85</v>
      </c>
      <c r="Z118" s="131">
        <v>42.41</v>
      </c>
      <c r="AB118" s="109" t="str">
        <f>TEXT(Z118,"##.0")</f>
        <v>42.4</v>
      </c>
    </row>
    <row r="120" spans="19:32" x14ac:dyDescent="0.25">
      <c r="S120" s="101" t="s">
        <v>97</v>
      </c>
      <c r="T120" s="112"/>
      <c r="U120" s="112"/>
      <c r="V120" s="112">
        <v>1521</v>
      </c>
      <c r="W120" s="112">
        <v>1713</v>
      </c>
      <c r="X120" s="112">
        <v>1735</v>
      </c>
      <c r="Y120" s="112">
        <v>1749</v>
      </c>
      <c r="Z120" s="112">
        <v>1819</v>
      </c>
      <c r="AB120" s="109" t="str">
        <f>TEXT(Z120,"###,###")</f>
        <v>1,819</v>
      </c>
    </row>
    <row r="121" spans="19:32" x14ac:dyDescent="0.25">
      <c r="S121" s="101" t="s">
        <v>98</v>
      </c>
      <c r="T121" s="112"/>
      <c r="U121" s="112"/>
      <c r="V121" s="112">
        <v>207</v>
      </c>
      <c r="W121" s="112">
        <v>235</v>
      </c>
      <c r="X121" s="112">
        <v>241</v>
      </c>
      <c r="Y121" s="112">
        <v>229</v>
      </c>
      <c r="Z121" s="112">
        <v>233</v>
      </c>
      <c r="AB121" s="109" t="str">
        <f>TEXT(Z121,"###,###")</f>
        <v>233</v>
      </c>
    </row>
    <row r="122" spans="19:32" x14ac:dyDescent="0.25">
      <c r="S122" s="101" t="s">
        <v>99</v>
      </c>
      <c r="T122" s="112"/>
      <c r="U122" s="112"/>
      <c r="V122" s="112">
        <v>222</v>
      </c>
      <c r="W122" s="112">
        <v>192</v>
      </c>
      <c r="X122" s="112">
        <v>182</v>
      </c>
      <c r="Y122" s="112">
        <v>202</v>
      </c>
      <c r="Z122" s="112">
        <v>210</v>
      </c>
      <c r="AB122" s="109" t="str">
        <f>TEXT(Z122,"###,###")</f>
        <v>210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1743</v>
      </c>
      <c r="W124" s="112">
        <v>1905</v>
      </c>
      <c r="X124" s="112">
        <v>1917</v>
      </c>
      <c r="Y124" s="112">
        <v>1951</v>
      </c>
      <c r="Z124" s="112">
        <v>2029</v>
      </c>
      <c r="AB124" s="109" t="str">
        <f>TEXT(Z124,"###,###")</f>
        <v>2,029</v>
      </c>
      <c r="AD124" s="127">
        <f>Z124/$Z$7*100</f>
        <v>89.699381078691417</v>
      </c>
    </row>
    <row r="125" spans="19:32" x14ac:dyDescent="0.25">
      <c r="S125" s="101" t="s">
        <v>101</v>
      </c>
      <c r="T125" s="112"/>
      <c r="U125" s="112"/>
      <c r="V125" s="112">
        <v>429</v>
      </c>
      <c r="W125" s="112">
        <v>427</v>
      </c>
      <c r="X125" s="112">
        <v>423</v>
      </c>
      <c r="Y125" s="112">
        <v>431</v>
      </c>
      <c r="Z125" s="112">
        <v>443</v>
      </c>
      <c r="AB125" s="109" t="str">
        <f>TEXT(Z125,"###,###")</f>
        <v>443</v>
      </c>
      <c r="AD125" s="127">
        <f>Z125/$Z$7*100</f>
        <v>19.584438549955792</v>
      </c>
    </row>
    <row r="127" spans="19:32" x14ac:dyDescent="0.25">
      <c r="S127" s="101" t="s">
        <v>102</v>
      </c>
      <c r="T127" s="112"/>
      <c r="U127" s="112"/>
      <c r="V127" s="112">
        <v>1004</v>
      </c>
      <c r="W127" s="112">
        <v>1121</v>
      </c>
      <c r="X127" s="112">
        <v>1145</v>
      </c>
      <c r="Y127" s="112">
        <v>1167</v>
      </c>
      <c r="Z127" s="112">
        <v>1212</v>
      </c>
      <c r="AB127" s="109" t="str">
        <f>TEXT(Z127,"###,###")</f>
        <v>1,212</v>
      </c>
      <c r="AD127" s="127">
        <f>Z127/$Z$7*100</f>
        <v>53.58090185676393</v>
      </c>
    </row>
    <row r="128" spans="19:32" x14ac:dyDescent="0.25">
      <c r="S128" s="101" t="s">
        <v>103</v>
      </c>
      <c r="T128" s="112"/>
      <c r="U128" s="112"/>
      <c r="V128" s="112">
        <v>941</v>
      </c>
      <c r="W128" s="112">
        <v>1015</v>
      </c>
      <c r="X128" s="112">
        <v>1023</v>
      </c>
      <c r="Y128" s="112">
        <v>1015</v>
      </c>
      <c r="Z128" s="112">
        <v>1045</v>
      </c>
      <c r="AB128" s="109" t="str">
        <f>TEXT(Z128,"###,###")</f>
        <v>1,045</v>
      </c>
      <c r="AD128" s="127">
        <f>Z128/$Z$7*100</f>
        <v>46.198054818744474</v>
      </c>
    </row>
    <row r="130" spans="19:20" x14ac:dyDescent="0.25">
      <c r="S130" s="101" t="s">
        <v>261</v>
      </c>
      <c r="T130" s="127">
        <v>80.415561450044208</v>
      </c>
    </row>
    <row r="131" spans="19:20" x14ac:dyDescent="0.25">
      <c r="S131" s="101" t="s">
        <v>262</v>
      </c>
      <c r="T131" s="127">
        <v>10.300618921308576</v>
      </c>
    </row>
    <row r="132" spans="19:20" x14ac:dyDescent="0.25">
      <c r="S132" s="101" t="s">
        <v>263</v>
      </c>
      <c r="T132" s="127">
        <v>9.2838196286472154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A655271-2F67-4D33-AE9D-41952E0A24F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B4E96FC-7B90-4493-8DA4-307789A7860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72BF223-19CF-41BA-8C74-CD465BE9BF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186FBAB-8CF2-4C14-A84F-8FE594C7E66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C33EE-423A-49FF-9FCF-1F1AED76B8E3}">
  <sheetPr codeName="Sheet7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117</v>
      </c>
      <c r="T1" s="99"/>
      <c r="U1" s="99"/>
      <c r="V1" s="99"/>
      <c r="W1" s="99"/>
      <c r="X1" s="99"/>
      <c r="Y1" s="100" t="s">
        <v>204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117</v>
      </c>
      <c r="Y3" s="105" t="s">
        <v>204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10.12 Charles Sturt,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92066</v>
      </c>
      <c r="W4" s="108">
        <v>93085</v>
      </c>
      <c r="X4" s="108">
        <v>98555</v>
      </c>
      <c r="Y4" s="108">
        <v>108198</v>
      </c>
      <c r="Z4" s="108">
        <v>111406</v>
      </c>
      <c r="AB4" s="109" t="str">
        <f>TEXT(Z4,"###,###")</f>
        <v>111,406</v>
      </c>
      <c r="AD4" s="110">
        <f>Z4/Y4-1</f>
        <v>2.9649346568328516E-2</v>
      </c>
      <c r="AF4" s="110">
        <f>Z4/V4-1</f>
        <v>0.21006669128668554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46630</v>
      </c>
      <c r="W5" s="108">
        <v>46788</v>
      </c>
      <c r="X5" s="108">
        <v>49315</v>
      </c>
      <c r="Y5" s="108">
        <v>53481</v>
      </c>
      <c r="Z5" s="108">
        <v>55033</v>
      </c>
      <c r="AB5" s="109" t="str">
        <f>TEXT(Z5,"###,###")</f>
        <v>55,033</v>
      </c>
      <c r="AD5" s="110">
        <f t="shared" ref="AD5:AD9" si="0">Z5/Y5-1</f>
        <v>2.9019651838970928E-2</v>
      </c>
      <c r="AF5" s="110">
        <f t="shared" ref="AF5:AF9" si="1">Z5/V5-1</f>
        <v>0.18020587604546434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45431</v>
      </c>
      <c r="W6" s="108">
        <v>46301</v>
      </c>
      <c r="X6" s="108">
        <v>49193</v>
      </c>
      <c r="Y6" s="108">
        <v>54657</v>
      </c>
      <c r="Z6" s="108">
        <v>56325</v>
      </c>
      <c r="AB6" s="109" t="str">
        <f>TEXT(Z6,"###,###")</f>
        <v>56,325</v>
      </c>
      <c r="AD6" s="110">
        <f t="shared" si="0"/>
        <v>3.0517591525330623E-2</v>
      </c>
      <c r="AF6" s="110">
        <f t="shared" si="1"/>
        <v>0.23979221236600567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65434</v>
      </c>
      <c r="W7" s="108">
        <v>66836</v>
      </c>
      <c r="X7" s="108">
        <v>68255</v>
      </c>
      <c r="Y7" s="108">
        <v>70818</v>
      </c>
      <c r="Z7" s="108">
        <v>73177</v>
      </c>
      <c r="AB7" s="109" t="str">
        <f>TEXT(Z7,"###,###")</f>
        <v>73,177</v>
      </c>
      <c r="AD7" s="110">
        <f t="shared" si="0"/>
        <v>3.3310740207291856E-2</v>
      </c>
      <c r="AF7" s="110">
        <f t="shared" si="1"/>
        <v>0.11833297673992105</v>
      </c>
    </row>
    <row r="8" spans="1:32" ht="17.25" customHeight="1" x14ac:dyDescent="0.25">
      <c r="A8" s="62" t="s">
        <v>12</v>
      </c>
      <c r="B8" s="63"/>
      <c r="C8" s="29"/>
      <c r="D8" s="64" t="str">
        <f>AB4</f>
        <v>111,406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73,177</v>
      </c>
      <c r="P8" s="65"/>
      <c r="S8" s="107" t="s">
        <v>82</v>
      </c>
      <c r="T8" s="108"/>
      <c r="U8" s="108"/>
      <c r="V8" s="108">
        <v>46735.57</v>
      </c>
      <c r="W8" s="108">
        <v>46727.98</v>
      </c>
      <c r="X8" s="108">
        <v>48340.5</v>
      </c>
      <c r="Y8" s="108">
        <v>48554.35</v>
      </c>
      <c r="Z8" s="108">
        <v>50648.05</v>
      </c>
      <c r="AB8" s="109" t="str">
        <f>TEXT(Z8,"$###,###")</f>
        <v>$50,648</v>
      </c>
      <c r="AD8" s="110">
        <f t="shared" si="0"/>
        <v>4.312075025203721E-2</v>
      </c>
      <c r="AF8" s="110">
        <f t="shared" si="1"/>
        <v>8.3715251573908356E-2</v>
      </c>
    </row>
    <row r="9" spans="1:32" x14ac:dyDescent="0.25">
      <c r="A9" s="30" t="s">
        <v>14</v>
      </c>
      <c r="B9" s="69"/>
      <c r="C9" s="70"/>
      <c r="D9" s="71">
        <f>AD104</f>
        <v>76.844155611008375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50.345053773726725</v>
      </c>
      <c r="P9" s="72" t="s">
        <v>83</v>
      </c>
      <c r="S9" s="107" t="s">
        <v>7</v>
      </c>
      <c r="T9" s="108"/>
      <c r="U9" s="108"/>
      <c r="V9" s="108">
        <v>3750527672</v>
      </c>
      <c r="W9" s="108">
        <v>3747970063</v>
      </c>
      <c r="X9" s="108">
        <v>4349661513</v>
      </c>
      <c r="Y9" s="108">
        <v>4727513090</v>
      </c>
      <c r="Z9" s="108">
        <v>5100491697</v>
      </c>
      <c r="AB9" s="109" t="str">
        <f>TEXT(Z9/1000000,"$#,###.0")&amp;" mil"</f>
        <v>$5,100.5 mil</v>
      </c>
      <c r="AD9" s="110">
        <f t="shared" si="0"/>
        <v>7.8895309203681041E-2</v>
      </c>
      <c r="AF9" s="110">
        <f t="shared" si="1"/>
        <v>0.35993975863138217</v>
      </c>
    </row>
    <row r="10" spans="1:32" x14ac:dyDescent="0.25">
      <c r="A10" s="30" t="s">
        <v>17</v>
      </c>
      <c r="B10" s="69"/>
      <c r="C10" s="70"/>
      <c r="D10" s="71">
        <f>AD105</f>
        <v>17.559197888803116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49.592084944723069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85.565136586632406</v>
      </c>
      <c r="P11" s="72" t="s">
        <v>83</v>
      </c>
      <c r="S11" s="107" t="s">
        <v>29</v>
      </c>
      <c r="T11" s="112"/>
      <c r="U11" s="112"/>
      <c r="V11" s="112">
        <v>82733</v>
      </c>
      <c r="W11" s="112">
        <v>83537</v>
      </c>
      <c r="X11" s="112">
        <v>88560</v>
      </c>
      <c r="Y11" s="112">
        <v>97965</v>
      </c>
      <c r="Z11" s="112">
        <v>100843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6.0811457151837329</v>
      </c>
      <c r="P12" s="72" t="s">
        <v>83</v>
      </c>
      <c r="S12" s="107" t="s">
        <v>30</v>
      </c>
      <c r="T12" s="112"/>
      <c r="U12" s="112"/>
      <c r="V12" s="112">
        <v>9330</v>
      </c>
      <c r="W12" s="112">
        <v>9546</v>
      </c>
      <c r="X12" s="112">
        <v>9995</v>
      </c>
      <c r="Y12" s="112">
        <v>10234</v>
      </c>
      <c r="Z12" s="112">
        <v>10567</v>
      </c>
    </row>
    <row r="13" spans="1:32" ht="15" customHeight="1" x14ac:dyDescent="0.25">
      <c r="A13" s="30" t="s">
        <v>19</v>
      </c>
      <c r="B13" s="70"/>
      <c r="C13" s="70"/>
      <c r="D13" s="71">
        <f>AD108</f>
        <v>11.778539755488932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8.3550842477827736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13.15099725328977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40.5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22.24296716514371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20.526100027329871</v>
      </c>
      <c r="P15" s="72" t="s">
        <v>83</v>
      </c>
      <c r="S15" s="115" t="s">
        <v>59</v>
      </c>
      <c r="T15" s="115"/>
      <c r="U15" s="116"/>
      <c r="V15" s="116">
        <v>555</v>
      </c>
      <c r="W15" s="116">
        <v>562</v>
      </c>
      <c r="X15" s="116">
        <v>574</v>
      </c>
      <c r="Y15" s="112">
        <v>596</v>
      </c>
      <c r="Z15" s="112">
        <v>593</v>
      </c>
      <c r="AB15" s="117">
        <f t="shared" ref="AB15:AB34" si="2">IF(Z15="np",0,Z15/$Z$34)</f>
        <v>5.3226819854591146E-3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47.234439796779348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79.473899972670125</v>
      </c>
      <c r="P16" s="37" t="s">
        <v>83</v>
      </c>
      <c r="S16" s="115" t="s">
        <v>60</v>
      </c>
      <c r="T16" s="115"/>
      <c r="U16" s="116"/>
      <c r="V16" s="116">
        <v>524</v>
      </c>
      <c r="W16" s="116">
        <v>597</v>
      </c>
      <c r="X16" s="116">
        <v>612</v>
      </c>
      <c r="Y16" s="112">
        <v>684</v>
      </c>
      <c r="Z16" s="112">
        <v>764</v>
      </c>
      <c r="AB16" s="117">
        <f t="shared" si="2"/>
        <v>6.8575531819405795E-3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5898</v>
      </c>
      <c r="W17" s="116">
        <v>5788</v>
      </c>
      <c r="X17" s="116">
        <v>5912</v>
      </c>
      <c r="Y17" s="112">
        <v>6113</v>
      </c>
      <c r="Z17" s="112">
        <v>6364</v>
      </c>
      <c r="AB17" s="117">
        <f t="shared" si="2"/>
        <v>5.7122340902971011E-2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716</v>
      </c>
      <c r="W18" s="116">
        <v>559</v>
      </c>
      <c r="X18" s="116">
        <v>758</v>
      </c>
      <c r="Y18" s="112">
        <v>807</v>
      </c>
      <c r="Z18" s="112">
        <v>853</v>
      </c>
      <c r="AB18" s="117">
        <f t="shared" si="2"/>
        <v>7.6564042725069566E-3</v>
      </c>
    </row>
    <row r="19" spans="1:28" x14ac:dyDescent="0.25">
      <c r="A19" s="61" t="str">
        <f>$S$1&amp;" ("&amp;$V$2&amp;" to "&amp;$Z$2&amp;")"</f>
        <v>Charles Sturt (2018-19 to 2022-23)</v>
      </c>
      <c r="B19" s="61"/>
      <c r="C19" s="61"/>
      <c r="D19" s="61"/>
      <c r="E19" s="61"/>
      <c r="F19" s="61"/>
      <c r="G19" s="61" t="str">
        <f>$S$1&amp;" ("&amp;$V$2&amp;" to "&amp;$Z$2&amp;")"</f>
        <v>Charles Sturt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5658</v>
      </c>
      <c r="W19" s="116">
        <v>5702</v>
      </c>
      <c r="X19" s="116">
        <v>6316</v>
      </c>
      <c r="Y19" s="112">
        <v>6579</v>
      </c>
      <c r="Z19" s="112">
        <v>6588</v>
      </c>
      <c r="AB19" s="117">
        <f t="shared" si="2"/>
        <v>5.9132932411812222E-2</v>
      </c>
    </row>
    <row r="20" spans="1:28" x14ac:dyDescent="0.25">
      <c r="S20" s="115" t="s">
        <v>64</v>
      </c>
      <c r="T20" s="115"/>
      <c r="U20" s="116"/>
      <c r="V20" s="116">
        <v>3440</v>
      </c>
      <c r="W20" s="116">
        <v>3454</v>
      </c>
      <c r="X20" s="116">
        <v>3538</v>
      </c>
      <c r="Y20" s="112">
        <v>3640</v>
      </c>
      <c r="Z20" s="112">
        <v>3724</v>
      </c>
      <c r="AB20" s="117">
        <f t="shared" si="2"/>
        <v>3.3426083834485233E-2</v>
      </c>
    </row>
    <row r="21" spans="1:28" x14ac:dyDescent="0.25">
      <c r="S21" s="115" t="s">
        <v>65</v>
      </c>
      <c r="T21" s="115"/>
      <c r="U21" s="116"/>
      <c r="V21" s="116">
        <v>8426</v>
      </c>
      <c r="W21" s="116">
        <v>9078</v>
      </c>
      <c r="X21" s="116">
        <v>9312</v>
      </c>
      <c r="Y21" s="112">
        <v>10232</v>
      </c>
      <c r="Z21" s="112">
        <v>10377</v>
      </c>
      <c r="AB21" s="117">
        <f t="shared" si="2"/>
        <v>9.3142446818059416E-2</v>
      </c>
    </row>
    <row r="22" spans="1:28" x14ac:dyDescent="0.25">
      <c r="S22" s="115" t="s">
        <v>66</v>
      </c>
      <c r="T22" s="115"/>
      <c r="U22" s="116"/>
      <c r="V22" s="116">
        <v>6869</v>
      </c>
      <c r="W22" s="116">
        <v>6898</v>
      </c>
      <c r="X22" s="116">
        <v>7776</v>
      </c>
      <c r="Y22" s="112">
        <v>8482</v>
      </c>
      <c r="Z22" s="112">
        <v>8881</v>
      </c>
      <c r="AB22" s="117">
        <f t="shared" si="2"/>
        <v>7.9714567812584153E-2</v>
      </c>
    </row>
    <row r="23" spans="1:28" x14ac:dyDescent="0.25">
      <c r="S23" s="115" t="s">
        <v>67</v>
      </c>
      <c r="T23" s="115"/>
      <c r="U23" s="116"/>
      <c r="V23" s="116">
        <v>3837</v>
      </c>
      <c r="W23" s="116">
        <v>3927</v>
      </c>
      <c r="X23" s="116">
        <v>4103</v>
      </c>
      <c r="Y23" s="112">
        <v>4525</v>
      </c>
      <c r="Z23" s="112">
        <v>4805</v>
      </c>
      <c r="AB23" s="117">
        <f t="shared" si="2"/>
        <v>4.3128983035634144E-2</v>
      </c>
    </row>
    <row r="24" spans="1:28" x14ac:dyDescent="0.25">
      <c r="S24" s="115" t="s">
        <v>68</v>
      </c>
      <c r="T24" s="115"/>
      <c r="U24" s="116"/>
      <c r="V24" s="116">
        <v>1354</v>
      </c>
      <c r="W24" s="116">
        <v>1321</v>
      </c>
      <c r="X24" s="116">
        <v>1158</v>
      </c>
      <c r="Y24" s="112">
        <v>1365</v>
      </c>
      <c r="Z24" s="112">
        <v>1404</v>
      </c>
      <c r="AB24" s="117">
        <f t="shared" si="2"/>
        <v>1.2602100350058343E-2</v>
      </c>
    </row>
    <row r="25" spans="1:28" x14ac:dyDescent="0.25">
      <c r="S25" s="115" t="s">
        <v>69</v>
      </c>
      <c r="T25" s="115"/>
      <c r="U25" s="116"/>
      <c r="V25" s="116">
        <v>3262</v>
      </c>
      <c r="W25" s="116">
        <v>3514</v>
      </c>
      <c r="X25" s="116">
        <v>3823</v>
      </c>
      <c r="Y25" s="112">
        <v>4220</v>
      </c>
      <c r="Z25" s="112">
        <v>4218</v>
      </c>
      <c r="AB25" s="117">
        <f t="shared" si="2"/>
        <v>3.7860156179876134E-2</v>
      </c>
    </row>
    <row r="26" spans="1:28" x14ac:dyDescent="0.25">
      <c r="S26" s="115" t="s">
        <v>70</v>
      </c>
      <c r="T26" s="115"/>
      <c r="U26" s="116"/>
      <c r="V26" s="116">
        <v>1583</v>
      </c>
      <c r="W26" s="116">
        <v>1577</v>
      </c>
      <c r="X26" s="116">
        <v>1668</v>
      </c>
      <c r="Y26" s="112">
        <v>1791</v>
      </c>
      <c r="Z26" s="112">
        <v>1955</v>
      </c>
      <c r="AB26" s="117">
        <f t="shared" si="2"/>
        <v>1.754779642760973E-2</v>
      </c>
    </row>
    <row r="27" spans="1:28" x14ac:dyDescent="0.25">
      <c r="S27" s="115" t="s">
        <v>71</v>
      </c>
      <c r="T27" s="115"/>
      <c r="U27" s="116"/>
      <c r="V27" s="116">
        <v>6409</v>
      </c>
      <c r="W27" s="116">
        <v>6658</v>
      </c>
      <c r="X27" s="116">
        <v>7181</v>
      </c>
      <c r="Y27" s="112">
        <v>8119</v>
      </c>
      <c r="Z27" s="112">
        <v>8265</v>
      </c>
      <c r="AB27" s="117">
        <f t="shared" si="2"/>
        <v>7.4185441163270804E-2</v>
      </c>
    </row>
    <row r="28" spans="1:28" x14ac:dyDescent="0.25">
      <c r="S28" s="115" t="s">
        <v>72</v>
      </c>
      <c r="T28" s="115"/>
      <c r="U28" s="116"/>
      <c r="V28" s="116">
        <v>8231</v>
      </c>
      <c r="W28" s="116">
        <v>8625</v>
      </c>
      <c r="X28" s="116">
        <v>9333</v>
      </c>
      <c r="Y28" s="112">
        <v>10151</v>
      </c>
      <c r="Z28" s="112">
        <v>10299</v>
      </c>
      <c r="AB28" s="117">
        <f t="shared" si="2"/>
        <v>9.2442330131945069E-2</v>
      </c>
    </row>
    <row r="29" spans="1:28" x14ac:dyDescent="0.25">
      <c r="S29" s="115" t="s">
        <v>73</v>
      </c>
      <c r="T29" s="115"/>
      <c r="U29" s="116"/>
      <c r="V29" s="116">
        <v>6716</v>
      </c>
      <c r="W29" s="116">
        <v>5896</v>
      </c>
      <c r="X29" s="116">
        <v>5880</v>
      </c>
      <c r="Y29" s="112">
        <v>7245</v>
      </c>
      <c r="Z29" s="112">
        <v>7186</v>
      </c>
      <c r="AB29" s="117">
        <f t="shared" si="2"/>
        <v>6.4500493672022263E-2</v>
      </c>
    </row>
    <row r="30" spans="1:28" x14ac:dyDescent="0.25">
      <c r="S30" s="115" t="s">
        <v>74</v>
      </c>
      <c r="T30" s="115"/>
      <c r="U30" s="116"/>
      <c r="V30" s="116">
        <v>7619</v>
      </c>
      <c r="W30" s="116">
        <v>8085</v>
      </c>
      <c r="X30" s="116">
        <v>8132</v>
      </c>
      <c r="Y30" s="112">
        <v>8762</v>
      </c>
      <c r="Z30" s="112">
        <v>8959</v>
      </c>
      <c r="AB30" s="117">
        <f t="shared" si="2"/>
        <v>8.0414684498698499E-2</v>
      </c>
    </row>
    <row r="31" spans="1:28" x14ac:dyDescent="0.25">
      <c r="S31" s="115" t="s">
        <v>75</v>
      </c>
      <c r="T31" s="115"/>
      <c r="U31" s="116"/>
      <c r="V31" s="116">
        <v>11662</v>
      </c>
      <c r="W31" s="116">
        <v>12207</v>
      </c>
      <c r="X31" s="116">
        <v>13975</v>
      </c>
      <c r="Y31" s="112">
        <v>15790</v>
      </c>
      <c r="Z31" s="112">
        <v>16880</v>
      </c>
      <c r="AB31" s="117">
        <f t="shared" si="2"/>
        <v>0.15151243155910601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2359</v>
      </c>
      <c r="W32" s="116">
        <v>2218</v>
      </c>
      <c r="X32" s="116">
        <v>2291</v>
      </c>
      <c r="Y32" s="112">
        <v>2681</v>
      </c>
      <c r="Z32" s="112">
        <v>3083</v>
      </c>
      <c r="AB32" s="117">
        <f t="shared" si="2"/>
        <v>2.7672560811417286E-2</v>
      </c>
    </row>
    <row r="33" spans="19:32" x14ac:dyDescent="0.25">
      <c r="S33" s="115" t="s">
        <v>77</v>
      </c>
      <c r="T33" s="115"/>
      <c r="U33" s="116"/>
      <c r="V33" s="116">
        <v>3484</v>
      </c>
      <c r="W33" s="116">
        <v>3690</v>
      </c>
      <c r="X33" s="116">
        <v>4015</v>
      </c>
      <c r="Y33" s="112">
        <v>4384</v>
      </c>
      <c r="Z33" s="112">
        <v>4441</v>
      </c>
      <c r="AB33" s="117">
        <f t="shared" si="2"/>
        <v>3.9861771833767164E-2</v>
      </c>
    </row>
    <row r="34" spans="19:32" x14ac:dyDescent="0.25">
      <c r="S34" s="118" t="s">
        <v>53</v>
      </c>
      <c r="T34" s="118"/>
      <c r="U34" s="119"/>
      <c r="V34" s="119">
        <v>92067</v>
      </c>
      <c r="W34" s="119">
        <v>93090</v>
      </c>
      <c r="X34" s="119">
        <v>98555</v>
      </c>
      <c r="Y34" s="120">
        <v>108203</v>
      </c>
      <c r="Z34" s="120">
        <v>111410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54791</v>
      </c>
      <c r="W37" s="112">
        <v>55693</v>
      </c>
      <c r="X37" s="112">
        <v>56202</v>
      </c>
      <c r="Y37" s="112">
        <v>56430</v>
      </c>
      <c r="Z37" s="112">
        <v>58159</v>
      </c>
      <c r="AB37" s="132">
        <f>Z37/Z40*100</f>
        <v>79.473899972670125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10642</v>
      </c>
      <c r="W38" s="112">
        <v>11147</v>
      </c>
      <c r="X38" s="112">
        <v>12051</v>
      </c>
      <c r="Y38" s="112">
        <v>14387</v>
      </c>
      <c r="Z38" s="112">
        <v>15021</v>
      </c>
      <c r="AB38" s="132">
        <f>Z38/Z40*100</f>
        <v>20.526100027329871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65433</v>
      </c>
      <c r="W40" s="112">
        <v>66840</v>
      </c>
      <c r="X40" s="112">
        <v>68253</v>
      </c>
      <c r="Y40" s="112">
        <v>70817</v>
      </c>
      <c r="Z40" s="112">
        <v>73180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35</v>
      </c>
      <c r="W44" s="112">
        <v>31</v>
      </c>
      <c r="X44" s="112">
        <v>54</v>
      </c>
      <c r="Y44" s="112">
        <v>62</v>
      </c>
      <c r="Z44" s="112">
        <v>73</v>
      </c>
    </row>
    <row r="45" spans="19:32" x14ac:dyDescent="0.25">
      <c r="S45" s="115" t="s">
        <v>37</v>
      </c>
      <c r="T45" s="115"/>
      <c r="U45" s="112"/>
      <c r="V45" s="112">
        <v>613</v>
      </c>
      <c r="W45" s="112">
        <v>681</v>
      </c>
      <c r="X45" s="112">
        <v>861</v>
      </c>
      <c r="Y45" s="112">
        <v>1043</v>
      </c>
      <c r="Z45" s="112">
        <v>1128</v>
      </c>
    </row>
    <row r="46" spans="19:32" x14ac:dyDescent="0.25">
      <c r="S46" s="115" t="s">
        <v>38</v>
      </c>
      <c r="T46" s="115"/>
      <c r="U46" s="112"/>
      <c r="V46" s="112">
        <v>2319</v>
      </c>
      <c r="W46" s="112">
        <v>2208</v>
      </c>
      <c r="X46" s="112">
        <v>2352</v>
      </c>
      <c r="Y46" s="112">
        <v>2771</v>
      </c>
      <c r="Z46" s="112">
        <v>2982</v>
      </c>
    </row>
    <row r="47" spans="19:32" x14ac:dyDescent="0.25">
      <c r="S47" s="115" t="s">
        <v>39</v>
      </c>
      <c r="T47" s="115"/>
      <c r="U47" s="112"/>
      <c r="V47" s="112">
        <v>4526</v>
      </c>
      <c r="W47" s="112">
        <v>4343</v>
      </c>
      <c r="X47" s="112">
        <v>4743</v>
      </c>
      <c r="Y47" s="112">
        <v>5188</v>
      </c>
      <c r="Z47" s="112">
        <v>5372</v>
      </c>
    </row>
    <row r="48" spans="19:32" x14ac:dyDescent="0.25">
      <c r="S48" s="115" t="s">
        <v>40</v>
      </c>
      <c r="T48" s="115"/>
      <c r="U48" s="112"/>
      <c r="V48" s="112">
        <v>6393</v>
      </c>
      <c r="W48" s="112">
        <v>6621</v>
      </c>
      <c r="X48" s="112">
        <v>7253</v>
      </c>
      <c r="Y48" s="112">
        <v>7894</v>
      </c>
      <c r="Z48" s="112">
        <v>8128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6025</v>
      </c>
      <c r="W49" s="112">
        <v>6181</v>
      </c>
      <c r="X49" s="112">
        <v>6575</v>
      </c>
      <c r="Y49" s="112">
        <v>7366</v>
      </c>
      <c r="Z49" s="112">
        <v>7614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Charles Sturt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5284</v>
      </c>
      <c r="W50" s="112">
        <v>5351</v>
      </c>
      <c r="X50" s="112">
        <v>5585</v>
      </c>
      <c r="Y50" s="112">
        <v>6082</v>
      </c>
      <c r="Z50" s="112">
        <v>6346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4306</v>
      </c>
      <c r="W51" s="112">
        <v>4341</v>
      </c>
      <c r="X51" s="112">
        <v>4455</v>
      </c>
      <c r="Y51" s="112">
        <v>4731</v>
      </c>
      <c r="Z51" s="112">
        <v>5038</v>
      </c>
    </row>
    <row r="52" spans="1:26" ht="15" customHeight="1" x14ac:dyDescent="0.25">
      <c r="S52" s="115" t="s">
        <v>44</v>
      </c>
      <c r="T52" s="115"/>
      <c r="U52" s="112"/>
      <c r="V52" s="112">
        <v>4398</v>
      </c>
      <c r="W52" s="112">
        <v>4222</v>
      </c>
      <c r="X52" s="112">
        <v>4311</v>
      </c>
      <c r="Y52" s="112">
        <v>4399</v>
      </c>
      <c r="Z52" s="112">
        <v>4332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4111</v>
      </c>
      <c r="W53" s="112">
        <v>4097</v>
      </c>
      <c r="X53" s="112">
        <v>4180</v>
      </c>
      <c r="Y53" s="112">
        <v>4266</v>
      </c>
      <c r="Z53" s="112">
        <v>4312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3672</v>
      </c>
      <c r="W54" s="112">
        <v>3687</v>
      </c>
      <c r="X54" s="112">
        <v>3753</v>
      </c>
      <c r="Y54" s="112">
        <v>4025</v>
      </c>
      <c r="Z54" s="112">
        <v>3908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2603</v>
      </c>
      <c r="W55" s="112">
        <v>2675</v>
      </c>
      <c r="X55" s="112">
        <v>2802</v>
      </c>
      <c r="Y55" s="112">
        <v>3006</v>
      </c>
      <c r="Z55" s="112">
        <v>3127</v>
      </c>
    </row>
    <row r="56" spans="1:26" ht="15" customHeight="1" x14ac:dyDescent="0.25">
      <c r="S56" s="115" t="s">
        <v>48</v>
      </c>
      <c r="T56" s="115"/>
      <c r="U56" s="112"/>
      <c r="V56" s="112">
        <v>1288</v>
      </c>
      <c r="W56" s="112">
        <v>1323</v>
      </c>
      <c r="X56" s="112">
        <v>1394</v>
      </c>
      <c r="Y56" s="112">
        <v>1541</v>
      </c>
      <c r="Z56" s="112">
        <v>1579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644</v>
      </c>
      <c r="W57" s="112">
        <v>620</v>
      </c>
      <c r="X57" s="112">
        <v>608</v>
      </c>
      <c r="Y57" s="112">
        <v>660</v>
      </c>
      <c r="Z57" s="112">
        <v>612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201</v>
      </c>
      <c r="W58" s="112">
        <v>224</v>
      </c>
      <c r="X58" s="112">
        <v>233</v>
      </c>
      <c r="Y58" s="112">
        <v>292</v>
      </c>
      <c r="Z58" s="112">
        <v>289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137</v>
      </c>
      <c r="W59" s="112">
        <v>132</v>
      </c>
      <c r="X59" s="112">
        <v>100</v>
      </c>
      <c r="Y59" s="112">
        <v>102</v>
      </c>
      <c r="Z59" s="112">
        <v>121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79</v>
      </c>
      <c r="W60" s="112">
        <v>59</v>
      </c>
      <c r="X60" s="112">
        <v>56</v>
      </c>
      <c r="Y60" s="112">
        <v>59</v>
      </c>
      <c r="Z60" s="112">
        <v>55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46632</v>
      </c>
      <c r="W61" s="112">
        <v>46786</v>
      </c>
      <c r="X61" s="112">
        <v>49315</v>
      </c>
      <c r="Y61" s="112">
        <v>53477</v>
      </c>
      <c r="Z61" s="112">
        <v>55034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37</v>
      </c>
      <c r="W63" s="112">
        <v>39</v>
      </c>
      <c r="X63" s="112">
        <v>72</v>
      </c>
      <c r="Y63" s="112">
        <v>96</v>
      </c>
      <c r="Z63" s="112">
        <v>126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951</v>
      </c>
      <c r="W64" s="112">
        <v>947</v>
      </c>
      <c r="X64" s="112">
        <v>1050</v>
      </c>
      <c r="Y64" s="112">
        <v>1245</v>
      </c>
      <c r="Z64" s="112">
        <v>1276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Charles Sturt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2524</v>
      </c>
      <c r="W65" s="112">
        <v>2494</v>
      </c>
      <c r="X65" s="112">
        <v>2705</v>
      </c>
      <c r="Y65" s="112">
        <v>3144</v>
      </c>
      <c r="Z65" s="112">
        <v>3180</v>
      </c>
    </row>
    <row r="66" spans="1:26" x14ac:dyDescent="0.25">
      <c r="S66" s="115" t="s">
        <v>39</v>
      </c>
      <c r="T66" s="115"/>
      <c r="U66" s="112"/>
      <c r="V66" s="112">
        <v>4859</v>
      </c>
      <c r="W66" s="112">
        <v>4891</v>
      </c>
      <c r="X66" s="112">
        <v>5018</v>
      </c>
      <c r="Y66" s="112">
        <v>5629</v>
      </c>
      <c r="Z66" s="112">
        <v>5753</v>
      </c>
    </row>
    <row r="67" spans="1:26" x14ac:dyDescent="0.25">
      <c r="S67" s="115" t="s">
        <v>40</v>
      </c>
      <c r="T67" s="115"/>
      <c r="U67" s="112"/>
      <c r="V67" s="112">
        <v>6068</v>
      </c>
      <c r="W67" s="112">
        <v>6291</v>
      </c>
      <c r="X67" s="112">
        <v>6808</v>
      </c>
      <c r="Y67" s="112">
        <v>7841</v>
      </c>
      <c r="Z67" s="112">
        <v>8273</v>
      </c>
    </row>
    <row r="68" spans="1:26" x14ac:dyDescent="0.25">
      <c r="S68" s="115" t="s">
        <v>41</v>
      </c>
      <c r="T68" s="115"/>
      <c r="U68" s="112"/>
      <c r="V68" s="112">
        <v>5467</v>
      </c>
      <c r="W68" s="112">
        <v>5696</v>
      </c>
      <c r="X68" s="112">
        <v>6276</v>
      </c>
      <c r="Y68" s="112">
        <v>7071</v>
      </c>
      <c r="Z68" s="112">
        <v>7373</v>
      </c>
    </row>
    <row r="69" spans="1:26" x14ac:dyDescent="0.25">
      <c r="S69" s="115" t="s">
        <v>42</v>
      </c>
      <c r="T69" s="115"/>
      <c r="U69" s="112"/>
      <c r="V69" s="112">
        <v>4632</v>
      </c>
      <c r="W69" s="112">
        <v>5011</v>
      </c>
      <c r="X69" s="112">
        <v>5286</v>
      </c>
      <c r="Y69" s="112">
        <v>5925</v>
      </c>
      <c r="Z69" s="112">
        <v>6244</v>
      </c>
    </row>
    <row r="70" spans="1:26" x14ac:dyDescent="0.25">
      <c r="S70" s="115" t="s">
        <v>43</v>
      </c>
      <c r="T70" s="115"/>
      <c r="U70" s="112"/>
      <c r="V70" s="112">
        <v>4087</v>
      </c>
      <c r="W70" s="112">
        <v>4045</v>
      </c>
      <c r="X70" s="112">
        <v>4374</v>
      </c>
      <c r="Y70" s="112">
        <v>4745</v>
      </c>
      <c r="Z70" s="112">
        <v>5121</v>
      </c>
    </row>
    <row r="71" spans="1:26" x14ac:dyDescent="0.25">
      <c r="S71" s="115" t="s">
        <v>44</v>
      </c>
      <c r="T71" s="115"/>
      <c r="U71" s="112"/>
      <c r="V71" s="112">
        <v>4405</v>
      </c>
      <c r="W71" s="112">
        <v>4273</v>
      </c>
      <c r="X71" s="112">
        <v>4295</v>
      </c>
      <c r="Y71" s="112">
        <v>4561</v>
      </c>
      <c r="Z71" s="112">
        <v>4560</v>
      </c>
    </row>
    <row r="72" spans="1:26" x14ac:dyDescent="0.25">
      <c r="S72" s="115" t="s">
        <v>45</v>
      </c>
      <c r="T72" s="115"/>
      <c r="U72" s="112"/>
      <c r="V72" s="112">
        <v>4200</v>
      </c>
      <c r="W72" s="112">
        <v>4309</v>
      </c>
      <c r="X72" s="112">
        <v>4506</v>
      </c>
      <c r="Y72" s="112">
        <v>4795</v>
      </c>
      <c r="Z72" s="112">
        <v>4848</v>
      </c>
    </row>
    <row r="73" spans="1:26" x14ac:dyDescent="0.25">
      <c r="S73" s="115" t="s">
        <v>46</v>
      </c>
      <c r="T73" s="115"/>
      <c r="U73" s="112"/>
      <c r="V73" s="112">
        <v>3799</v>
      </c>
      <c r="W73" s="112">
        <v>3762</v>
      </c>
      <c r="X73" s="112">
        <v>3944</v>
      </c>
      <c r="Y73" s="112">
        <v>4194</v>
      </c>
      <c r="Z73" s="112">
        <v>4099</v>
      </c>
    </row>
    <row r="74" spans="1:26" x14ac:dyDescent="0.25">
      <c r="S74" s="115" t="s">
        <v>47</v>
      </c>
      <c r="T74" s="115"/>
      <c r="U74" s="112"/>
      <c r="V74" s="112">
        <v>2542</v>
      </c>
      <c r="W74" s="112">
        <v>2635</v>
      </c>
      <c r="X74" s="112">
        <v>2830</v>
      </c>
      <c r="Y74" s="112">
        <v>3091</v>
      </c>
      <c r="Z74" s="112">
        <v>3149</v>
      </c>
    </row>
    <row r="75" spans="1:26" x14ac:dyDescent="0.25">
      <c r="S75" s="115" t="s">
        <v>48</v>
      </c>
      <c r="T75" s="115"/>
      <c r="U75" s="112"/>
      <c r="V75" s="112">
        <v>1124</v>
      </c>
      <c r="W75" s="112">
        <v>1141</v>
      </c>
      <c r="X75" s="112">
        <v>1269</v>
      </c>
      <c r="Y75" s="112">
        <v>1458</v>
      </c>
      <c r="Z75" s="112">
        <v>1474</v>
      </c>
    </row>
    <row r="76" spans="1:26" x14ac:dyDescent="0.25">
      <c r="S76" s="115" t="s">
        <v>49</v>
      </c>
      <c r="T76" s="115"/>
      <c r="U76" s="112"/>
      <c r="V76" s="112">
        <v>417</v>
      </c>
      <c r="W76" s="112">
        <v>458</v>
      </c>
      <c r="X76" s="112">
        <v>477</v>
      </c>
      <c r="Y76" s="112">
        <v>531</v>
      </c>
      <c r="Z76" s="112">
        <v>526</v>
      </c>
    </row>
    <row r="77" spans="1:26" x14ac:dyDescent="0.25">
      <c r="S77" s="115" t="s">
        <v>50</v>
      </c>
      <c r="T77" s="115"/>
      <c r="U77" s="112"/>
      <c r="V77" s="112">
        <v>162</v>
      </c>
      <c r="W77" s="112">
        <v>148</v>
      </c>
      <c r="X77" s="112">
        <v>137</v>
      </c>
      <c r="Y77" s="112">
        <v>172</v>
      </c>
      <c r="Z77" s="112">
        <v>168</v>
      </c>
    </row>
    <row r="78" spans="1:26" x14ac:dyDescent="0.25">
      <c r="S78" s="115" t="s">
        <v>51</v>
      </c>
      <c r="T78" s="115"/>
      <c r="U78" s="112"/>
      <c r="V78" s="112">
        <v>91</v>
      </c>
      <c r="W78" s="112">
        <v>89</v>
      </c>
      <c r="X78" s="112">
        <v>87</v>
      </c>
      <c r="Y78" s="112">
        <v>87</v>
      </c>
      <c r="Z78" s="112">
        <v>85</v>
      </c>
    </row>
    <row r="79" spans="1:26" x14ac:dyDescent="0.25">
      <c r="S79" s="115" t="s">
        <v>52</v>
      </c>
      <c r="T79" s="115"/>
      <c r="U79" s="112"/>
      <c r="V79" s="112">
        <v>74</v>
      </c>
      <c r="W79" s="112">
        <v>73</v>
      </c>
      <c r="X79" s="112">
        <v>59</v>
      </c>
      <c r="Y79" s="112">
        <v>67</v>
      </c>
      <c r="Z79" s="112">
        <v>72</v>
      </c>
    </row>
    <row r="80" spans="1:26" x14ac:dyDescent="0.25">
      <c r="S80" s="118" t="s">
        <v>53</v>
      </c>
      <c r="T80" s="118"/>
      <c r="U80" s="112"/>
      <c r="V80" s="112">
        <v>45437</v>
      </c>
      <c r="W80" s="112">
        <v>46298</v>
      </c>
      <c r="X80" s="112">
        <v>49193</v>
      </c>
      <c r="Y80" s="112">
        <v>54658</v>
      </c>
      <c r="Z80" s="112">
        <v>56324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Charles Sturt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4061</v>
      </c>
      <c r="W83" s="112">
        <v>4184</v>
      </c>
      <c r="X83" s="112">
        <v>4286</v>
      </c>
      <c r="Y83" s="112">
        <v>4483</v>
      </c>
      <c r="Z83" s="112">
        <v>4613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5569</v>
      </c>
      <c r="W84" s="112">
        <v>5733</v>
      </c>
      <c r="X84" s="112">
        <v>5899</v>
      </c>
      <c r="Y84" s="112">
        <v>6260</v>
      </c>
      <c r="Z84" s="112">
        <v>6603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5087</v>
      </c>
      <c r="W85" s="112">
        <v>5226</v>
      </c>
      <c r="X85" s="112">
        <v>5348</v>
      </c>
      <c r="Y85" s="112">
        <v>5514</v>
      </c>
      <c r="Z85" s="112">
        <v>5594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111,406</v>
      </c>
      <c r="D86" s="94">
        <f t="shared" ref="D86:D91" si="4">AD4</f>
        <v>2.9649346568328516E-2</v>
      </c>
      <c r="E86" s="95">
        <f t="shared" ref="E86:E91" si="5">AD4</f>
        <v>2.9649346568328516E-2</v>
      </c>
      <c r="F86" s="94">
        <f t="shared" ref="F86:F91" si="6">AF4</f>
        <v>0.21006669128668554</v>
      </c>
      <c r="G86" s="95">
        <f t="shared" ref="G86:G91" si="7">AF4</f>
        <v>0.21006669128668554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2445</v>
      </c>
      <c r="W86" s="112">
        <v>2499</v>
      </c>
      <c r="X86" s="112">
        <v>2588</v>
      </c>
      <c r="Y86" s="112">
        <v>2827</v>
      </c>
      <c r="Z86" s="112">
        <v>2898</v>
      </c>
    </row>
    <row r="87" spans="1:30" ht="15" customHeight="1" x14ac:dyDescent="0.25">
      <c r="A87" s="96" t="s">
        <v>4</v>
      </c>
      <c r="B87" s="49"/>
      <c r="C87" s="97" t="str">
        <f t="shared" si="3"/>
        <v>55,033</v>
      </c>
      <c r="D87" s="94">
        <f t="shared" si="4"/>
        <v>2.9019651838970928E-2</v>
      </c>
      <c r="E87" s="95">
        <f t="shared" si="5"/>
        <v>2.9019651838970928E-2</v>
      </c>
      <c r="F87" s="94">
        <f t="shared" si="6"/>
        <v>0.18020587604546434</v>
      </c>
      <c r="G87" s="95">
        <f t="shared" si="7"/>
        <v>0.18020587604546434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2204</v>
      </c>
      <c r="W87" s="112">
        <v>2209</v>
      </c>
      <c r="X87" s="112">
        <v>2296</v>
      </c>
      <c r="Y87" s="112">
        <v>2399</v>
      </c>
      <c r="Z87" s="112">
        <v>2368</v>
      </c>
    </row>
    <row r="88" spans="1:30" ht="15" customHeight="1" x14ac:dyDescent="0.25">
      <c r="A88" s="96" t="s">
        <v>5</v>
      </c>
      <c r="B88" s="49"/>
      <c r="C88" s="97" t="str">
        <f t="shared" si="3"/>
        <v>56,325</v>
      </c>
      <c r="D88" s="94">
        <f t="shared" si="4"/>
        <v>3.0517591525330623E-2</v>
      </c>
      <c r="E88" s="95">
        <f t="shared" si="5"/>
        <v>3.0517591525330623E-2</v>
      </c>
      <c r="F88" s="94">
        <f t="shared" si="6"/>
        <v>0.23979221236600567</v>
      </c>
      <c r="G88" s="95">
        <f t="shared" si="7"/>
        <v>0.23979221236600567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2043</v>
      </c>
      <c r="W88" s="112">
        <v>2101</v>
      </c>
      <c r="X88" s="112">
        <v>2166</v>
      </c>
      <c r="Y88" s="112">
        <v>2231</v>
      </c>
      <c r="Z88" s="112">
        <v>2305</v>
      </c>
    </row>
    <row r="89" spans="1:30" ht="15" customHeight="1" x14ac:dyDescent="0.25">
      <c r="A89" s="49" t="s">
        <v>6</v>
      </c>
      <c r="B89" s="49"/>
      <c r="C89" s="97" t="str">
        <f t="shared" si="3"/>
        <v>73,177</v>
      </c>
      <c r="D89" s="94">
        <f t="shared" si="4"/>
        <v>3.3310740207291856E-2</v>
      </c>
      <c r="E89" s="95">
        <f t="shared" si="5"/>
        <v>3.3310740207291856E-2</v>
      </c>
      <c r="F89" s="94">
        <f t="shared" si="6"/>
        <v>0.11833297673992105</v>
      </c>
      <c r="G89" s="95">
        <f t="shared" si="7"/>
        <v>0.11833297673992105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2400</v>
      </c>
      <c r="W89" s="112">
        <v>2396</v>
      </c>
      <c r="X89" s="112">
        <v>2385</v>
      </c>
      <c r="Y89" s="112">
        <v>2383</v>
      </c>
      <c r="Z89" s="112">
        <v>2467</v>
      </c>
    </row>
    <row r="90" spans="1:30" ht="15" customHeight="1" x14ac:dyDescent="0.25">
      <c r="A90" s="49" t="s">
        <v>95</v>
      </c>
      <c r="B90" s="49"/>
      <c r="C90" s="97" t="str">
        <f t="shared" si="3"/>
        <v>$50,648</v>
      </c>
      <c r="D90" s="94">
        <f t="shared" si="4"/>
        <v>4.312075025203721E-2</v>
      </c>
      <c r="E90" s="95">
        <f t="shared" si="5"/>
        <v>4.312075025203721E-2</v>
      </c>
      <c r="F90" s="94">
        <f t="shared" si="6"/>
        <v>8.3715251573908356E-2</v>
      </c>
      <c r="G90" s="95">
        <f t="shared" si="7"/>
        <v>8.3715251573908356E-2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3475</v>
      </c>
      <c r="W90" s="112">
        <v>3441</v>
      </c>
      <c r="X90" s="112">
        <v>3451</v>
      </c>
      <c r="Y90" s="112">
        <v>3532</v>
      </c>
      <c r="Z90" s="112">
        <v>3665</v>
      </c>
    </row>
    <row r="91" spans="1:30" ht="15" customHeight="1" x14ac:dyDescent="0.25">
      <c r="A91" s="49" t="s">
        <v>7</v>
      </c>
      <c r="B91" s="49"/>
      <c r="C91" s="97" t="str">
        <f t="shared" si="3"/>
        <v>$5,100.5 mil</v>
      </c>
      <c r="D91" s="94">
        <f t="shared" si="4"/>
        <v>7.8895309203681041E-2</v>
      </c>
      <c r="E91" s="95">
        <f t="shared" si="5"/>
        <v>7.8895309203681041E-2</v>
      </c>
      <c r="F91" s="94">
        <f t="shared" si="6"/>
        <v>0.35993975863138217</v>
      </c>
      <c r="G91" s="95">
        <f t="shared" si="7"/>
        <v>0.35993975863138217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33427</v>
      </c>
      <c r="W91" s="112">
        <v>34010</v>
      </c>
      <c r="X91" s="112">
        <v>34511</v>
      </c>
      <c r="Y91" s="112">
        <v>35758</v>
      </c>
      <c r="Z91" s="112">
        <v>36846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2949</v>
      </c>
      <c r="W93" s="112">
        <v>3062</v>
      </c>
      <c r="X93" s="112">
        <v>3211</v>
      </c>
      <c r="Y93" s="112">
        <v>3371</v>
      </c>
      <c r="Z93" s="112">
        <v>3581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7355</v>
      </c>
      <c r="W94" s="112">
        <v>7739</v>
      </c>
      <c r="X94" s="112">
        <v>8053</v>
      </c>
      <c r="Y94" s="112">
        <v>8581</v>
      </c>
      <c r="Z94" s="112">
        <v>8991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992</v>
      </c>
      <c r="W95" s="112">
        <v>1086</v>
      </c>
      <c r="X95" s="112">
        <v>1156</v>
      </c>
      <c r="Y95" s="112">
        <v>1277</v>
      </c>
      <c r="Z95" s="112">
        <v>1265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4702</v>
      </c>
      <c r="W96" s="112">
        <v>4889</v>
      </c>
      <c r="X96" s="112">
        <v>5115</v>
      </c>
      <c r="Y96" s="112">
        <v>5328</v>
      </c>
      <c r="Z96" s="112">
        <v>5687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6306</v>
      </c>
      <c r="W97" s="112">
        <v>6203</v>
      </c>
      <c r="X97" s="112">
        <v>6292</v>
      </c>
      <c r="Y97" s="112">
        <v>6509</v>
      </c>
      <c r="Z97" s="112">
        <v>6472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3341</v>
      </c>
      <c r="W98" s="112">
        <v>3389</v>
      </c>
      <c r="X98" s="112">
        <v>3394</v>
      </c>
      <c r="Y98" s="112">
        <v>3414</v>
      </c>
      <c r="Z98" s="112">
        <v>3408</v>
      </c>
    </row>
    <row r="99" spans="1:32" ht="15" customHeight="1" x14ac:dyDescent="0.25">
      <c r="S99" s="115" t="s">
        <v>188</v>
      </c>
      <c r="T99" s="115"/>
      <c r="U99" s="112"/>
      <c r="V99" s="112">
        <v>261</v>
      </c>
      <c r="W99" s="112">
        <v>273</v>
      </c>
      <c r="X99" s="112">
        <v>268</v>
      </c>
      <c r="Y99" s="112">
        <v>290</v>
      </c>
      <c r="Z99" s="112">
        <v>328</v>
      </c>
    </row>
    <row r="100" spans="1:32" ht="15" customHeight="1" x14ac:dyDescent="0.25">
      <c r="S100" s="115" t="s">
        <v>58</v>
      </c>
      <c r="T100" s="115"/>
      <c r="U100" s="112"/>
      <c r="V100" s="112">
        <v>1732</v>
      </c>
      <c r="W100" s="112">
        <v>1816</v>
      </c>
      <c r="X100" s="112">
        <v>1849</v>
      </c>
      <c r="Y100" s="112">
        <v>1847</v>
      </c>
      <c r="Z100" s="112">
        <v>1918</v>
      </c>
    </row>
    <row r="101" spans="1:32" x14ac:dyDescent="0.25">
      <c r="A101" s="18"/>
      <c r="S101" s="118" t="s">
        <v>53</v>
      </c>
      <c r="T101" s="118"/>
      <c r="U101" s="112"/>
      <c r="V101" s="112">
        <v>32003</v>
      </c>
      <c r="W101" s="112">
        <v>32827</v>
      </c>
      <c r="X101" s="112">
        <v>33701</v>
      </c>
      <c r="Y101" s="112">
        <v>35016</v>
      </c>
      <c r="Z101" s="112">
        <v>36290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68517</v>
      </c>
      <c r="W104" s="112">
        <v>74308</v>
      </c>
      <c r="X104" s="112">
        <v>75243</v>
      </c>
      <c r="Y104" s="112">
        <v>82700</v>
      </c>
      <c r="Z104" s="112">
        <v>85609</v>
      </c>
      <c r="AB104" s="109" t="str">
        <f>TEXT(Z104,"###,###")</f>
        <v>85,609</v>
      </c>
      <c r="AD104" s="130">
        <f>Z104/($Z$4)*100</f>
        <v>76.844155611008375</v>
      </c>
      <c r="AF104" s="109"/>
    </row>
    <row r="105" spans="1:32" x14ac:dyDescent="0.25">
      <c r="S105" s="115" t="s">
        <v>17</v>
      </c>
      <c r="T105" s="115"/>
      <c r="U105" s="112"/>
      <c r="V105" s="112">
        <v>17371</v>
      </c>
      <c r="W105" s="112">
        <v>16939</v>
      </c>
      <c r="X105" s="112">
        <v>17194</v>
      </c>
      <c r="Y105" s="112">
        <v>19408</v>
      </c>
      <c r="Z105" s="112">
        <v>19562</v>
      </c>
      <c r="AB105" s="109" t="str">
        <f>TEXT(Z105,"###,###")</f>
        <v>19,562</v>
      </c>
      <c r="AD105" s="130">
        <f>Z105/($Z$4)*100</f>
        <v>17.559197888803116</v>
      </c>
      <c r="AF105" s="109"/>
    </row>
    <row r="106" spans="1:32" x14ac:dyDescent="0.25">
      <c r="S106" s="118" t="s">
        <v>53</v>
      </c>
      <c r="T106" s="118"/>
      <c r="U106" s="120"/>
      <c r="V106" s="120">
        <v>85888</v>
      </c>
      <c r="W106" s="120">
        <v>91247</v>
      </c>
      <c r="X106" s="120">
        <v>92437</v>
      </c>
      <c r="Y106" s="120">
        <v>102108</v>
      </c>
      <c r="Z106" s="120">
        <v>105171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11711</v>
      </c>
      <c r="W108" s="112">
        <v>12339</v>
      </c>
      <c r="X108" s="112">
        <v>12736</v>
      </c>
      <c r="Y108" s="112">
        <v>13431</v>
      </c>
      <c r="Z108" s="112">
        <v>13122</v>
      </c>
      <c r="AB108" s="109" t="str">
        <f>TEXT(Z108,"###,###")</f>
        <v>13,122</v>
      </c>
      <c r="AD108" s="130">
        <f>Z108/($Z$4)*100</f>
        <v>11.778539755488932</v>
      </c>
      <c r="AF108" s="109"/>
    </row>
    <row r="109" spans="1:32" x14ac:dyDescent="0.25">
      <c r="S109" s="115" t="s">
        <v>20</v>
      </c>
      <c r="T109" s="115"/>
      <c r="U109" s="112"/>
      <c r="V109" s="112">
        <v>11718</v>
      </c>
      <c r="W109" s="112">
        <v>12045</v>
      </c>
      <c r="X109" s="112">
        <v>13554</v>
      </c>
      <c r="Y109" s="112">
        <v>14394</v>
      </c>
      <c r="Z109" s="112">
        <v>14651</v>
      </c>
      <c r="AB109" s="109" t="str">
        <f>TEXT(Z109,"###,###")</f>
        <v>14,651</v>
      </c>
      <c r="AD109" s="130">
        <f>Z109/($Z$4)*100</f>
        <v>13.15099725328977</v>
      </c>
      <c r="AF109" s="109"/>
    </row>
    <row r="110" spans="1:32" x14ac:dyDescent="0.25">
      <c r="S110" s="115" t="s">
        <v>21</v>
      </c>
      <c r="T110" s="115"/>
      <c r="U110" s="112"/>
      <c r="V110" s="112">
        <v>21001</v>
      </c>
      <c r="W110" s="112">
        <v>20921</v>
      </c>
      <c r="X110" s="112">
        <v>21932</v>
      </c>
      <c r="Y110" s="112">
        <v>24593</v>
      </c>
      <c r="Z110" s="112">
        <v>24780</v>
      </c>
      <c r="AB110" s="109" t="str">
        <f>TEXT(Z110,"###,###")</f>
        <v>24,780</v>
      </c>
      <c r="AD110" s="130">
        <f>Z110/($Z$4)*100</f>
        <v>22.24296716514371</v>
      </c>
      <c r="AF110" s="109"/>
    </row>
    <row r="111" spans="1:32" x14ac:dyDescent="0.25">
      <c r="S111" s="115" t="s">
        <v>22</v>
      </c>
      <c r="T111" s="115"/>
      <c r="U111" s="112"/>
      <c r="V111" s="112">
        <v>41091</v>
      </c>
      <c r="W111" s="112">
        <v>41450</v>
      </c>
      <c r="X111" s="112">
        <v>44215</v>
      </c>
      <c r="Y111" s="112">
        <v>49691</v>
      </c>
      <c r="Z111" s="112">
        <v>52622</v>
      </c>
      <c r="AB111" s="109" t="str">
        <f>TEXT(Z111,"###,###")</f>
        <v>52,622</v>
      </c>
      <c r="AD111" s="130">
        <f>Z111/($Z$4)*100</f>
        <v>47.234439796779348</v>
      </c>
      <c r="AF111" s="109"/>
    </row>
    <row r="112" spans="1:32" x14ac:dyDescent="0.25">
      <c r="S112" s="118" t="s">
        <v>53</v>
      </c>
      <c r="T112" s="118"/>
      <c r="U112" s="112"/>
      <c r="V112" s="112">
        <v>92068</v>
      </c>
      <c r="W112" s="112">
        <v>93087</v>
      </c>
      <c r="X112" s="112">
        <v>98555</v>
      </c>
      <c r="Y112" s="112">
        <v>108202</v>
      </c>
      <c r="Z112" s="112">
        <v>111406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40.79</v>
      </c>
      <c r="W118" s="131">
        <v>40.82</v>
      </c>
      <c r="X118" s="131">
        <v>40.78</v>
      </c>
      <c r="Y118" s="131">
        <v>40.71</v>
      </c>
      <c r="Z118" s="131">
        <v>40.5</v>
      </c>
      <c r="AB118" s="109" t="str">
        <f>TEXT(Z118,"##.0")</f>
        <v>40.5</v>
      </c>
    </row>
    <row r="120" spans="19:32" x14ac:dyDescent="0.25">
      <c r="S120" s="101" t="s">
        <v>97</v>
      </c>
      <c r="T120" s="112"/>
      <c r="U120" s="112"/>
      <c r="V120" s="112">
        <v>56103</v>
      </c>
      <c r="W120" s="112">
        <v>57284</v>
      </c>
      <c r="X120" s="112">
        <v>58257</v>
      </c>
      <c r="Y120" s="112">
        <v>60588</v>
      </c>
      <c r="Z120" s="112">
        <v>62614</v>
      </c>
      <c r="AB120" s="109" t="str">
        <f>TEXT(Z120,"###,###")</f>
        <v>62,614</v>
      </c>
    </row>
    <row r="121" spans="19:32" x14ac:dyDescent="0.25">
      <c r="S121" s="101" t="s">
        <v>98</v>
      </c>
      <c r="T121" s="112"/>
      <c r="U121" s="112"/>
      <c r="V121" s="112">
        <v>4525</v>
      </c>
      <c r="W121" s="112">
        <v>4606</v>
      </c>
      <c r="X121" s="112">
        <v>4588</v>
      </c>
      <c r="Y121" s="112">
        <v>4359</v>
      </c>
      <c r="Z121" s="112">
        <v>4450</v>
      </c>
      <c r="AB121" s="109" t="str">
        <f>TEXT(Z121,"###,###")</f>
        <v>4,450</v>
      </c>
    </row>
    <row r="122" spans="19:32" x14ac:dyDescent="0.25">
      <c r="S122" s="101" t="s">
        <v>99</v>
      </c>
      <c r="T122" s="112"/>
      <c r="U122" s="112"/>
      <c r="V122" s="112">
        <v>4808</v>
      </c>
      <c r="W122" s="112">
        <v>4941</v>
      </c>
      <c r="X122" s="112">
        <v>5408</v>
      </c>
      <c r="Y122" s="112">
        <v>5874</v>
      </c>
      <c r="Z122" s="112">
        <v>6114</v>
      </c>
      <c r="AB122" s="109" t="str">
        <f>TEXT(Z122,"###,###")</f>
        <v>6,114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60911</v>
      </c>
      <c r="W124" s="112">
        <v>62225</v>
      </c>
      <c r="X124" s="112">
        <v>63665</v>
      </c>
      <c r="Y124" s="112">
        <v>66462</v>
      </c>
      <c r="Z124" s="112">
        <v>68728</v>
      </c>
      <c r="AB124" s="109" t="str">
        <f>TEXT(Z124,"###,###")</f>
        <v>68,728</v>
      </c>
      <c r="AD124" s="127">
        <f>Z124/$Z$7*100</f>
        <v>93.920220834415176</v>
      </c>
    </row>
    <row r="125" spans="19:32" x14ac:dyDescent="0.25">
      <c r="S125" s="101" t="s">
        <v>101</v>
      </c>
      <c r="T125" s="112"/>
      <c r="U125" s="112"/>
      <c r="V125" s="112">
        <v>9333</v>
      </c>
      <c r="W125" s="112">
        <v>9547</v>
      </c>
      <c r="X125" s="112">
        <v>9996</v>
      </c>
      <c r="Y125" s="112">
        <v>10233</v>
      </c>
      <c r="Z125" s="112">
        <v>10564</v>
      </c>
      <c r="AB125" s="109" t="str">
        <f>TEXT(Z125,"###,###")</f>
        <v>10,564</v>
      </c>
      <c r="AD125" s="127">
        <f>Z125/$Z$7*100</f>
        <v>14.436229962966507</v>
      </c>
    </row>
    <row r="127" spans="19:32" x14ac:dyDescent="0.25">
      <c r="S127" s="101" t="s">
        <v>102</v>
      </c>
      <c r="T127" s="112"/>
      <c r="U127" s="112"/>
      <c r="V127" s="112">
        <v>33429</v>
      </c>
      <c r="W127" s="112">
        <v>34004</v>
      </c>
      <c r="X127" s="112">
        <v>34512</v>
      </c>
      <c r="Y127" s="112">
        <v>35754</v>
      </c>
      <c r="Z127" s="112">
        <v>36841</v>
      </c>
      <c r="AB127" s="109" t="str">
        <f>TEXT(Z127,"###,###")</f>
        <v>36,841</v>
      </c>
      <c r="AD127" s="127">
        <f>Z127/$Z$7*100</f>
        <v>50.345053773726725</v>
      </c>
    </row>
    <row r="128" spans="19:32" x14ac:dyDescent="0.25">
      <c r="S128" s="101" t="s">
        <v>103</v>
      </c>
      <c r="T128" s="112"/>
      <c r="U128" s="112"/>
      <c r="V128" s="112">
        <v>32007</v>
      </c>
      <c r="W128" s="112">
        <v>32830</v>
      </c>
      <c r="X128" s="112">
        <v>33705</v>
      </c>
      <c r="Y128" s="112">
        <v>35013</v>
      </c>
      <c r="Z128" s="112">
        <v>36290</v>
      </c>
      <c r="AB128" s="109" t="str">
        <f>TEXT(Z128,"###,###")</f>
        <v>36,290</v>
      </c>
      <c r="AD128" s="127">
        <f>Z128/$Z$7*100</f>
        <v>49.592084944723069</v>
      </c>
    </row>
    <row r="130" spans="19:20" x14ac:dyDescent="0.25">
      <c r="S130" s="101" t="s">
        <v>261</v>
      </c>
      <c r="T130" s="127">
        <v>85.565136586632406</v>
      </c>
    </row>
    <row r="131" spans="19:20" x14ac:dyDescent="0.25">
      <c r="S131" s="101" t="s">
        <v>262</v>
      </c>
      <c r="T131" s="127">
        <v>6.0811457151837329</v>
      </c>
    </row>
    <row r="132" spans="19:20" x14ac:dyDescent="0.25">
      <c r="S132" s="101" t="s">
        <v>263</v>
      </c>
      <c r="T132" s="127">
        <v>8.3550842477827736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149DFAA-E767-452D-8069-C05A74378F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131D98F-D438-4D95-B7BE-9BF3ACA358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84E578E-E7A1-4BA9-854D-24196BF41DF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82E2E87-AC16-464F-9751-FC85BB3B53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E8E95-F31A-4D7F-B386-F013ADAF5414}">
  <sheetPr codeName="Sheet7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118</v>
      </c>
      <c r="T1" s="99"/>
      <c r="U1" s="99"/>
      <c r="V1" s="99"/>
      <c r="W1" s="99"/>
      <c r="X1" s="99"/>
      <c r="Y1" s="100" t="s">
        <v>205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118</v>
      </c>
      <c r="Y3" s="105" t="s">
        <v>205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10.13 Clare and Gilbert Valleys,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6783</v>
      </c>
      <c r="W4" s="108">
        <v>7229</v>
      </c>
      <c r="X4" s="108">
        <v>7415</v>
      </c>
      <c r="Y4" s="108">
        <v>7935</v>
      </c>
      <c r="Z4" s="108">
        <v>8002</v>
      </c>
      <c r="AB4" s="109" t="str">
        <f>TEXT(Z4,"###,###")</f>
        <v>8,002</v>
      </c>
      <c r="AD4" s="110">
        <f>Z4/Y4-1</f>
        <v>8.4436042848141657E-3</v>
      </c>
      <c r="AF4" s="110">
        <f>Z4/V4-1</f>
        <v>0.17971399085950179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3461</v>
      </c>
      <c r="W5" s="108">
        <v>3669</v>
      </c>
      <c r="X5" s="108">
        <v>3623</v>
      </c>
      <c r="Y5" s="108">
        <v>3866</v>
      </c>
      <c r="Z5" s="108">
        <v>3947</v>
      </c>
      <c r="AB5" s="109" t="str">
        <f>TEXT(Z5,"###,###")</f>
        <v>3,947</v>
      </c>
      <c r="AD5" s="110">
        <f t="shared" ref="AD5:AD9" si="0">Z5/Y5-1</f>
        <v>2.0951888256595996E-2</v>
      </c>
      <c r="AF5" s="110">
        <f t="shared" ref="AF5:AF9" si="1">Z5/V5-1</f>
        <v>0.1404218433978619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3326</v>
      </c>
      <c r="W6" s="108">
        <v>3559</v>
      </c>
      <c r="X6" s="108">
        <v>3788</v>
      </c>
      <c r="Y6" s="108">
        <v>4064</v>
      </c>
      <c r="Z6" s="108">
        <v>4050</v>
      </c>
      <c r="AB6" s="109" t="str">
        <f>TEXT(Z6,"###,###")</f>
        <v>4,050</v>
      </c>
      <c r="AD6" s="110">
        <f t="shared" si="0"/>
        <v>-3.4448818897637734E-3</v>
      </c>
      <c r="AF6" s="110">
        <f t="shared" si="1"/>
        <v>0.21767889356584491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4820</v>
      </c>
      <c r="W7" s="108">
        <v>5088</v>
      </c>
      <c r="X7" s="108">
        <v>5104</v>
      </c>
      <c r="Y7" s="108">
        <v>5271</v>
      </c>
      <c r="Z7" s="108">
        <v>5352</v>
      </c>
      <c r="AB7" s="109" t="str">
        <f>TEXT(Z7,"###,###")</f>
        <v>5,352</v>
      </c>
      <c r="AD7" s="110">
        <f t="shared" si="0"/>
        <v>1.5367103016505457E-2</v>
      </c>
      <c r="AF7" s="110">
        <f t="shared" si="1"/>
        <v>0.11037344398340254</v>
      </c>
    </row>
    <row r="8" spans="1:32" ht="17.25" customHeight="1" x14ac:dyDescent="0.25">
      <c r="A8" s="62" t="s">
        <v>12</v>
      </c>
      <c r="B8" s="63"/>
      <c r="C8" s="29"/>
      <c r="D8" s="64" t="str">
        <f>AB4</f>
        <v>8,002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5,352</v>
      </c>
      <c r="P8" s="65"/>
      <c r="S8" s="107" t="s">
        <v>82</v>
      </c>
      <c r="T8" s="108"/>
      <c r="U8" s="108"/>
      <c r="V8" s="108">
        <v>37891.4</v>
      </c>
      <c r="W8" s="108">
        <v>37001.129999999997</v>
      </c>
      <c r="X8" s="108">
        <v>38226.49</v>
      </c>
      <c r="Y8" s="108">
        <v>38502.92</v>
      </c>
      <c r="Z8" s="108">
        <v>40228</v>
      </c>
      <c r="AB8" s="109" t="str">
        <f>TEXT(Z8,"$###,###")</f>
        <v>$40,228</v>
      </c>
      <c r="AD8" s="110">
        <f t="shared" si="0"/>
        <v>4.4803874615223949E-2</v>
      </c>
      <c r="AF8" s="110">
        <f t="shared" si="1"/>
        <v>6.1665707785935497E-2</v>
      </c>
    </row>
    <row r="9" spans="1:32" x14ac:dyDescent="0.25">
      <c r="A9" s="30" t="s">
        <v>14</v>
      </c>
      <c r="B9" s="69"/>
      <c r="C9" s="70"/>
      <c r="D9" s="71">
        <f>AD104</f>
        <v>72.406898275431146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51.083707025411066</v>
      </c>
      <c r="P9" s="72" t="s">
        <v>83</v>
      </c>
      <c r="S9" s="107" t="s">
        <v>7</v>
      </c>
      <c r="T9" s="108"/>
      <c r="U9" s="108"/>
      <c r="V9" s="108">
        <v>238846043</v>
      </c>
      <c r="W9" s="108">
        <v>254552060</v>
      </c>
      <c r="X9" s="108">
        <v>268621619</v>
      </c>
      <c r="Y9" s="108">
        <v>301549154</v>
      </c>
      <c r="Z9" s="108">
        <v>313863109</v>
      </c>
      <c r="AB9" s="109" t="str">
        <f>TEXT(Z9/1000000,"$#,###.0")&amp;" mil"</f>
        <v>$313.9 mil</v>
      </c>
      <c r="AD9" s="110">
        <f t="shared" si="0"/>
        <v>4.0835647643700623E-2</v>
      </c>
      <c r="AF9" s="110">
        <f t="shared" si="1"/>
        <v>0.31408125944962806</v>
      </c>
    </row>
    <row r="10" spans="1:32" x14ac:dyDescent="0.25">
      <c r="A10" s="30" t="s">
        <v>17</v>
      </c>
      <c r="B10" s="69"/>
      <c r="C10" s="70"/>
      <c r="D10" s="71">
        <f>AD105</f>
        <v>14.158960259935016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48.748131539611364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72.627055306427508</v>
      </c>
      <c r="P11" s="72" t="s">
        <v>83</v>
      </c>
      <c r="S11" s="107" t="s">
        <v>29</v>
      </c>
      <c r="T11" s="112"/>
      <c r="U11" s="112"/>
      <c r="V11" s="112">
        <v>5485</v>
      </c>
      <c r="W11" s="112">
        <v>5804</v>
      </c>
      <c r="X11" s="112">
        <v>6009</v>
      </c>
      <c r="Y11" s="112">
        <v>6473</v>
      </c>
      <c r="Z11" s="112">
        <v>6544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15.47085201793722</v>
      </c>
      <c r="P12" s="72" t="s">
        <v>83</v>
      </c>
      <c r="S12" s="107" t="s">
        <v>30</v>
      </c>
      <c r="T12" s="112"/>
      <c r="U12" s="112"/>
      <c r="V12" s="112">
        <v>1302</v>
      </c>
      <c r="W12" s="112">
        <v>1427</v>
      </c>
      <c r="X12" s="112">
        <v>1406</v>
      </c>
      <c r="Y12" s="112">
        <v>1459</v>
      </c>
      <c r="Z12" s="112">
        <v>1456</v>
      </c>
    </row>
    <row r="13" spans="1:32" ht="15" customHeight="1" x14ac:dyDescent="0.25">
      <c r="A13" s="30" t="s">
        <v>19</v>
      </c>
      <c r="B13" s="70"/>
      <c r="C13" s="70"/>
      <c r="D13" s="71">
        <f>AD108</f>
        <v>17.695576105973508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11.789985052316892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16.99575106223444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45.0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25.443639090227443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19.241546796189052</v>
      </c>
      <c r="P15" s="72" t="s">
        <v>83</v>
      </c>
      <c r="S15" s="115" t="s">
        <v>59</v>
      </c>
      <c r="T15" s="115"/>
      <c r="U15" s="116"/>
      <c r="V15" s="116">
        <v>762</v>
      </c>
      <c r="W15" s="116">
        <v>810</v>
      </c>
      <c r="X15" s="116">
        <v>776</v>
      </c>
      <c r="Y15" s="112">
        <v>768</v>
      </c>
      <c r="Z15" s="112">
        <v>855</v>
      </c>
      <c r="AB15" s="117">
        <f t="shared" ref="AB15:AB34" si="2">IF(Z15="np",0,Z15/$Z$34)</f>
        <v>0.1068215892053973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26.343414146463385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80.758453203810944</v>
      </c>
      <c r="P16" s="37" t="s">
        <v>83</v>
      </c>
      <c r="S16" s="115" t="s">
        <v>60</v>
      </c>
      <c r="T16" s="115"/>
      <c r="U16" s="116"/>
      <c r="V16" s="116">
        <v>97</v>
      </c>
      <c r="W16" s="116">
        <v>124</v>
      </c>
      <c r="X16" s="116">
        <v>125</v>
      </c>
      <c r="Y16" s="112">
        <v>127</v>
      </c>
      <c r="Z16" s="112">
        <v>137</v>
      </c>
      <c r="AB16" s="117">
        <f t="shared" si="2"/>
        <v>1.7116441779110446E-2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695</v>
      </c>
      <c r="W17" s="116">
        <v>700</v>
      </c>
      <c r="X17" s="116">
        <v>690</v>
      </c>
      <c r="Y17" s="112">
        <v>703</v>
      </c>
      <c r="Z17" s="112">
        <v>690</v>
      </c>
      <c r="AB17" s="117">
        <f t="shared" si="2"/>
        <v>8.6206896551724144E-2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53</v>
      </c>
      <c r="W18" s="116">
        <v>38</v>
      </c>
      <c r="X18" s="116">
        <v>54</v>
      </c>
      <c r="Y18" s="112">
        <v>51</v>
      </c>
      <c r="Z18" s="112">
        <v>64</v>
      </c>
      <c r="AB18" s="117">
        <f t="shared" si="2"/>
        <v>7.9960019990004995E-3</v>
      </c>
    </row>
    <row r="19" spans="1:28" x14ac:dyDescent="0.25">
      <c r="A19" s="61" t="str">
        <f>$S$1&amp;" ("&amp;$V$2&amp;" to "&amp;$Z$2&amp;")"</f>
        <v>Clare and Gilbert Valleys (2018-19 to 2022-23)</v>
      </c>
      <c r="B19" s="61"/>
      <c r="C19" s="61"/>
      <c r="D19" s="61"/>
      <c r="E19" s="61"/>
      <c r="F19" s="61"/>
      <c r="G19" s="61" t="str">
        <f>$S$1&amp;" ("&amp;$V$2&amp;" to "&amp;$Z$2&amp;")"</f>
        <v>Clare and Gilbert Valleys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355</v>
      </c>
      <c r="W19" s="116">
        <v>425</v>
      </c>
      <c r="X19" s="116">
        <v>409</v>
      </c>
      <c r="Y19" s="112">
        <v>489</v>
      </c>
      <c r="Z19" s="112">
        <v>519</v>
      </c>
      <c r="AB19" s="117">
        <f t="shared" si="2"/>
        <v>6.484257871064468E-2</v>
      </c>
    </row>
    <row r="20" spans="1:28" x14ac:dyDescent="0.25">
      <c r="S20" s="115" t="s">
        <v>64</v>
      </c>
      <c r="T20" s="115"/>
      <c r="U20" s="116"/>
      <c r="V20" s="116">
        <v>173</v>
      </c>
      <c r="W20" s="116">
        <v>195</v>
      </c>
      <c r="X20" s="116">
        <v>209</v>
      </c>
      <c r="Y20" s="112">
        <v>226</v>
      </c>
      <c r="Z20" s="112">
        <v>224</v>
      </c>
      <c r="AB20" s="117">
        <f t="shared" si="2"/>
        <v>2.798600699650175E-2</v>
      </c>
    </row>
    <row r="21" spans="1:28" x14ac:dyDescent="0.25">
      <c r="S21" s="115" t="s">
        <v>65</v>
      </c>
      <c r="T21" s="115"/>
      <c r="U21" s="116"/>
      <c r="V21" s="116">
        <v>495</v>
      </c>
      <c r="W21" s="116">
        <v>563</v>
      </c>
      <c r="X21" s="116">
        <v>616</v>
      </c>
      <c r="Y21" s="112">
        <v>609</v>
      </c>
      <c r="Z21" s="112">
        <v>603</v>
      </c>
      <c r="AB21" s="117">
        <f t="shared" si="2"/>
        <v>7.5337331334332833E-2</v>
      </c>
    </row>
    <row r="22" spans="1:28" x14ac:dyDescent="0.25">
      <c r="S22" s="115" t="s">
        <v>66</v>
      </c>
      <c r="T22" s="115"/>
      <c r="U22" s="116"/>
      <c r="V22" s="116">
        <v>366</v>
      </c>
      <c r="W22" s="116">
        <v>381</v>
      </c>
      <c r="X22" s="116">
        <v>493</v>
      </c>
      <c r="Y22" s="112">
        <v>582</v>
      </c>
      <c r="Z22" s="112">
        <v>575</v>
      </c>
      <c r="AB22" s="117">
        <f t="shared" si="2"/>
        <v>7.183908045977011E-2</v>
      </c>
    </row>
    <row r="23" spans="1:28" x14ac:dyDescent="0.25">
      <c r="S23" s="115" t="s">
        <v>67</v>
      </c>
      <c r="T23" s="115"/>
      <c r="U23" s="116"/>
      <c r="V23" s="116">
        <v>250</v>
      </c>
      <c r="W23" s="116">
        <v>229</v>
      </c>
      <c r="X23" s="116">
        <v>246</v>
      </c>
      <c r="Y23" s="112">
        <v>293</v>
      </c>
      <c r="Z23" s="112">
        <v>304</v>
      </c>
      <c r="AB23" s="117">
        <f t="shared" si="2"/>
        <v>3.7981009495252377E-2</v>
      </c>
    </row>
    <row r="24" spans="1:28" x14ac:dyDescent="0.25">
      <c r="S24" s="115" t="s">
        <v>68</v>
      </c>
      <c r="T24" s="115"/>
      <c r="U24" s="116"/>
      <c r="V24" s="116">
        <v>22</v>
      </c>
      <c r="W24" s="116">
        <v>17</v>
      </c>
      <c r="X24" s="116">
        <v>19</v>
      </c>
      <c r="Y24" s="112">
        <v>18</v>
      </c>
      <c r="Z24" s="112">
        <v>26</v>
      </c>
      <c r="AB24" s="117">
        <f t="shared" si="2"/>
        <v>3.2483758120939528E-3</v>
      </c>
    </row>
    <row r="25" spans="1:28" x14ac:dyDescent="0.25">
      <c r="S25" s="115" t="s">
        <v>69</v>
      </c>
      <c r="T25" s="115"/>
      <c r="U25" s="116"/>
      <c r="V25" s="116">
        <v>183</v>
      </c>
      <c r="W25" s="116">
        <v>210</v>
      </c>
      <c r="X25" s="116">
        <v>225</v>
      </c>
      <c r="Y25" s="112">
        <v>236</v>
      </c>
      <c r="Z25" s="112">
        <v>236</v>
      </c>
      <c r="AB25" s="117">
        <f t="shared" si="2"/>
        <v>2.9485257371314341E-2</v>
      </c>
    </row>
    <row r="26" spans="1:28" x14ac:dyDescent="0.25">
      <c r="S26" s="115" t="s">
        <v>70</v>
      </c>
      <c r="T26" s="115"/>
      <c r="U26" s="116"/>
      <c r="V26" s="116">
        <v>116</v>
      </c>
      <c r="W26" s="116">
        <v>121</v>
      </c>
      <c r="X26" s="116">
        <v>101</v>
      </c>
      <c r="Y26" s="112">
        <v>99</v>
      </c>
      <c r="Z26" s="112">
        <v>104</v>
      </c>
      <c r="AB26" s="117">
        <f t="shared" si="2"/>
        <v>1.2993503248375811E-2</v>
      </c>
    </row>
    <row r="27" spans="1:28" x14ac:dyDescent="0.25">
      <c r="S27" s="115" t="s">
        <v>71</v>
      </c>
      <c r="T27" s="115"/>
      <c r="U27" s="116"/>
      <c r="V27" s="116">
        <v>316</v>
      </c>
      <c r="W27" s="116">
        <v>359</v>
      </c>
      <c r="X27" s="116">
        <v>361</v>
      </c>
      <c r="Y27" s="112">
        <v>368</v>
      </c>
      <c r="Z27" s="112">
        <v>372</v>
      </c>
      <c r="AB27" s="117">
        <f t="shared" si="2"/>
        <v>4.6476761619190406E-2</v>
      </c>
    </row>
    <row r="28" spans="1:28" x14ac:dyDescent="0.25">
      <c r="S28" s="115" t="s">
        <v>72</v>
      </c>
      <c r="T28" s="115"/>
      <c r="U28" s="116"/>
      <c r="V28" s="116">
        <v>365</v>
      </c>
      <c r="W28" s="116">
        <v>396</v>
      </c>
      <c r="X28" s="116">
        <v>404</v>
      </c>
      <c r="Y28" s="112">
        <v>448</v>
      </c>
      <c r="Z28" s="112">
        <v>470</v>
      </c>
      <c r="AB28" s="117">
        <f t="shared" si="2"/>
        <v>5.872063968015992E-2</v>
      </c>
    </row>
    <row r="29" spans="1:28" x14ac:dyDescent="0.25">
      <c r="S29" s="115" t="s">
        <v>73</v>
      </c>
      <c r="T29" s="115"/>
      <c r="U29" s="116"/>
      <c r="V29" s="116">
        <v>288</v>
      </c>
      <c r="W29" s="116">
        <v>226</v>
      </c>
      <c r="X29" s="116">
        <v>227</v>
      </c>
      <c r="Y29" s="112">
        <v>365</v>
      </c>
      <c r="Z29" s="112">
        <v>260</v>
      </c>
      <c r="AB29" s="117">
        <f t="shared" si="2"/>
        <v>3.2483758120939531E-2</v>
      </c>
    </row>
    <row r="30" spans="1:28" x14ac:dyDescent="0.25">
      <c r="S30" s="115" t="s">
        <v>74</v>
      </c>
      <c r="T30" s="115"/>
      <c r="U30" s="116"/>
      <c r="V30" s="116">
        <v>498</v>
      </c>
      <c r="W30" s="116">
        <v>555</v>
      </c>
      <c r="X30" s="116">
        <v>544</v>
      </c>
      <c r="Y30" s="112">
        <v>566</v>
      </c>
      <c r="Z30" s="112">
        <v>566</v>
      </c>
      <c r="AB30" s="117">
        <f t="shared" si="2"/>
        <v>7.0714642678660664E-2</v>
      </c>
    </row>
    <row r="31" spans="1:28" x14ac:dyDescent="0.25">
      <c r="S31" s="115" t="s">
        <v>75</v>
      </c>
      <c r="T31" s="115"/>
      <c r="U31" s="116"/>
      <c r="V31" s="116">
        <v>576</v>
      </c>
      <c r="W31" s="116">
        <v>614</v>
      </c>
      <c r="X31" s="116">
        <v>732</v>
      </c>
      <c r="Y31" s="112">
        <v>780</v>
      </c>
      <c r="Z31" s="112">
        <v>898</v>
      </c>
      <c r="AB31" s="117">
        <f t="shared" si="2"/>
        <v>0.11219390304847576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60</v>
      </c>
      <c r="W32" s="116">
        <v>56</v>
      </c>
      <c r="X32" s="116">
        <v>59</v>
      </c>
      <c r="Y32" s="112">
        <v>66</v>
      </c>
      <c r="Z32" s="112">
        <v>84</v>
      </c>
      <c r="AB32" s="117">
        <f t="shared" si="2"/>
        <v>1.0494752623688156E-2</v>
      </c>
    </row>
    <row r="33" spans="19:32" x14ac:dyDescent="0.25">
      <c r="S33" s="115" t="s">
        <v>77</v>
      </c>
      <c r="T33" s="115"/>
      <c r="U33" s="116"/>
      <c r="V33" s="116">
        <v>295</v>
      </c>
      <c r="W33" s="116">
        <v>346</v>
      </c>
      <c r="X33" s="116">
        <v>361</v>
      </c>
      <c r="Y33" s="112">
        <v>358</v>
      </c>
      <c r="Z33" s="112">
        <v>348</v>
      </c>
      <c r="AB33" s="117">
        <f t="shared" si="2"/>
        <v>4.3478260869565216E-2</v>
      </c>
    </row>
    <row r="34" spans="19:32" x14ac:dyDescent="0.25">
      <c r="S34" s="118" t="s">
        <v>53</v>
      </c>
      <c r="T34" s="118"/>
      <c r="U34" s="119"/>
      <c r="V34" s="119">
        <v>6788</v>
      </c>
      <c r="W34" s="119">
        <v>7231</v>
      </c>
      <c r="X34" s="119">
        <v>7415</v>
      </c>
      <c r="Y34" s="120">
        <v>7932</v>
      </c>
      <c r="Z34" s="120">
        <v>8004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4090</v>
      </c>
      <c r="W37" s="112">
        <v>4257</v>
      </c>
      <c r="X37" s="112">
        <v>4229</v>
      </c>
      <c r="Y37" s="112">
        <v>4270</v>
      </c>
      <c r="Z37" s="112">
        <v>4323</v>
      </c>
      <c r="AB37" s="132">
        <f>Z37/Z40*100</f>
        <v>80.758453203810944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729</v>
      </c>
      <c r="W38" s="112">
        <v>829</v>
      </c>
      <c r="X38" s="112">
        <v>875</v>
      </c>
      <c r="Y38" s="112">
        <v>1001</v>
      </c>
      <c r="Z38" s="112">
        <v>1030</v>
      </c>
      <c r="AB38" s="132">
        <f>Z38/Z40*100</f>
        <v>19.241546796189052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4819</v>
      </c>
      <c r="W40" s="112">
        <v>5086</v>
      </c>
      <c r="X40" s="112">
        <v>5104</v>
      </c>
      <c r="Y40" s="112">
        <v>5271</v>
      </c>
      <c r="Z40" s="112">
        <v>5353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17</v>
      </c>
      <c r="X44" s="112">
        <v>17</v>
      </c>
      <c r="Y44" s="112">
        <v>22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82</v>
      </c>
      <c r="W45" s="112">
        <v>87</v>
      </c>
      <c r="X45" s="112">
        <v>121</v>
      </c>
      <c r="Y45" s="112">
        <v>117</v>
      </c>
      <c r="Z45" s="112">
        <v>128</v>
      </c>
    </row>
    <row r="46" spans="19:32" x14ac:dyDescent="0.25">
      <c r="S46" s="115" t="s">
        <v>38</v>
      </c>
      <c r="T46" s="115"/>
      <c r="U46" s="112"/>
      <c r="V46" s="112">
        <v>235</v>
      </c>
      <c r="W46" s="112">
        <v>230</v>
      </c>
      <c r="X46" s="112">
        <v>219</v>
      </c>
      <c r="Y46" s="112">
        <v>217</v>
      </c>
      <c r="Z46" s="112">
        <v>266</v>
      </c>
    </row>
    <row r="47" spans="19:32" x14ac:dyDescent="0.25">
      <c r="S47" s="115" t="s">
        <v>39</v>
      </c>
      <c r="T47" s="115"/>
      <c r="U47" s="112"/>
      <c r="V47" s="112">
        <v>274</v>
      </c>
      <c r="W47" s="112">
        <v>263</v>
      </c>
      <c r="X47" s="112">
        <v>286</v>
      </c>
      <c r="Y47" s="112">
        <v>332</v>
      </c>
      <c r="Z47" s="112">
        <v>324</v>
      </c>
    </row>
    <row r="48" spans="19:32" x14ac:dyDescent="0.25">
      <c r="S48" s="115" t="s">
        <v>40</v>
      </c>
      <c r="T48" s="115"/>
      <c r="U48" s="112"/>
      <c r="V48" s="112">
        <v>303</v>
      </c>
      <c r="W48" s="112">
        <v>353</v>
      </c>
      <c r="X48" s="112">
        <v>327</v>
      </c>
      <c r="Y48" s="112">
        <v>347</v>
      </c>
      <c r="Z48" s="112">
        <v>379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337</v>
      </c>
      <c r="W49" s="112">
        <v>344</v>
      </c>
      <c r="X49" s="112">
        <v>341</v>
      </c>
      <c r="Y49" s="112">
        <v>356</v>
      </c>
      <c r="Z49" s="112">
        <v>388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Clare and Gilbert Valleys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279</v>
      </c>
      <c r="W50" s="112">
        <v>302</v>
      </c>
      <c r="X50" s="112">
        <v>296</v>
      </c>
      <c r="Y50" s="112">
        <v>341</v>
      </c>
      <c r="Z50" s="112">
        <v>347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217</v>
      </c>
      <c r="W51" s="112">
        <v>238</v>
      </c>
      <c r="X51" s="112">
        <v>245</v>
      </c>
      <c r="Y51" s="112">
        <v>265</v>
      </c>
      <c r="Z51" s="112">
        <v>309</v>
      </c>
    </row>
    <row r="52" spans="1:26" ht="15" customHeight="1" x14ac:dyDescent="0.25">
      <c r="S52" s="115" t="s">
        <v>44</v>
      </c>
      <c r="T52" s="115"/>
      <c r="U52" s="112"/>
      <c r="V52" s="112">
        <v>293</v>
      </c>
      <c r="W52" s="112">
        <v>303</v>
      </c>
      <c r="X52" s="112">
        <v>270</v>
      </c>
      <c r="Y52" s="112">
        <v>237</v>
      </c>
      <c r="Z52" s="112">
        <v>219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359</v>
      </c>
      <c r="W53" s="112">
        <v>373</v>
      </c>
      <c r="X53" s="112">
        <v>363</v>
      </c>
      <c r="Y53" s="112">
        <v>364</v>
      </c>
      <c r="Z53" s="112">
        <v>353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350</v>
      </c>
      <c r="W54" s="112">
        <v>385</v>
      </c>
      <c r="X54" s="112">
        <v>371</v>
      </c>
      <c r="Y54" s="112">
        <v>407</v>
      </c>
      <c r="Z54" s="112">
        <v>387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316</v>
      </c>
      <c r="W55" s="112">
        <v>329</v>
      </c>
      <c r="X55" s="112">
        <v>316</v>
      </c>
      <c r="Y55" s="112">
        <v>350</v>
      </c>
      <c r="Z55" s="112">
        <v>349</v>
      </c>
    </row>
    <row r="56" spans="1:26" ht="15" customHeight="1" x14ac:dyDescent="0.25">
      <c r="S56" s="115" t="s">
        <v>48</v>
      </c>
      <c r="T56" s="115"/>
      <c r="U56" s="112"/>
      <c r="V56" s="112">
        <v>214</v>
      </c>
      <c r="W56" s="112">
        <v>229</v>
      </c>
      <c r="X56" s="112">
        <v>228</v>
      </c>
      <c r="Y56" s="112">
        <v>256</v>
      </c>
      <c r="Z56" s="112">
        <v>247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107</v>
      </c>
      <c r="W57" s="112">
        <v>114</v>
      </c>
      <c r="X57" s="112">
        <v>110</v>
      </c>
      <c r="Y57" s="112">
        <v>137</v>
      </c>
      <c r="Z57" s="112">
        <v>139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54</v>
      </c>
      <c r="W58" s="112">
        <v>52</v>
      </c>
      <c r="X58" s="112">
        <v>60</v>
      </c>
      <c r="Y58" s="112">
        <v>62</v>
      </c>
      <c r="Z58" s="112">
        <v>64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20</v>
      </c>
      <c r="W59" s="112">
        <v>32</v>
      </c>
      <c r="X59" s="112">
        <v>34</v>
      </c>
      <c r="Y59" s="112">
        <v>31</v>
      </c>
      <c r="Z59" s="112">
        <v>34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14</v>
      </c>
      <c r="W60" s="112">
        <v>13</v>
      </c>
      <c r="X60" s="112">
        <v>19</v>
      </c>
      <c r="Y60" s="112">
        <v>18</v>
      </c>
      <c r="Z60" s="112">
        <v>12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3462</v>
      </c>
      <c r="W61" s="112">
        <v>3672</v>
      </c>
      <c r="X61" s="112">
        <v>3623</v>
      </c>
      <c r="Y61" s="112">
        <v>3866</v>
      </c>
      <c r="Z61" s="112">
        <v>3951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14</v>
      </c>
      <c r="X63" s="112">
        <v>24</v>
      </c>
      <c r="Y63" s="112">
        <v>18</v>
      </c>
      <c r="Z63" s="112">
        <v>11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74</v>
      </c>
      <c r="W64" s="112">
        <v>81</v>
      </c>
      <c r="X64" s="112">
        <v>154</v>
      </c>
      <c r="Y64" s="112">
        <v>148</v>
      </c>
      <c r="Z64" s="112">
        <v>152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Clare and Gilbert Valleys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204</v>
      </c>
      <c r="W65" s="112">
        <v>206</v>
      </c>
      <c r="X65" s="112">
        <v>257</v>
      </c>
      <c r="Y65" s="112">
        <v>281</v>
      </c>
      <c r="Z65" s="112">
        <v>289</v>
      </c>
    </row>
    <row r="66" spans="1:26" x14ac:dyDescent="0.25">
      <c r="S66" s="115" t="s">
        <v>39</v>
      </c>
      <c r="T66" s="115"/>
      <c r="U66" s="112"/>
      <c r="V66" s="112">
        <v>224</v>
      </c>
      <c r="W66" s="112">
        <v>292</v>
      </c>
      <c r="X66" s="112">
        <v>266</v>
      </c>
      <c r="Y66" s="112">
        <v>318</v>
      </c>
      <c r="Z66" s="112">
        <v>314</v>
      </c>
    </row>
    <row r="67" spans="1:26" x14ac:dyDescent="0.25">
      <c r="S67" s="115" t="s">
        <v>40</v>
      </c>
      <c r="T67" s="115"/>
      <c r="U67" s="112"/>
      <c r="V67" s="112">
        <v>296</v>
      </c>
      <c r="W67" s="112">
        <v>285</v>
      </c>
      <c r="X67" s="112">
        <v>303</v>
      </c>
      <c r="Y67" s="112">
        <v>317</v>
      </c>
      <c r="Z67" s="112">
        <v>295</v>
      </c>
    </row>
    <row r="68" spans="1:26" x14ac:dyDescent="0.25">
      <c r="S68" s="115" t="s">
        <v>41</v>
      </c>
      <c r="T68" s="115"/>
      <c r="U68" s="112"/>
      <c r="V68" s="112">
        <v>289</v>
      </c>
      <c r="W68" s="112">
        <v>330</v>
      </c>
      <c r="X68" s="112">
        <v>328</v>
      </c>
      <c r="Y68" s="112">
        <v>330</v>
      </c>
      <c r="Z68" s="112">
        <v>362</v>
      </c>
    </row>
    <row r="69" spans="1:26" x14ac:dyDescent="0.25">
      <c r="S69" s="115" t="s">
        <v>42</v>
      </c>
      <c r="T69" s="115"/>
      <c r="U69" s="112"/>
      <c r="V69" s="112">
        <v>283</v>
      </c>
      <c r="W69" s="112">
        <v>317</v>
      </c>
      <c r="X69" s="112">
        <v>317</v>
      </c>
      <c r="Y69" s="112">
        <v>344</v>
      </c>
      <c r="Z69" s="112">
        <v>381</v>
      </c>
    </row>
    <row r="70" spans="1:26" x14ac:dyDescent="0.25">
      <c r="S70" s="115" t="s">
        <v>43</v>
      </c>
      <c r="T70" s="115"/>
      <c r="U70" s="112"/>
      <c r="V70" s="112">
        <v>311</v>
      </c>
      <c r="W70" s="112">
        <v>290</v>
      </c>
      <c r="X70" s="112">
        <v>290</v>
      </c>
      <c r="Y70" s="112">
        <v>333</v>
      </c>
      <c r="Z70" s="112">
        <v>334</v>
      </c>
    </row>
    <row r="71" spans="1:26" x14ac:dyDescent="0.25">
      <c r="S71" s="115" t="s">
        <v>44</v>
      </c>
      <c r="T71" s="115"/>
      <c r="U71" s="112"/>
      <c r="V71" s="112">
        <v>341</v>
      </c>
      <c r="W71" s="112">
        <v>360</v>
      </c>
      <c r="X71" s="112">
        <v>367</v>
      </c>
      <c r="Y71" s="112">
        <v>402</v>
      </c>
      <c r="Z71" s="112">
        <v>361</v>
      </c>
    </row>
    <row r="72" spans="1:26" x14ac:dyDescent="0.25">
      <c r="S72" s="115" t="s">
        <v>45</v>
      </c>
      <c r="T72" s="115"/>
      <c r="U72" s="112"/>
      <c r="V72" s="112">
        <v>328</v>
      </c>
      <c r="W72" s="112">
        <v>363</v>
      </c>
      <c r="X72" s="112">
        <v>447</v>
      </c>
      <c r="Y72" s="112">
        <v>458</v>
      </c>
      <c r="Z72" s="112">
        <v>421</v>
      </c>
    </row>
    <row r="73" spans="1:26" x14ac:dyDescent="0.25">
      <c r="S73" s="115" t="s">
        <v>46</v>
      </c>
      <c r="T73" s="115"/>
      <c r="U73" s="112"/>
      <c r="V73" s="112">
        <v>366</v>
      </c>
      <c r="W73" s="112">
        <v>378</v>
      </c>
      <c r="X73" s="112">
        <v>351</v>
      </c>
      <c r="Y73" s="112">
        <v>354</v>
      </c>
      <c r="Z73" s="112">
        <v>378</v>
      </c>
    </row>
    <row r="74" spans="1:26" x14ac:dyDescent="0.25">
      <c r="S74" s="115" t="s">
        <v>47</v>
      </c>
      <c r="T74" s="115"/>
      <c r="U74" s="112"/>
      <c r="V74" s="112">
        <v>291</v>
      </c>
      <c r="W74" s="112">
        <v>321</v>
      </c>
      <c r="X74" s="112">
        <v>342</v>
      </c>
      <c r="Y74" s="112">
        <v>388</v>
      </c>
      <c r="Z74" s="112">
        <v>376</v>
      </c>
    </row>
    <row r="75" spans="1:26" x14ac:dyDescent="0.25">
      <c r="S75" s="115" t="s">
        <v>48</v>
      </c>
      <c r="T75" s="115"/>
      <c r="U75" s="112"/>
      <c r="V75" s="112">
        <v>173</v>
      </c>
      <c r="W75" s="112">
        <v>169</v>
      </c>
      <c r="X75" s="112">
        <v>183</v>
      </c>
      <c r="Y75" s="112">
        <v>192</v>
      </c>
      <c r="Z75" s="112">
        <v>210</v>
      </c>
    </row>
    <row r="76" spans="1:26" x14ac:dyDescent="0.25">
      <c r="S76" s="115" t="s">
        <v>49</v>
      </c>
      <c r="T76" s="115"/>
      <c r="U76" s="112"/>
      <c r="V76" s="112">
        <v>72</v>
      </c>
      <c r="W76" s="112">
        <v>80</v>
      </c>
      <c r="X76" s="112">
        <v>88</v>
      </c>
      <c r="Y76" s="112">
        <v>94</v>
      </c>
      <c r="Z76" s="112">
        <v>82</v>
      </c>
    </row>
    <row r="77" spans="1:26" x14ac:dyDescent="0.25">
      <c r="S77" s="115" t="s">
        <v>50</v>
      </c>
      <c r="T77" s="115"/>
      <c r="U77" s="112"/>
      <c r="V77" s="112">
        <v>29</v>
      </c>
      <c r="W77" s="112">
        <v>36</v>
      </c>
      <c r="X77" s="112">
        <v>35</v>
      </c>
      <c r="Y77" s="112">
        <v>36</v>
      </c>
      <c r="Z77" s="112">
        <v>49</v>
      </c>
    </row>
    <row r="78" spans="1:26" x14ac:dyDescent="0.25">
      <c r="S78" s="115" t="s">
        <v>51</v>
      </c>
      <c r="T78" s="115"/>
      <c r="U78" s="112"/>
      <c r="V78" s="112">
        <v>17</v>
      </c>
      <c r="W78" s="112">
        <v>22</v>
      </c>
      <c r="X78" s="112">
        <v>22</v>
      </c>
      <c r="Y78" s="112">
        <v>22</v>
      </c>
      <c r="Z78" s="112">
        <v>14</v>
      </c>
    </row>
    <row r="79" spans="1:26" x14ac:dyDescent="0.25">
      <c r="S79" s="115" t="s">
        <v>52</v>
      </c>
      <c r="T79" s="115"/>
      <c r="U79" s="112"/>
      <c r="V79" s="112">
        <v>15</v>
      </c>
      <c r="W79" s="112">
        <v>9</v>
      </c>
      <c r="X79" s="112">
        <v>14</v>
      </c>
      <c r="Y79" s="112">
        <v>16</v>
      </c>
      <c r="Z79" s="112">
        <v>18</v>
      </c>
    </row>
    <row r="80" spans="1:26" x14ac:dyDescent="0.25">
      <c r="S80" s="118" t="s">
        <v>53</v>
      </c>
      <c r="T80" s="118"/>
      <c r="U80" s="112"/>
      <c r="V80" s="112">
        <v>3325</v>
      </c>
      <c r="W80" s="112">
        <v>3561</v>
      </c>
      <c r="X80" s="112">
        <v>3788</v>
      </c>
      <c r="Y80" s="112">
        <v>4066</v>
      </c>
      <c r="Z80" s="112">
        <v>4048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Clare and Gilbert Valleys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256</v>
      </c>
      <c r="W83" s="112">
        <v>272</v>
      </c>
      <c r="X83" s="112">
        <v>285</v>
      </c>
      <c r="Y83" s="112">
        <v>279</v>
      </c>
      <c r="Z83" s="112">
        <v>296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225</v>
      </c>
      <c r="W84" s="112">
        <v>217</v>
      </c>
      <c r="X84" s="112">
        <v>209</v>
      </c>
      <c r="Y84" s="112">
        <v>232</v>
      </c>
      <c r="Z84" s="112">
        <v>246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386</v>
      </c>
      <c r="W85" s="112">
        <v>401</v>
      </c>
      <c r="X85" s="112">
        <v>433</v>
      </c>
      <c r="Y85" s="112">
        <v>456</v>
      </c>
      <c r="Z85" s="112">
        <v>482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8,002</v>
      </c>
      <c r="D86" s="94">
        <f t="shared" ref="D86:D91" si="4">AD4</f>
        <v>8.4436042848141657E-3</v>
      </c>
      <c r="E86" s="95">
        <f t="shared" ref="E86:E91" si="5">AD4</f>
        <v>8.4436042848141657E-3</v>
      </c>
      <c r="F86" s="94">
        <f t="shared" ref="F86:F91" si="6">AF4</f>
        <v>0.17971399085950179</v>
      </c>
      <c r="G86" s="95">
        <f t="shared" ref="G86:G91" si="7">AF4</f>
        <v>0.17971399085950179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75</v>
      </c>
      <c r="W86" s="112">
        <v>81</v>
      </c>
      <c r="X86" s="112">
        <v>73</v>
      </c>
      <c r="Y86" s="112">
        <v>101</v>
      </c>
      <c r="Z86" s="112">
        <v>105</v>
      </c>
    </row>
    <row r="87" spans="1:30" ht="15" customHeight="1" x14ac:dyDescent="0.25">
      <c r="A87" s="96" t="s">
        <v>4</v>
      </c>
      <c r="B87" s="49"/>
      <c r="C87" s="97" t="str">
        <f t="shared" si="3"/>
        <v>3,947</v>
      </c>
      <c r="D87" s="94">
        <f t="shared" si="4"/>
        <v>2.0951888256595996E-2</v>
      </c>
      <c r="E87" s="95">
        <f t="shared" si="5"/>
        <v>2.0951888256595996E-2</v>
      </c>
      <c r="F87" s="94">
        <f t="shared" si="6"/>
        <v>0.1404218433978619</v>
      </c>
      <c r="G87" s="95">
        <f t="shared" si="7"/>
        <v>0.1404218433978619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66</v>
      </c>
      <c r="W87" s="112">
        <v>74</v>
      </c>
      <c r="X87" s="112">
        <v>78</v>
      </c>
      <c r="Y87" s="112">
        <v>71</v>
      </c>
      <c r="Z87" s="112">
        <v>77</v>
      </c>
    </row>
    <row r="88" spans="1:30" ht="15" customHeight="1" x14ac:dyDescent="0.25">
      <c r="A88" s="96" t="s">
        <v>5</v>
      </c>
      <c r="B88" s="49"/>
      <c r="C88" s="97" t="str">
        <f t="shared" si="3"/>
        <v>4,050</v>
      </c>
      <c r="D88" s="94">
        <f t="shared" si="4"/>
        <v>-3.4448818897637734E-3</v>
      </c>
      <c r="E88" s="95">
        <f t="shared" si="5"/>
        <v>-3.4448818897637734E-3</v>
      </c>
      <c r="F88" s="94">
        <f t="shared" si="6"/>
        <v>0.21767889356584491</v>
      </c>
      <c r="G88" s="95">
        <f t="shared" si="7"/>
        <v>0.21767889356584491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107</v>
      </c>
      <c r="W88" s="112">
        <v>118</v>
      </c>
      <c r="X88" s="112">
        <v>116</v>
      </c>
      <c r="Y88" s="112">
        <v>115</v>
      </c>
      <c r="Z88" s="112">
        <v>115</v>
      </c>
    </row>
    <row r="89" spans="1:30" ht="15" customHeight="1" x14ac:dyDescent="0.25">
      <c r="A89" s="49" t="s">
        <v>6</v>
      </c>
      <c r="B89" s="49"/>
      <c r="C89" s="97" t="str">
        <f t="shared" si="3"/>
        <v>5,352</v>
      </c>
      <c r="D89" s="94">
        <f t="shared" si="4"/>
        <v>1.5367103016505457E-2</v>
      </c>
      <c r="E89" s="95">
        <f t="shared" si="5"/>
        <v>1.5367103016505457E-2</v>
      </c>
      <c r="F89" s="94">
        <f t="shared" si="6"/>
        <v>0.11037344398340254</v>
      </c>
      <c r="G89" s="95">
        <f t="shared" si="7"/>
        <v>0.11037344398340254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256</v>
      </c>
      <c r="W89" s="112">
        <v>274</v>
      </c>
      <c r="X89" s="112">
        <v>255</v>
      </c>
      <c r="Y89" s="112">
        <v>270</v>
      </c>
      <c r="Z89" s="112">
        <v>294</v>
      </c>
    </row>
    <row r="90" spans="1:30" ht="15" customHeight="1" x14ac:dyDescent="0.25">
      <c r="A90" s="49" t="s">
        <v>95</v>
      </c>
      <c r="B90" s="49"/>
      <c r="C90" s="97" t="str">
        <f t="shared" si="3"/>
        <v>$40,228</v>
      </c>
      <c r="D90" s="94">
        <f t="shared" si="4"/>
        <v>4.4803874615223949E-2</v>
      </c>
      <c r="E90" s="95">
        <f t="shared" si="5"/>
        <v>4.4803874615223949E-2</v>
      </c>
      <c r="F90" s="94">
        <f t="shared" si="6"/>
        <v>6.1665707785935497E-2</v>
      </c>
      <c r="G90" s="95">
        <f t="shared" si="7"/>
        <v>6.1665707785935497E-2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473</v>
      </c>
      <c r="W90" s="112">
        <v>469</v>
      </c>
      <c r="X90" s="112">
        <v>438</v>
      </c>
      <c r="Y90" s="112">
        <v>463</v>
      </c>
      <c r="Z90" s="112">
        <v>414</v>
      </c>
    </row>
    <row r="91" spans="1:30" ht="15" customHeight="1" x14ac:dyDescent="0.25">
      <c r="A91" s="49" t="s">
        <v>7</v>
      </c>
      <c r="B91" s="49"/>
      <c r="C91" s="97" t="str">
        <f t="shared" si="3"/>
        <v>$313.9 mil</v>
      </c>
      <c r="D91" s="94">
        <f t="shared" si="4"/>
        <v>4.0835647643700623E-2</v>
      </c>
      <c r="E91" s="95">
        <f t="shared" si="5"/>
        <v>4.0835647643700623E-2</v>
      </c>
      <c r="F91" s="94">
        <f t="shared" si="6"/>
        <v>0.31408125944962806</v>
      </c>
      <c r="G91" s="95">
        <f t="shared" si="7"/>
        <v>0.31408125944962806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2511</v>
      </c>
      <c r="W91" s="112">
        <v>2627</v>
      </c>
      <c r="X91" s="112">
        <v>2599</v>
      </c>
      <c r="Y91" s="112">
        <v>2674</v>
      </c>
      <c r="Z91" s="112">
        <v>2733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157</v>
      </c>
      <c r="W93" s="112">
        <v>177</v>
      </c>
      <c r="X93" s="112">
        <v>184</v>
      </c>
      <c r="Y93" s="112">
        <v>180</v>
      </c>
      <c r="Z93" s="112">
        <v>202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422</v>
      </c>
      <c r="W94" s="112">
        <v>442</v>
      </c>
      <c r="X94" s="112">
        <v>433</v>
      </c>
      <c r="Y94" s="112">
        <v>463</v>
      </c>
      <c r="Z94" s="112">
        <v>465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79</v>
      </c>
      <c r="W95" s="112">
        <v>90</v>
      </c>
      <c r="X95" s="112">
        <v>96</v>
      </c>
      <c r="Y95" s="112">
        <v>103</v>
      </c>
      <c r="Z95" s="112">
        <v>105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372</v>
      </c>
      <c r="W96" s="112">
        <v>365</v>
      </c>
      <c r="X96" s="112">
        <v>416</v>
      </c>
      <c r="Y96" s="112">
        <v>422</v>
      </c>
      <c r="Z96" s="112">
        <v>416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341</v>
      </c>
      <c r="W97" s="112">
        <v>350</v>
      </c>
      <c r="X97" s="112">
        <v>336</v>
      </c>
      <c r="Y97" s="112">
        <v>365</v>
      </c>
      <c r="Z97" s="112">
        <v>375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187</v>
      </c>
      <c r="W98" s="112">
        <v>199</v>
      </c>
      <c r="X98" s="112">
        <v>215</v>
      </c>
      <c r="Y98" s="112">
        <v>218</v>
      </c>
      <c r="Z98" s="112">
        <v>215</v>
      </c>
    </row>
    <row r="99" spans="1:32" ht="15" customHeight="1" x14ac:dyDescent="0.25">
      <c r="S99" s="115" t="s">
        <v>188</v>
      </c>
      <c r="T99" s="115"/>
      <c r="U99" s="112"/>
      <c r="V99" s="112">
        <v>26</v>
      </c>
      <c r="W99" s="112">
        <v>32</v>
      </c>
      <c r="X99" s="112">
        <v>28</v>
      </c>
      <c r="Y99" s="112">
        <v>36</v>
      </c>
      <c r="Z99" s="112">
        <v>46</v>
      </c>
    </row>
    <row r="100" spans="1:32" ht="15" customHeight="1" x14ac:dyDescent="0.25">
      <c r="S100" s="115" t="s">
        <v>58</v>
      </c>
      <c r="T100" s="115"/>
      <c r="U100" s="112"/>
      <c r="V100" s="112">
        <v>239</v>
      </c>
      <c r="W100" s="112">
        <v>249</v>
      </c>
      <c r="X100" s="112">
        <v>242</v>
      </c>
      <c r="Y100" s="112">
        <v>230</v>
      </c>
      <c r="Z100" s="112">
        <v>215</v>
      </c>
    </row>
    <row r="101" spans="1:32" x14ac:dyDescent="0.25">
      <c r="A101" s="18"/>
      <c r="S101" s="118" t="s">
        <v>53</v>
      </c>
      <c r="T101" s="118"/>
      <c r="U101" s="112"/>
      <c r="V101" s="112">
        <v>2305</v>
      </c>
      <c r="W101" s="112">
        <v>2463</v>
      </c>
      <c r="X101" s="112">
        <v>2504</v>
      </c>
      <c r="Y101" s="112">
        <v>2590</v>
      </c>
      <c r="Z101" s="112">
        <v>2610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4652</v>
      </c>
      <c r="W104" s="112">
        <v>5050</v>
      </c>
      <c r="X104" s="112">
        <v>5193</v>
      </c>
      <c r="Y104" s="112">
        <v>5546</v>
      </c>
      <c r="Z104" s="112">
        <v>5794</v>
      </c>
      <c r="AB104" s="109" t="str">
        <f>TEXT(Z104,"###,###")</f>
        <v>5,794</v>
      </c>
      <c r="AD104" s="130">
        <f>Z104/($Z$4)*100</f>
        <v>72.406898275431146</v>
      </c>
      <c r="AF104" s="109"/>
    </row>
    <row r="105" spans="1:32" x14ac:dyDescent="0.25">
      <c r="S105" s="115" t="s">
        <v>17</v>
      </c>
      <c r="T105" s="115"/>
      <c r="U105" s="112"/>
      <c r="V105" s="112">
        <v>1043</v>
      </c>
      <c r="W105" s="112">
        <v>1057</v>
      </c>
      <c r="X105" s="112">
        <v>1071</v>
      </c>
      <c r="Y105" s="112">
        <v>1215</v>
      </c>
      <c r="Z105" s="112">
        <v>1133</v>
      </c>
      <c r="AB105" s="109" t="str">
        <f>TEXT(Z105,"###,###")</f>
        <v>1,133</v>
      </c>
      <c r="AD105" s="130">
        <f>Z105/($Z$4)*100</f>
        <v>14.158960259935016</v>
      </c>
      <c r="AF105" s="109"/>
    </row>
    <row r="106" spans="1:32" x14ac:dyDescent="0.25">
      <c r="S106" s="118" t="s">
        <v>53</v>
      </c>
      <c r="T106" s="118"/>
      <c r="U106" s="120"/>
      <c r="V106" s="120">
        <v>5695</v>
      </c>
      <c r="W106" s="120">
        <v>6107</v>
      </c>
      <c r="X106" s="120">
        <v>6264</v>
      </c>
      <c r="Y106" s="120">
        <v>6761</v>
      </c>
      <c r="Z106" s="120">
        <v>6927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1160</v>
      </c>
      <c r="W108" s="112">
        <v>1299</v>
      </c>
      <c r="X108" s="112">
        <v>1360</v>
      </c>
      <c r="Y108" s="112">
        <v>1276</v>
      </c>
      <c r="Z108" s="112">
        <v>1416</v>
      </c>
      <c r="AB108" s="109" t="str">
        <f>TEXT(Z108,"###,###")</f>
        <v>1,416</v>
      </c>
      <c r="AD108" s="130">
        <f>Z108/($Z$4)*100</f>
        <v>17.695576105973508</v>
      </c>
      <c r="AF108" s="109"/>
    </row>
    <row r="109" spans="1:32" x14ac:dyDescent="0.25">
      <c r="S109" s="115" t="s">
        <v>20</v>
      </c>
      <c r="T109" s="115"/>
      <c r="U109" s="112"/>
      <c r="V109" s="112">
        <v>1296</v>
      </c>
      <c r="W109" s="112">
        <v>1454</v>
      </c>
      <c r="X109" s="112">
        <v>1567</v>
      </c>
      <c r="Y109" s="112">
        <v>1612</v>
      </c>
      <c r="Z109" s="112">
        <v>1360</v>
      </c>
      <c r="AB109" s="109" t="str">
        <f>TEXT(Z109,"###,###")</f>
        <v>1,360</v>
      </c>
      <c r="AD109" s="130">
        <f>Z109/($Z$4)*100</f>
        <v>16.99575106223444</v>
      </c>
      <c r="AF109" s="109"/>
    </row>
    <row r="110" spans="1:32" x14ac:dyDescent="0.25">
      <c r="S110" s="115" t="s">
        <v>21</v>
      </c>
      <c r="T110" s="115"/>
      <c r="U110" s="112"/>
      <c r="V110" s="112">
        <v>1403</v>
      </c>
      <c r="W110" s="112">
        <v>1429</v>
      </c>
      <c r="X110" s="112">
        <v>1464</v>
      </c>
      <c r="Y110" s="112">
        <v>1759</v>
      </c>
      <c r="Z110" s="112">
        <v>2036</v>
      </c>
      <c r="AB110" s="109" t="str">
        <f>TEXT(Z110,"###,###")</f>
        <v>2,036</v>
      </c>
      <c r="AD110" s="130">
        <f>Z110/($Z$4)*100</f>
        <v>25.443639090227443</v>
      </c>
      <c r="AF110" s="109"/>
    </row>
    <row r="111" spans="1:32" x14ac:dyDescent="0.25">
      <c r="S111" s="115" t="s">
        <v>22</v>
      </c>
      <c r="T111" s="115"/>
      <c r="U111" s="112"/>
      <c r="V111" s="112">
        <v>1764</v>
      </c>
      <c r="W111" s="112">
        <v>1837</v>
      </c>
      <c r="X111" s="112">
        <v>1873</v>
      </c>
      <c r="Y111" s="112">
        <v>2115</v>
      </c>
      <c r="Z111" s="112">
        <v>2108</v>
      </c>
      <c r="AB111" s="109" t="str">
        <f>TEXT(Z111,"###,###")</f>
        <v>2,108</v>
      </c>
      <c r="AD111" s="130">
        <f>Z111/($Z$4)*100</f>
        <v>26.343414146463385</v>
      </c>
      <c r="AF111" s="109"/>
    </row>
    <row r="112" spans="1:32" x14ac:dyDescent="0.25">
      <c r="S112" s="118" t="s">
        <v>53</v>
      </c>
      <c r="T112" s="118"/>
      <c r="U112" s="112"/>
      <c r="V112" s="112">
        <v>6785</v>
      </c>
      <c r="W112" s="112">
        <v>7230</v>
      </c>
      <c r="X112" s="112">
        <v>7415</v>
      </c>
      <c r="Y112" s="112">
        <v>7933</v>
      </c>
      <c r="Z112" s="112">
        <v>8004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45.02</v>
      </c>
      <c r="W118" s="131">
        <v>45.25</v>
      </c>
      <c r="X118" s="131">
        <v>45.02</v>
      </c>
      <c r="Y118" s="131">
        <v>45.15</v>
      </c>
      <c r="Z118" s="131">
        <v>44.97</v>
      </c>
      <c r="AB118" s="109" t="str">
        <f>TEXT(Z118,"##.0")</f>
        <v>45.0</v>
      </c>
    </row>
    <row r="120" spans="19:32" x14ac:dyDescent="0.25">
      <c r="S120" s="101" t="s">
        <v>97</v>
      </c>
      <c r="T120" s="112"/>
      <c r="U120" s="112"/>
      <c r="V120" s="112">
        <v>3519</v>
      </c>
      <c r="W120" s="112">
        <v>3660</v>
      </c>
      <c r="X120" s="112">
        <v>3699</v>
      </c>
      <c r="Y120" s="112">
        <v>3813</v>
      </c>
      <c r="Z120" s="112">
        <v>3887</v>
      </c>
      <c r="AB120" s="109" t="str">
        <f>TEXT(Z120,"###,###")</f>
        <v>3,887</v>
      </c>
    </row>
    <row r="121" spans="19:32" x14ac:dyDescent="0.25">
      <c r="S121" s="101" t="s">
        <v>98</v>
      </c>
      <c r="T121" s="112"/>
      <c r="U121" s="112"/>
      <c r="V121" s="112">
        <v>747</v>
      </c>
      <c r="W121" s="112">
        <v>839</v>
      </c>
      <c r="X121" s="112">
        <v>801</v>
      </c>
      <c r="Y121" s="112">
        <v>814</v>
      </c>
      <c r="Z121" s="112">
        <v>828</v>
      </c>
      <c r="AB121" s="109" t="str">
        <f>TEXT(Z121,"###,###")</f>
        <v>828</v>
      </c>
    </row>
    <row r="122" spans="19:32" x14ac:dyDescent="0.25">
      <c r="S122" s="101" t="s">
        <v>99</v>
      </c>
      <c r="T122" s="112"/>
      <c r="U122" s="112"/>
      <c r="V122" s="112">
        <v>557</v>
      </c>
      <c r="W122" s="112">
        <v>587</v>
      </c>
      <c r="X122" s="112">
        <v>604</v>
      </c>
      <c r="Y122" s="112">
        <v>644</v>
      </c>
      <c r="Z122" s="112">
        <v>631</v>
      </c>
      <c r="AB122" s="109" t="str">
        <f>TEXT(Z122,"###,###")</f>
        <v>631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4076</v>
      </c>
      <c r="W124" s="112">
        <v>4247</v>
      </c>
      <c r="X124" s="112">
        <v>4303</v>
      </c>
      <c r="Y124" s="112">
        <v>4457</v>
      </c>
      <c r="Z124" s="112">
        <v>4518</v>
      </c>
      <c r="AB124" s="109" t="str">
        <f>TEXT(Z124,"###,###")</f>
        <v>4,518</v>
      </c>
      <c r="AD124" s="127">
        <f>Z124/$Z$7*100</f>
        <v>84.417040358744401</v>
      </c>
    </row>
    <row r="125" spans="19:32" x14ac:dyDescent="0.25">
      <c r="S125" s="101" t="s">
        <v>101</v>
      </c>
      <c r="T125" s="112"/>
      <c r="U125" s="112"/>
      <c r="V125" s="112">
        <v>1304</v>
      </c>
      <c r="W125" s="112">
        <v>1426</v>
      </c>
      <c r="X125" s="112">
        <v>1405</v>
      </c>
      <c r="Y125" s="112">
        <v>1458</v>
      </c>
      <c r="Z125" s="112">
        <v>1459</v>
      </c>
      <c r="AB125" s="109" t="str">
        <f>TEXT(Z125,"###,###")</f>
        <v>1,459</v>
      </c>
      <c r="AD125" s="127">
        <f>Z125/$Z$7*100</f>
        <v>27.260837070254112</v>
      </c>
    </row>
    <row r="127" spans="19:32" x14ac:dyDescent="0.25">
      <c r="S127" s="101" t="s">
        <v>102</v>
      </c>
      <c r="T127" s="112"/>
      <c r="U127" s="112"/>
      <c r="V127" s="112">
        <v>2514</v>
      </c>
      <c r="W127" s="112">
        <v>2625</v>
      </c>
      <c r="X127" s="112">
        <v>2597</v>
      </c>
      <c r="Y127" s="112">
        <v>2672</v>
      </c>
      <c r="Z127" s="112">
        <v>2734</v>
      </c>
      <c r="AB127" s="109" t="str">
        <f>TEXT(Z127,"###,###")</f>
        <v>2,734</v>
      </c>
      <c r="AD127" s="127">
        <f>Z127/$Z$7*100</f>
        <v>51.083707025411066</v>
      </c>
    </row>
    <row r="128" spans="19:32" x14ac:dyDescent="0.25">
      <c r="S128" s="101" t="s">
        <v>103</v>
      </c>
      <c r="T128" s="112"/>
      <c r="U128" s="112"/>
      <c r="V128" s="112">
        <v>2309</v>
      </c>
      <c r="W128" s="112">
        <v>2463</v>
      </c>
      <c r="X128" s="112">
        <v>2505</v>
      </c>
      <c r="Y128" s="112">
        <v>2592</v>
      </c>
      <c r="Z128" s="112">
        <v>2609</v>
      </c>
      <c r="AB128" s="109" t="str">
        <f>TEXT(Z128,"###,###")</f>
        <v>2,609</v>
      </c>
      <c r="AD128" s="127">
        <f>Z128/$Z$7*100</f>
        <v>48.748131539611364</v>
      </c>
    </row>
    <row r="130" spans="19:20" x14ac:dyDescent="0.25">
      <c r="S130" s="101" t="s">
        <v>261</v>
      </c>
      <c r="T130" s="127">
        <v>72.627055306427508</v>
      </c>
    </row>
    <row r="131" spans="19:20" x14ac:dyDescent="0.25">
      <c r="S131" s="101" t="s">
        <v>262</v>
      </c>
      <c r="T131" s="127">
        <v>15.47085201793722</v>
      </c>
    </row>
    <row r="132" spans="19:20" x14ac:dyDescent="0.25">
      <c r="S132" s="101" t="s">
        <v>263</v>
      </c>
      <c r="T132" s="127">
        <v>11.789985052316892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ED3F371-700D-4B72-B07C-93589221D2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716AB3B-A4AC-4DF0-9EE7-F59673423F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EA4044A-34B1-4FFD-AA69-4F742ADB81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05F2024-F54A-428A-B9BE-A22701AAE9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1396C-EF2F-4BED-BEE6-FF37E1205371}">
  <sheetPr codeName="Sheet7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119</v>
      </c>
      <c r="T1" s="99"/>
      <c r="U1" s="99"/>
      <c r="V1" s="99"/>
      <c r="W1" s="99"/>
      <c r="X1" s="99"/>
      <c r="Y1" s="100" t="s">
        <v>206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119</v>
      </c>
      <c r="Y3" s="105" t="s">
        <v>206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10.14 Cleve,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1324</v>
      </c>
      <c r="W4" s="108">
        <v>1357</v>
      </c>
      <c r="X4" s="108">
        <v>1453</v>
      </c>
      <c r="Y4" s="108">
        <v>1631</v>
      </c>
      <c r="Z4" s="108">
        <v>1613</v>
      </c>
      <c r="AB4" s="109" t="str">
        <f>TEXT(Z4,"###,###")</f>
        <v>1,613</v>
      </c>
      <c r="AD4" s="110">
        <f>Z4/Y4-1</f>
        <v>-1.1036174126302867E-2</v>
      </c>
      <c r="AF4" s="110">
        <f>Z4/V4-1</f>
        <v>0.21827794561933533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709</v>
      </c>
      <c r="W5" s="108">
        <v>731</v>
      </c>
      <c r="X5" s="108">
        <v>785</v>
      </c>
      <c r="Y5" s="108">
        <v>832</v>
      </c>
      <c r="Z5" s="108">
        <v>872</v>
      </c>
      <c r="AB5" s="109" t="str">
        <f>TEXT(Z5,"###,###")</f>
        <v>872</v>
      </c>
      <c r="AD5" s="110">
        <f t="shared" ref="AD5:AD9" si="0">Z5/Y5-1</f>
        <v>4.8076923076923128E-2</v>
      </c>
      <c r="AF5" s="110">
        <f t="shared" ref="AF5:AF9" si="1">Z5/V5-1</f>
        <v>0.22990126939351208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609</v>
      </c>
      <c r="W6" s="108">
        <v>625</v>
      </c>
      <c r="X6" s="108">
        <v>667</v>
      </c>
      <c r="Y6" s="108">
        <v>795</v>
      </c>
      <c r="Z6" s="108">
        <v>741</v>
      </c>
      <c r="AB6" s="109" t="str">
        <f>TEXT(Z6,"###,###")</f>
        <v>741</v>
      </c>
      <c r="AD6" s="110">
        <f t="shared" si="0"/>
        <v>-6.7924528301886777E-2</v>
      </c>
      <c r="AF6" s="110">
        <f t="shared" si="1"/>
        <v>0.21674876847290636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876</v>
      </c>
      <c r="W7" s="108">
        <v>925</v>
      </c>
      <c r="X7" s="108">
        <v>971</v>
      </c>
      <c r="Y7" s="108">
        <v>996</v>
      </c>
      <c r="Z7" s="108">
        <v>1035</v>
      </c>
      <c r="AB7" s="109" t="str">
        <f>TEXT(Z7,"###,###")</f>
        <v>1,035</v>
      </c>
      <c r="AD7" s="110">
        <f t="shared" si="0"/>
        <v>3.9156626506024139E-2</v>
      </c>
      <c r="AF7" s="110">
        <f t="shared" si="1"/>
        <v>0.18150684931506844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1,613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1,035</v>
      </c>
      <c r="P8" s="65"/>
      <c r="S8" s="107" t="s">
        <v>82</v>
      </c>
      <c r="T8" s="108"/>
      <c r="U8" s="108"/>
      <c r="V8" s="108">
        <v>27208.01</v>
      </c>
      <c r="W8" s="108">
        <v>29162.240000000002</v>
      </c>
      <c r="X8" s="108">
        <v>28898</v>
      </c>
      <c r="Y8" s="108">
        <v>27633</v>
      </c>
      <c r="Z8" s="108">
        <v>32105.1</v>
      </c>
      <c r="AB8" s="109" t="str">
        <f>TEXT(Z8,"$###,###")</f>
        <v>$32,105</v>
      </c>
      <c r="AD8" s="110">
        <f t="shared" si="0"/>
        <v>0.16183910541743551</v>
      </c>
      <c r="AF8" s="110">
        <f t="shared" si="1"/>
        <v>0.17998706998417013</v>
      </c>
    </row>
    <row r="9" spans="1:32" x14ac:dyDescent="0.25">
      <c r="A9" s="30" t="s">
        <v>14</v>
      </c>
      <c r="B9" s="69"/>
      <c r="C9" s="70"/>
      <c r="D9" s="71">
        <f>AD104</f>
        <v>58.27650340979541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54.009661835748787</v>
      </c>
      <c r="P9" s="72" t="s">
        <v>83</v>
      </c>
      <c r="S9" s="107" t="s">
        <v>7</v>
      </c>
      <c r="T9" s="108"/>
      <c r="U9" s="108"/>
      <c r="V9" s="108">
        <v>38301031</v>
      </c>
      <c r="W9" s="108">
        <v>31448056</v>
      </c>
      <c r="X9" s="108">
        <v>30814033</v>
      </c>
      <c r="Y9" s="108">
        <v>52500829</v>
      </c>
      <c r="Z9" s="108">
        <v>72870633</v>
      </c>
      <c r="AB9" s="109" t="str">
        <f>TEXT(Z9/1000000,"$#,###.0")&amp;" mil"</f>
        <v>$72.9 mil</v>
      </c>
      <c r="AD9" s="110">
        <f t="shared" si="0"/>
        <v>0.38799014011759692</v>
      </c>
      <c r="AF9" s="110">
        <f t="shared" si="1"/>
        <v>0.90257627790750594</v>
      </c>
    </row>
    <row r="10" spans="1:32" x14ac:dyDescent="0.25">
      <c r="A10" s="30" t="s">
        <v>17</v>
      </c>
      <c r="B10" s="69"/>
      <c r="C10" s="70"/>
      <c r="D10" s="71">
        <f>AD105</f>
        <v>15.065096094234345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46.183574879227052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57.101449275362313</v>
      </c>
      <c r="P11" s="72" t="s">
        <v>83</v>
      </c>
      <c r="S11" s="107" t="s">
        <v>29</v>
      </c>
      <c r="T11" s="112"/>
      <c r="U11" s="112"/>
      <c r="V11" s="112">
        <v>997</v>
      </c>
      <c r="W11" s="112">
        <v>975</v>
      </c>
      <c r="X11" s="112">
        <v>1072</v>
      </c>
      <c r="Y11" s="112">
        <v>1203</v>
      </c>
      <c r="Z11" s="112">
        <v>1164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28.309178743961354</v>
      </c>
      <c r="P12" s="72" t="s">
        <v>83</v>
      </c>
      <c r="S12" s="107" t="s">
        <v>30</v>
      </c>
      <c r="T12" s="112"/>
      <c r="U12" s="112"/>
      <c r="V12" s="112">
        <v>325</v>
      </c>
      <c r="W12" s="112">
        <v>379</v>
      </c>
      <c r="X12" s="112">
        <v>381</v>
      </c>
      <c r="Y12" s="112">
        <v>425</v>
      </c>
      <c r="Z12" s="112">
        <v>445</v>
      </c>
    </row>
    <row r="13" spans="1:32" ht="15" customHeight="1" x14ac:dyDescent="0.25">
      <c r="A13" s="30" t="s">
        <v>19</v>
      </c>
      <c r="B13" s="70"/>
      <c r="C13" s="70"/>
      <c r="D13" s="71">
        <f>AD108</f>
        <v>18.040917544947302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15.362318840579711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15.561066336019838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44.3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17.296962182269063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17.24470134874759</v>
      </c>
      <c r="P15" s="72" t="s">
        <v>83</v>
      </c>
      <c r="S15" s="115" t="s">
        <v>59</v>
      </c>
      <c r="T15" s="115"/>
      <c r="U15" s="116"/>
      <c r="V15" s="116">
        <v>288</v>
      </c>
      <c r="W15" s="116">
        <v>297</v>
      </c>
      <c r="X15" s="116">
        <v>330</v>
      </c>
      <c r="Y15" s="112">
        <v>332</v>
      </c>
      <c r="Z15" s="112">
        <v>372</v>
      </c>
      <c r="AB15" s="117">
        <f t="shared" ref="AB15:AB34" si="2">IF(Z15="np",0,Z15/$Z$34)</f>
        <v>0.23048327137546468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21.94668319900806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82.755298651252403</v>
      </c>
      <c r="P16" s="37" t="s">
        <v>83</v>
      </c>
      <c r="S16" s="115" t="s">
        <v>60</v>
      </c>
      <c r="T16" s="115"/>
      <c r="U16" s="116"/>
      <c r="V16" s="116">
        <v>14</v>
      </c>
      <c r="W16" s="116">
        <v>11</v>
      </c>
      <c r="X16" s="116">
        <v>14</v>
      </c>
      <c r="Y16" s="112">
        <v>21</v>
      </c>
      <c r="Z16" s="112">
        <v>18</v>
      </c>
      <c r="AB16" s="117">
        <f t="shared" si="2"/>
        <v>1.1152416356877323E-2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20</v>
      </c>
      <c r="W17" s="116">
        <v>20</v>
      </c>
      <c r="X17" s="116">
        <v>32</v>
      </c>
      <c r="Y17" s="112">
        <v>25</v>
      </c>
      <c r="Z17" s="112">
        <v>24</v>
      </c>
      <c r="AB17" s="117">
        <f t="shared" si="2"/>
        <v>1.4869888475836431E-2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16</v>
      </c>
      <c r="W18" s="116">
        <v>12</v>
      </c>
      <c r="X18" s="116">
        <v>16</v>
      </c>
      <c r="Y18" s="112">
        <v>16</v>
      </c>
      <c r="Z18" s="112">
        <v>15</v>
      </c>
      <c r="AB18" s="117">
        <f t="shared" si="2"/>
        <v>9.2936802973977699E-3</v>
      </c>
    </row>
    <row r="19" spans="1:28" x14ac:dyDescent="0.25">
      <c r="A19" s="61" t="str">
        <f>$S$1&amp;" ("&amp;$V$2&amp;" to "&amp;$Z$2&amp;")"</f>
        <v>Cleve (2018-19 to 2022-23)</v>
      </c>
      <c r="B19" s="61"/>
      <c r="C19" s="61"/>
      <c r="D19" s="61"/>
      <c r="E19" s="61"/>
      <c r="F19" s="61"/>
      <c r="G19" s="61" t="str">
        <f>$S$1&amp;" ("&amp;$V$2&amp;" to "&amp;$Z$2&amp;")"</f>
        <v>Cleve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52</v>
      </c>
      <c r="W19" s="116">
        <v>41</v>
      </c>
      <c r="X19" s="116">
        <v>51</v>
      </c>
      <c r="Y19" s="112">
        <v>45</v>
      </c>
      <c r="Z19" s="112">
        <v>49</v>
      </c>
      <c r="AB19" s="117">
        <f t="shared" si="2"/>
        <v>3.0359355638166045E-2</v>
      </c>
    </row>
    <row r="20" spans="1:28" x14ac:dyDescent="0.25">
      <c r="S20" s="115" t="s">
        <v>64</v>
      </c>
      <c r="T20" s="115"/>
      <c r="U20" s="116"/>
      <c r="V20" s="116">
        <v>27</v>
      </c>
      <c r="W20" s="116">
        <v>30</v>
      </c>
      <c r="X20" s="116">
        <v>32</v>
      </c>
      <c r="Y20" s="112">
        <v>27</v>
      </c>
      <c r="Z20" s="112">
        <v>31</v>
      </c>
      <c r="AB20" s="117">
        <f t="shared" si="2"/>
        <v>1.9206939281288724E-2</v>
      </c>
    </row>
    <row r="21" spans="1:28" x14ac:dyDescent="0.25">
      <c r="S21" s="115" t="s">
        <v>65</v>
      </c>
      <c r="T21" s="115"/>
      <c r="U21" s="116"/>
      <c r="V21" s="116">
        <v>127</v>
      </c>
      <c r="W21" s="116">
        <v>114</v>
      </c>
      <c r="X21" s="116">
        <v>128</v>
      </c>
      <c r="Y21" s="112">
        <v>202</v>
      </c>
      <c r="Z21" s="112">
        <v>134</v>
      </c>
      <c r="AB21" s="117">
        <f t="shared" si="2"/>
        <v>8.302354399008674E-2</v>
      </c>
    </row>
    <row r="22" spans="1:28" x14ac:dyDescent="0.25">
      <c r="S22" s="115" t="s">
        <v>66</v>
      </c>
      <c r="T22" s="115"/>
      <c r="U22" s="116"/>
      <c r="V22" s="116">
        <v>49</v>
      </c>
      <c r="W22" s="116">
        <v>51</v>
      </c>
      <c r="X22" s="116">
        <v>45</v>
      </c>
      <c r="Y22" s="112">
        <v>59</v>
      </c>
      <c r="Z22" s="112">
        <v>78</v>
      </c>
      <c r="AB22" s="117">
        <f t="shared" si="2"/>
        <v>4.8327137546468404E-2</v>
      </c>
    </row>
    <row r="23" spans="1:28" x14ac:dyDescent="0.25">
      <c r="S23" s="115" t="s">
        <v>67</v>
      </c>
      <c r="T23" s="115"/>
      <c r="U23" s="116"/>
      <c r="V23" s="116">
        <v>77</v>
      </c>
      <c r="W23" s="116">
        <v>75</v>
      </c>
      <c r="X23" s="116">
        <v>77</v>
      </c>
      <c r="Y23" s="112">
        <v>85</v>
      </c>
      <c r="Z23" s="112">
        <v>88</v>
      </c>
      <c r="AB23" s="117">
        <f t="shared" si="2"/>
        <v>5.4522924411400248E-2</v>
      </c>
    </row>
    <row r="24" spans="1:28" x14ac:dyDescent="0.25">
      <c r="S24" s="115" t="s">
        <v>68</v>
      </c>
      <c r="T24" s="115"/>
      <c r="U24" s="116"/>
      <c r="V24" s="116">
        <v>7</v>
      </c>
      <c r="W24" s="116">
        <v>0</v>
      </c>
      <c r="X24" s="116">
        <v>1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18</v>
      </c>
      <c r="W25" s="116">
        <v>19</v>
      </c>
      <c r="X25" s="116">
        <v>24</v>
      </c>
      <c r="Y25" s="112">
        <v>28</v>
      </c>
      <c r="Z25" s="112">
        <v>33</v>
      </c>
      <c r="AB25" s="117">
        <f t="shared" si="2"/>
        <v>2.0446096654275093E-2</v>
      </c>
    </row>
    <row r="26" spans="1:28" x14ac:dyDescent="0.25">
      <c r="S26" s="115" t="s">
        <v>70</v>
      </c>
      <c r="T26" s="115"/>
      <c r="U26" s="116"/>
      <c r="V26" s="116">
        <v>11</v>
      </c>
      <c r="W26" s="116">
        <v>15</v>
      </c>
      <c r="X26" s="116">
        <v>16</v>
      </c>
      <c r="Y26" s="112">
        <v>17</v>
      </c>
      <c r="Z26" s="112">
        <v>26</v>
      </c>
      <c r="AB26" s="117">
        <f t="shared" si="2"/>
        <v>1.6109045848822799E-2</v>
      </c>
    </row>
    <row r="27" spans="1:28" x14ac:dyDescent="0.25">
      <c r="S27" s="115" t="s">
        <v>71</v>
      </c>
      <c r="T27" s="115"/>
      <c r="U27" s="116"/>
      <c r="V27" s="116">
        <v>28</v>
      </c>
      <c r="W27" s="116">
        <v>21</v>
      </c>
      <c r="X27" s="116">
        <v>21</v>
      </c>
      <c r="Y27" s="112">
        <v>33</v>
      </c>
      <c r="Z27" s="112">
        <v>30</v>
      </c>
      <c r="AB27" s="117">
        <f t="shared" si="2"/>
        <v>1.858736059479554E-2</v>
      </c>
    </row>
    <row r="28" spans="1:28" x14ac:dyDescent="0.25">
      <c r="S28" s="115" t="s">
        <v>72</v>
      </c>
      <c r="T28" s="115"/>
      <c r="U28" s="116"/>
      <c r="V28" s="116">
        <v>52</v>
      </c>
      <c r="W28" s="116">
        <v>58</v>
      </c>
      <c r="X28" s="116">
        <v>65</v>
      </c>
      <c r="Y28" s="112">
        <v>85</v>
      </c>
      <c r="Z28" s="112">
        <v>67</v>
      </c>
      <c r="AB28" s="117">
        <f t="shared" si="2"/>
        <v>4.151177199504337E-2</v>
      </c>
    </row>
    <row r="29" spans="1:28" x14ac:dyDescent="0.25">
      <c r="S29" s="115" t="s">
        <v>73</v>
      </c>
      <c r="T29" s="115"/>
      <c r="U29" s="116"/>
      <c r="V29" s="116">
        <v>53</v>
      </c>
      <c r="W29" s="116">
        <v>40</v>
      </c>
      <c r="X29" s="116">
        <v>40</v>
      </c>
      <c r="Y29" s="112">
        <v>74</v>
      </c>
      <c r="Z29" s="112">
        <v>49</v>
      </c>
      <c r="AB29" s="117">
        <f t="shared" si="2"/>
        <v>3.0359355638166045E-2</v>
      </c>
    </row>
    <row r="30" spans="1:28" x14ac:dyDescent="0.25">
      <c r="S30" s="115" t="s">
        <v>74</v>
      </c>
      <c r="T30" s="115"/>
      <c r="U30" s="116"/>
      <c r="V30" s="116">
        <v>104</v>
      </c>
      <c r="W30" s="116">
        <v>108</v>
      </c>
      <c r="X30" s="116">
        <v>102</v>
      </c>
      <c r="Y30" s="112">
        <v>109</v>
      </c>
      <c r="Z30" s="112">
        <v>118</v>
      </c>
      <c r="AB30" s="117">
        <f t="shared" si="2"/>
        <v>7.3110285006195791E-2</v>
      </c>
    </row>
    <row r="31" spans="1:28" x14ac:dyDescent="0.25">
      <c r="S31" s="115" t="s">
        <v>75</v>
      </c>
      <c r="T31" s="115"/>
      <c r="U31" s="116"/>
      <c r="V31" s="116">
        <v>110</v>
      </c>
      <c r="W31" s="116">
        <v>112</v>
      </c>
      <c r="X31" s="116">
        <v>137</v>
      </c>
      <c r="Y31" s="112">
        <v>140</v>
      </c>
      <c r="Z31" s="112">
        <v>139</v>
      </c>
      <c r="AB31" s="117">
        <f t="shared" si="2"/>
        <v>8.6121437422552669E-2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10</v>
      </c>
      <c r="W32" s="116">
        <v>4</v>
      </c>
      <c r="X32" s="116">
        <v>10</v>
      </c>
      <c r="Y32" s="112">
        <v>4</v>
      </c>
      <c r="Z32" s="112">
        <v>3</v>
      </c>
      <c r="AB32" s="117">
        <f t="shared" si="2"/>
        <v>1.8587360594795538E-3</v>
      </c>
    </row>
    <row r="33" spans="19:32" x14ac:dyDescent="0.25">
      <c r="S33" s="115" t="s">
        <v>77</v>
      </c>
      <c r="T33" s="115"/>
      <c r="U33" s="116"/>
      <c r="V33" s="116">
        <v>58</v>
      </c>
      <c r="W33" s="116">
        <v>72</v>
      </c>
      <c r="X33" s="116">
        <v>71</v>
      </c>
      <c r="Y33" s="112">
        <v>71</v>
      </c>
      <c r="Z33" s="112">
        <v>75</v>
      </c>
      <c r="AB33" s="117">
        <f t="shared" si="2"/>
        <v>4.6468401486988845E-2</v>
      </c>
    </row>
    <row r="34" spans="19:32" x14ac:dyDescent="0.25">
      <c r="S34" s="118" t="s">
        <v>53</v>
      </c>
      <c r="T34" s="118"/>
      <c r="U34" s="119"/>
      <c r="V34" s="119">
        <v>1325</v>
      </c>
      <c r="W34" s="119">
        <v>1354</v>
      </c>
      <c r="X34" s="119">
        <v>1453</v>
      </c>
      <c r="Y34" s="120">
        <v>1628</v>
      </c>
      <c r="Z34" s="120">
        <v>1614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733</v>
      </c>
      <c r="W37" s="112">
        <v>793</v>
      </c>
      <c r="X37" s="112">
        <v>816</v>
      </c>
      <c r="Y37" s="112">
        <v>791</v>
      </c>
      <c r="Z37" s="112">
        <v>859</v>
      </c>
      <c r="AB37" s="132">
        <f>Z37/Z40*100</f>
        <v>82.755298651252403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147</v>
      </c>
      <c r="W38" s="112">
        <v>134</v>
      </c>
      <c r="X38" s="112">
        <v>157</v>
      </c>
      <c r="Y38" s="112">
        <v>206</v>
      </c>
      <c r="Z38" s="112">
        <v>179</v>
      </c>
      <c r="AB38" s="132">
        <f>Z38/Z40*100</f>
        <v>17.24470134874759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880</v>
      </c>
      <c r="W40" s="112">
        <v>927</v>
      </c>
      <c r="X40" s="112">
        <v>973</v>
      </c>
      <c r="Y40" s="112">
        <v>997</v>
      </c>
      <c r="Z40" s="112">
        <v>1038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6</v>
      </c>
      <c r="X44" s="112">
        <v>3</v>
      </c>
      <c r="Y44" s="112">
        <v>9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26</v>
      </c>
      <c r="W45" s="112">
        <v>21</v>
      </c>
      <c r="X45" s="112">
        <v>40</v>
      </c>
      <c r="Y45" s="112">
        <v>24</v>
      </c>
      <c r="Z45" s="112">
        <v>33</v>
      </c>
    </row>
    <row r="46" spans="19:32" x14ac:dyDescent="0.25">
      <c r="S46" s="115" t="s">
        <v>38</v>
      </c>
      <c r="T46" s="115"/>
      <c r="U46" s="112"/>
      <c r="V46" s="112">
        <v>85</v>
      </c>
      <c r="W46" s="112">
        <v>72</v>
      </c>
      <c r="X46" s="112">
        <v>61</v>
      </c>
      <c r="Y46" s="112">
        <v>77</v>
      </c>
      <c r="Z46" s="112">
        <v>83</v>
      </c>
    </row>
    <row r="47" spans="19:32" x14ac:dyDescent="0.25">
      <c r="S47" s="115" t="s">
        <v>39</v>
      </c>
      <c r="T47" s="115"/>
      <c r="U47" s="112"/>
      <c r="V47" s="112">
        <v>36</v>
      </c>
      <c r="W47" s="112">
        <v>36</v>
      </c>
      <c r="X47" s="112">
        <v>79</v>
      </c>
      <c r="Y47" s="112">
        <v>83</v>
      </c>
      <c r="Z47" s="112">
        <v>79</v>
      </c>
    </row>
    <row r="48" spans="19:32" x14ac:dyDescent="0.25">
      <c r="S48" s="115" t="s">
        <v>40</v>
      </c>
      <c r="T48" s="115"/>
      <c r="U48" s="112"/>
      <c r="V48" s="112">
        <v>52</v>
      </c>
      <c r="W48" s="112">
        <v>55</v>
      </c>
      <c r="X48" s="112">
        <v>50</v>
      </c>
      <c r="Y48" s="112">
        <v>66</v>
      </c>
      <c r="Z48" s="112">
        <v>65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82</v>
      </c>
      <c r="W49" s="112">
        <v>70</v>
      </c>
      <c r="X49" s="112">
        <v>88</v>
      </c>
      <c r="Y49" s="112">
        <v>102</v>
      </c>
      <c r="Z49" s="112">
        <v>89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Cleve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76</v>
      </c>
      <c r="W50" s="112">
        <v>67</v>
      </c>
      <c r="X50" s="112">
        <v>56</v>
      </c>
      <c r="Y50" s="112">
        <v>54</v>
      </c>
      <c r="Z50" s="112">
        <v>61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51</v>
      </c>
      <c r="W51" s="112">
        <v>69</v>
      </c>
      <c r="X51" s="112">
        <v>70</v>
      </c>
      <c r="Y51" s="112">
        <v>86</v>
      </c>
      <c r="Z51" s="112">
        <v>72</v>
      </c>
    </row>
    <row r="52" spans="1:26" ht="15" customHeight="1" x14ac:dyDescent="0.25">
      <c r="S52" s="115" t="s">
        <v>44</v>
      </c>
      <c r="T52" s="115"/>
      <c r="U52" s="112"/>
      <c r="V52" s="112">
        <v>35</v>
      </c>
      <c r="W52" s="112">
        <v>59</v>
      </c>
      <c r="X52" s="112">
        <v>44</v>
      </c>
      <c r="Y52" s="112">
        <v>34</v>
      </c>
      <c r="Z52" s="112">
        <v>52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68</v>
      </c>
      <c r="W53" s="112">
        <v>50</v>
      </c>
      <c r="X53" s="112">
        <v>59</v>
      </c>
      <c r="Y53" s="112">
        <v>55</v>
      </c>
      <c r="Z53" s="112">
        <v>55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86</v>
      </c>
      <c r="W54" s="112">
        <v>90</v>
      </c>
      <c r="X54" s="112">
        <v>81</v>
      </c>
      <c r="Y54" s="112">
        <v>78</v>
      </c>
      <c r="Z54" s="112">
        <v>90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50</v>
      </c>
      <c r="W55" s="112">
        <v>59</v>
      </c>
      <c r="X55" s="112">
        <v>75</v>
      </c>
      <c r="Y55" s="112">
        <v>86</v>
      </c>
      <c r="Z55" s="112">
        <v>106</v>
      </c>
    </row>
    <row r="56" spans="1:26" ht="15" customHeight="1" x14ac:dyDescent="0.25">
      <c r="S56" s="115" t="s">
        <v>48</v>
      </c>
      <c r="T56" s="115"/>
      <c r="U56" s="112"/>
      <c r="V56" s="112">
        <v>24</v>
      </c>
      <c r="W56" s="112">
        <v>43</v>
      </c>
      <c r="X56" s="112">
        <v>42</v>
      </c>
      <c r="Y56" s="112">
        <v>46</v>
      </c>
      <c r="Z56" s="112">
        <v>45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21</v>
      </c>
      <c r="W57" s="112">
        <v>20</v>
      </c>
      <c r="X57" s="112">
        <v>19</v>
      </c>
      <c r="Y57" s="112">
        <v>19</v>
      </c>
      <c r="Z57" s="112">
        <v>16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7</v>
      </c>
      <c r="W58" s="112">
        <v>10</v>
      </c>
      <c r="X58" s="112">
        <v>15</v>
      </c>
      <c r="Y58" s="112">
        <v>10</v>
      </c>
      <c r="Z58" s="112">
        <v>11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3</v>
      </c>
      <c r="X59" s="112">
        <v>3</v>
      </c>
      <c r="Y59" s="112">
        <v>3</v>
      </c>
      <c r="Z59" s="112">
        <v>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4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711</v>
      </c>
      <c r="W61" s="112">
        <v>725</v>
      </c>
      <c r="X61" s="112">
        <v>785</v>
      </c>
      <c r="Y61" s="112">
        <v>826</v>
      </c>
      <c r="Z61" s="112">
        <v>870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5</v>
      </c>
      <c r="X63" s="112">
        <v>2</v>
      </c>
      <c r="Y63" s="112">
        <v>0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20</v>
      </c>
      <c r="W64" s="112">
        <v>9</v>
      </c>
      <c r="X64" s="112">
        <v>20</v>
      </c>
      <c r="Y64" s="112">
        <v>24</v>
      </c>
      <c r="Z64" s="112">
        <v>22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Cleve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55</v>
      </c>
      <c r="W65" s="112">
        <v>39</v>
      </c>
      <c r="X65" s="112">
        <v>36</v>
      </c>
      <c r="Y65" s="112">
        <v>51</v>
      </c>
      <c r="Z65" s="112">
        <v>33</v>
      </c>
    </row>
    <row r="66" spans="1:26" x14ac:dyDescent="0.25">
      <c r="S66" s="115" t="s">
        <v>39</v>
      </c>
      <c r="T66" s="115"/>
      <c r="U66" s="112"/>
      <c r="V66" s="112">
        <v>45</v>
      </c>
      <c r="W66" s="112">
        <v>57</v>
      </c>
      <c r="X66" s="112">
        <v>62</v>
      </c>
      <c r="Y66" s="112">
        <v>59</v>
      </c>
      <c r="Z66" s="112">
        <v>63</v>
      </c>
    </row>
    <row r="67" spans="1:26" x14ac:dyDescent="0.25">
      <c r="S67" s="115" t="s">
        <v>40</v>
      </c>
      <c r="T67" s="115"/>
      <c r="U67" s="112"/>
      <c r="V67" s="112">
        <v>58</v>
      </c>
      <c r="W67" s="112">
        <v>60</v>
      </c>
      <c r="X67" s="112">
        <v>65</v>
      </c>
      <c r="Y67" s="112">
        <v>91</v>
      </c>
      <c r="Z67" s="112">
        <v>91</v>
      </c>
    </row>
    <row r="68" spans="1:26" x14ac:dyDescent="0.25">
      <c r="S68" s="115" t="s">
        <v>41</v>
      </c>
      <c r="T68" s="115"/>
      <c r="U68" s="112"/>
      <c r="V68" s="112">
        <v>55</v>
      </c>
      <c r="W68" s="112">
        <v>62</v>
      </c>
      <c r="X68" s="112">
        <v>56</v>
      </c>
      <c r="Y68" s="112">
        <v>85</v>
      </c>
      <c r="Z68" s="112">
        <v>67</v>
      </c>
    </row>
    <row r="69" spans="1:26" x14ac:dyDescent="0.25">
      <c r="S69" s="115" t="s">
        <v>42</v>
      </c>
      <c r="T69" s="115"/>
      <c r="U69" s="112"/>
      <c r="V69" s="112">
        <v>51</v>
      </c>
      <c r="W69" s="112">
        <v>61</v>
      </c>
      <c r="X69" s="112">
        <v>63</v>
      </c>
      <c r="Y69" s="112">
        <v>75</v>
      </c>
      <c r="Z69" s="112">
        <v>80</v>
      </c>
    </row>
    <row r="70" spans="1:26" x14ac:dyDescent="0.25">
      <c r="S70" s="115" t="s">
        <v>43</v>
      </c>
      <c r="T70" s="115"/>
      <c r="U70" s="112"/>
      <c r="V70" s="112">
        <v>55</v>
      </c>
      <c r="W70" s="112">
        <v>56</v>
      </c>
      <c r="X70" s="112">
        <v>50</v>
      </c>
      <c r="Y70" s="112">
        <v>54</v>
      </c>
      <c r="Z70" s="112">
        <v>49</v>
      </c>
    </row>
    <row r="71" spans="1:26" x14ac:dyDescent="0.25">
      <c r="S71" s="115" t="s">
        <v>44</v>
      </c>
      <c r="T71" s="115"/>
      <c r="U71" s="112"/>
      <c r="V71" s="112">
        <v>68</v>
      </c>
      <c r="W71" s="112">
        <v>62</v>
      </c>
      <c r="X71" s="112">
        <v>66</v>
      </c>
      <c r="Y71" s="112">
        <v>82</v>
      </c>
      <c r="Z71" s="112">
        <v>66</v>
      </c>
    </row>
    <row r="72" spans="1:26" x14ac:dyDescent="0.25">
      <c r="S72" s="115" t="s">
        <v>45</v>
      </c>
      <c r="T72" s="115"/>
      <c r="U72" s="112"/>
      <c r="V72" s="112">
        <v>60</v>
      </c>
      <c r="W72" s="112">
        <v>61</v>
      </c>
      <c r="X72" s="112">
        <v>68</v>
      </c>
      <c r="Y72" s="112">
        <v>67</v>
      </c>
      <c r="Z72" s="112">
        <v>71</v>
      </c>
    </row>
    <row r="73" spans="1:26" x14ac:dyDescent="0.25">
      <c r="S73" s="115" t="s">
        <v>46</v>
      </c>
      <c r="T73" s="115"/>
      <c r="U73" s="112"/>
      <c r="V73" s="112">
        <v>48</v>
      </c>
      <c r="W73" s="112">
        <v>57</v>
      </c>
      <c r="X73" s="112">
        <v>61</v>
      </c>
      <c r="Y73" s="112">
        <v>74</v>
      </c>
      <c r="Z73" s="112">
        <v>73</v>
      </c>
    </row>
    <row r="74" spans="1:26" x14ac:dyDescent="0.25">
      <c r="S74" s="115" t="s">
        <v>47</v>
      </c>
      <c r="T74" s="115"/>
      <c r="U74" s="112"/>
      <c r="V74" s="112">
        <v>47</v>
      </c>
      <c r="W74" s="112">
        <v>50</v>
      </c>
      <c r="X74" s="112">
        <v>59</v>
      </c>
      <c r="Y74" s="112">
        <v>72</v>
      </c>
      <c r="Z74" s="112">
        <v>60</v>
      </c>
    </row>
    <row r="75" spans="1:26" x14ac:dyDescent="0.25">
      <c r="S75" s="115" t="s">
        <v>48</v>
      </c>
      <c r="T75" s="115"/>
      <c r="U75" s="112"/>
      <c r="V75" s="112">
        <v>22</v>
      </c>
      <c r="W75" s="112">
        <v>38</v>
      </c>
      <c r="X75" s="112">
        <v>30</v>
      </c>
      <c r="Y75" s="112">
        <v>34</v>
      </c>
      <c r="Z75" s="112">
        <v>32</v>
      </c>
    </row>
    <row r="76" spans="1:26" x14ac:dyDescent="0.25">
      <c r="S76" s="115" t="s">
        <v>49</v>
      </c>
      <c r="T76" s="115"/>
      <c r="U76" s="112"/>
      <c r="V76" s="112">
        <v>17</v>
      </c>
      <c r="W76" s="112">
        <v>13</v>
      </c>
      <c r="X76" s="112">
        <v>19</v>
      </c>
      <c r="Y76" s="112">
        <v>19</v>
      </c>
      <c r="Z76" s="112">
        <v>20</v>
      </c>
    </row>
    <row r="77" spans="1:26" x14ac:dyDescent="0.25">
      <c r="S77" s="115" t="s">
        <v>50</v>
      </c>
      <c r="T77" s="115"/>
      <c r="U77" s="112"/>
      <c r="V77" s="112">
        <v>7</v>
      </c>
      <c r="W77" s="112">
        <v>4</v>
      </c>
      <c r="X77" s="112">
        <v>6</v>
      </c>
      <c r="Y77" s="112">
        <v>5</v>
      </c>
      <c r="Z77" s="112">
        <v>7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3</v>
      </c>
      <c r="W79" s="112">
        <v>5</v>
      </c>
      <c r="X79" s="112">
        <v>4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614</v>
      </c>
      <c r="W80" s="112">
        <v>623</v>
      </c>
      <c r="X80" s="112">
        <v>667</v>
      </c>
      <c r="Y80" s="112">
        <v>796</v>
      </c>
      <c r="Z80" s="112">
        <v>739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Cleve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47</v>
      </c>
      <c r="W83" s="112">
        <v>37</v>
      </c>
      <c r="X83" s="112">
        <v>49</v>
      </c>
      <c r="Y83" s="112">
        <v>48</v>
      </c>
      <c r="Z83" s="112">
        <v>40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18</v>
      </c>
      <c r="W84" s="112">
        <v>19</v>
      </c>
      <c r="X84" s="112">
        <v>18</v>
      </c>
      <c r="Y84" s="112">
        <v>25</v>
      </c>
      <c r="Z84" s="112">
        <v>22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78</v>
      </c>
      <c r="W85" s="112">
        <v>87</v>
      </c>
      <c r="X85" s="112">
        <v>87</v>
      </c>
      <c r="Y85" s="112">
        <v>85</v>
      </c>
      <c r="Z85" s="112">
        <v>100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1,613</v>
      </c>
      <c r="D86" s="94">
        <f t="shared" ref="D86:D91" si="4">AD4</f>
        <v>-1.1036174126302867E-2</v>
      </c>
      <c r="E86" s="95">
        <f t="shared" ref="E86:E91" si="5">AD4</f>
        <v>-1.1036174126302867E-2</v>
      </c>
      <c r="F86" s="94">
        <f t="shared" ref="F86:F91" si="6">AF4</f>
        <v>0.21827794561933533</v>
      </c>
      <c r="G86" s="95">
        <f t="shared" ref="G86:G91" si="7">AF4</f>
        <v>0.21827794561933533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3</v>
      </c>
      <c r="W86" s="112">
        <v>6</v>
      </c>
      <c r="X86" s="112">
        <v>5</v>
      </c>
      <c r="Y86" s="112">
        <v>4</v>
      </c>
      <c r="Z86" s="112">
        <v>7</v>
      </c>
    </row>
    <row r="87" spans="1:30" ht="15" customHeight="1" x14ac:dyDescent="0.25">
      <c r="A87" s="96" t="s">
        <v>4</v>
      </c>
      <c r="B87" s="49"/>
      <c r="C87" s="97" t="str">
        <f t="shared" si="3"/>
        <v>872</v>
      </c>
      <c r="D87" s="94">
        <f t="shared" si="4"/>
        <v>4.8076923076923128E-2</v>
      </c>
      <c r="E87" s="95">
        <f t="shared" si="5"/>
        <v>4.8076923076923128E-2</v>
      </c>
      <c r="F87" s="94">
        <f t="shared" si="6"/>
        <v>0.22990126939351208</v>
      </c>
      <c r="G87" s="95">
        <f t="shared" si="7"/>
        <v>0.22990126939351208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11</v>
      </c>
      <c r="W87" s="112">
        <v>11</v>
      </c>
      <c r="X87" s="112">
        <v>16</v>
      </c>
      <c r="Y87" s="112">
        <v>18</v>
      </c>
      <c r="Z87" s="112">
        <v>18</v>
      </c>
    </row>
    <row r="88" spans="1:30" ht="15" customHeight="1" x14ac:dyDescent="0.25">
      <c r="A88" s="96" t="s">
        <v>5</v>
      </c>
      <c r="B88" s="49"/>
      <c r="C88" s="97" t="str">
        <f t="shared" si="3"/>
        <v>741</v>
      </c>
      <c r="D88" s="94">
        <f t="shared" si="4"/>
        <v>-6.7924528301886777E-2</v>
      </c>
      <c r="E88" s="95">
        <f t="shared" si="5"/>
        <v>-6.7924528301886777E-2</v>
      </c>
      <c r="F88" s="94">
        <f t="shared" si="6"/>
        <v>0.21674876847290636</v>
      </c>
      <c r="G88" s="95">
        <f t="shared" si="7"/>
        <v>0.21674876847290636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17</v>
      </c>
      <c r="W88" s="112">
        <v>14</v>
      </c>
      <c r="X88" s="112">
        <v>16</v>
      </c>
      <c r="Y88" s="112">
        <v>12</v>
      </c>
      <c r="Z88" s="112">
        <v>17</v>
      </c>
    </row>
    <row r="89" spans="1:30" ht="15" customHeight="1" x14ac:dyDescent="0.25">
      <c r="A89" s="49" t="s">
        <v>6</v>
      </c>
      <c r="B89" s="49"/>
      <c r="C89" s="97" t="str">
        <f t="shared" si="3"/>
        <v>1,035</v>
      </c>
      <c r="D89" s="94">
        <f t="shared" si="4"/>
        <v>3.9156626506024139E-2</v>
      </c>
      <c r="E89" s="95">
        <f t="shared" si="5"/>
        <v>3.9156626506024139E-2</v>
      </c>
      <c r="F89" s="94">
        <f t="shared" si="6"/>
        <v>0.18150684931506844</v>
      </c>
      <c r="G89" s="95">
        <f t="shared" si="7"/>
        <v>0.18150684931506844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42</v>
      </c>
      <c r="W89" s="112">
        <v>50</v>
      </c>
      <c r="X89" s="112">
        <v>54</v>
      </c>
      <c r="Y89" s="112">
        <v>50</v>
      </c>
      <c r="Z89" s="112">
        <v>75</v>
      </c>
    </row>
    <row r="90" spans="1:30" ht="15" customHeight="1" x14ac:dyDescent="0.25">
      <c r="A90" s="49" t="s">
        <v>95</v>
      </c>
      <c r="B90" s="49"/>
      <c r="C90" s="97" t="str">
        <f t="shared" si="3"/>
        <v>$32,105</v>
      </c>
      <c r="D90" s="94">
        <f t="shared" si="4"/>
        <v>0.16183910541743551</v>
      </c>
      <c r="E90" s="95">
        <f t="shared" si="5"/>
        <v>0.16183910541743551</v>
      </c>
      <c r="F90" s="94">
        <f t="shared" si="6"/>
        <v>0.17998706998417013</v>
      </c>
      <c r="G90" s="95">
        <f t="shared" si="7"/>
        <v>0.17998706998417013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65</v>
      </c>
      <c r="W90" s="112">
        <v>62</v>
      </c>
      <c r="X90" s="112">
        <v>72</v>
      </c>
      <c r="Y90" s="112">
        <v>75</v>
      </c>
      <c r="Z90" s="112">
        <v>56</v>
      </c>
    </row>
    <row r="91" spans="1:30" ht="15" customHeight="1" x14ac:dyDescent="0.25">
      <c r="A91" s="49" t="s">
        <v>7</v>
      </c>
      <c r="B91" s="49"/>
      <c r="C91" s="97" t="str">
        <f t="shared" si="3"/>
        <v>$72.9 mil</v>
      </c>
      <c r="D91" s="94">
        <f t="shared" si="4"/>
        <v>0.38799014011759692</v>
      </c>
      <c r="E91" s="95">
        <f t="shared" si="5"/>
        <v>0.38799014011759692</v>
      </c>
      <c r="F91" s="94">
        <f t="shared" si="6"/>
        <v>0.90257627790750594</v>
      </c>
      <c r="G91" s="95">
        <f t="shared" si="7"/>
        <v>0.90257627790750594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462</v>
      </c>
      <c r="W91" s="112">
        <v>496</v>
      </c>
      <c r="X91" s="112">
        <v>516</v>
      </c>
      <c r="Y91" s="112">
        <v>524</v>
      </c>
      <c r="Z91" s="112">
        <v>558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19</v>
      </c>
      <c r="W93" s="112">
        <v>19</v>
      </c>
      <c r="X93" s="112">
        <v>18</v>
      </c>
      <c r="Y93" s="112">
        <v>21</v>
      </c>
      <c r="Z93" s="112">
        <v>23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70</v>
      </c>
      <c r="W94" s="112">
        <v>76</v>
      </c>
      <c r="X94" s="112">
        <v>77</v>
      </c>
      <c r="Y94" s="112">
        <v>76</v>
      </c>
      <c r="Z94" s="112">
        <v>80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15</v>
      </c>
      <c r="W95" s="112">
        <v>12</v>
      </c>
      <c r="X95" s="112">
        <v>18</v>
      </c>
      <c r="Y95" s="112">
        <v>16</v>
      </c>
      <c r="Z95" s="112">
        <v>25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66</v>
      </c>
      <c r="W96" s="112">
        <v>68</v>
      </c>
      <c r="X96" s="112">
        <v>79</v>
      </c>
      <c r="Y96" s="112">
        <v>79</v>
      </c>
      <c r="Z96" s="112">
        <v>74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60</v>
      </c>
      <c r="W97" s="112">
        <v>56</v>
      </c>
      <c r="X97" s="112">
        <v>60</v>
      </c>
      <c r="Y97" s="112">
        <v>74</v>
      </c>
      <c r="Z97" s="112">
        <v>72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30</v>
      </c>
      <c r="W98" s="112">
        <v>32</v>
      </c>
      <c r="X98" s="112">
        <v>26</v>
      </c>
      <c r="Y98" s="112">
        <v>29</v>
      </c>
      <c r="Z98" s="112">
        <v>36</v>
      </c>
    </row>
    <row r="99" spans="1:32" ht="15" customHeight="1" x14ac:dyDescent="0.25">
      <c r="S99" s="115" t="s">
        <v>188</v>
      </c>
      <c r="T99" s="115"/>
      <c r="U99" s="112"/>
      <c r="V99" s="112">
        <v>8</v>
      </c>
      <c r="W99" s="112">
        <v>4</v>
      </c>
      <c r="X99" s="112">
        <v>7</v>
      </c>
      <c r="Y99" s="112">
        <v>7</v>
      </c>
      <c r="Z99" s="112">
        <v>12</v>
      </c>
    </row>
    <row r="100" spans="1:32" ht="15" customHeight="1" x14ac:dyDescent="0.25">
      <c r="S100" s="115" t="s">
        <v>58</v>
      </c>
      <c r="T100" s="115"/>
      <c r="U100" s="112"/>
      <c r="V100" s="112">
        <v>34</v>
      </c>
      <c r="W100" s="112">
        <v>39</v>
      </c>
      <c r="X100" s="112">
        <v>36</v>
      </c>
      <c r="Y100" s="112">
        <v>46</v>
      </c>
      <c r="Z100" s="112">
        <v>32</v>
      </c>
    </row>
    <row r="101" spans="1:32" x14ac:dyDescent="0.25">
      <c r="A101" s="18"/>
      <c r="S101" s="118" t="s">
        <v>53</v>
      </c>
      <c r="T101" s="118"/>
      <c r="U101" s="112"/>
      <c r="V101" s="112">
        <v>411</v>
      </c>
      <c r="W101" s="112">
        <v>432</v>
      </c>
      <c r="X101" s="112">
        <v>454</v>
      </c>
      <c r="Y101" s="112">
        <v>470</v>
      </c>
      <c r="Z101" s="112">
        <v>477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774</v>
      </c>
      <c r="W104" s="112">
        <v>778</v>
      </c>
      <c r="X104" s="112">
        <v>840</v>
      </c>
      <c r="Y104" s="112">
        <v>957</v>
      </c>
      <c r="Z104" s="112">
        <v>940</v>
      </c>
      <c r="AB104" s="109" t="str">
        <f>TEXT(Z104,"###,###")</f>
        <v>940</v>
      </c>
      <c r="AD104" s="130">
        <f>Z104/($Z$4)*100</f>
        <v>58.27650340979541</v>
      </c>
      <c r="AF104" s="109"/>
    </row>
    <row r="105" spans="1:32" x14ac:dyDescent="0.25">
      <c r="S105" s="115" t="s">
        <v>17</v>
      </c>
      <c r="T105" s="115"/>
      <c r="U105" s="112"/>
      <c r="V105" s="112">
        <v>237</v>
      </c>
      <c r="W105" s="112">
        <v>241</v>
      </c>
      <c r="X105" s="112">
        <v>251</v>
      </c>
      <c r="Y105" s="112">
        <v>275</v>
      </c>
      <c r="Z105" s="112">
        <v>243</v>
      </c>
      <c r="AB105" s="109" t="str">
        <f>TEXT(Z105,"###,###")</f>
        <v>243</v>
      </c>
      <c r="AD105" s="130">
        <f>Z105/($Z$4)*100</f>
        <v>15.065096094234345</v>
      </c>
      <c r="AF105" s="109"/>
    </row>
    <row r="106" spans="1:32" x14ac:dyDescent="0.25">
      <c r="S106" s="118" t="s">
        <v>53</v>
      </c>
      <c r="T106" s="118"/>
      <c r="U106" s="120"/>
      <c r="V106" s="120">
        <v>1011</v>
      </c>
      <c r="W106" s="120">
        <v>1019</v>
      </c>
      <c r="X106" s="120">
        <v>1091</v>
      </c>
      <c r="Y106" s="120">
        <v>1232</v>
      </c>
      <c r="Z106" s="120">
        <v>1183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216</v>
      </c>
      <c r="W108" s="112">
        <v>246</v>
      </c>
      <c r="X108" s="112">
        <v>294</v>
      </c>
      <c r="Y108" s="112">
        <v>293</v>
      </c>
      <c r="Z108" s="112">
        <v>291</v>
      </c>
      <c r="AB108" s="109" t="str">
        <f>TEXT(Z108,"###,###")</f>
        <v>291</v>
      </c>
      <c r="AD108" s="130">
        <f>Z108/($Z$4)*100</f>
        <v>18.040917544947302</v>
      </c>
      <c r="AF108" s="109"/>
    </row>
    <row r="109" spans="1:32" x14ac:dyDescent="0.25">
      <c r="S109" s="115" t="s">
        <v>20</v>
      </c>
      <c r="T109" s="115"/>
      <c r="U109" s="112"/>
      <c r="V109" s="112">
        <v>219</v>
      </c>
      <c r="W109" s="112">
        <v>196</v>
      </c>
      <c r="X109" s="112">
        <v>221</v>
      </c>
      <c r="Y109" s="112">
        <v>310</v>
      </c>
      <c r="Z109" s="112">
        <v>251</v>
      </c>
      <c r="AB109" s="109" t="str">
        <f>TEXT(Z109,"###,###")</f>
        <v>251</v>
      </c>
      <c r="AD109" s="130">
        <f>Z109/($Z$4)*100</f>
        <v>15.561066336019838</v>
      </c>
      <c r="AF109" s="109"/>
    </row>
    <row r="110" spans="1:32" x14ac:dyDescent="0.25">
      <c r="S110" s="115" t="s">
        <v>21</v>
      </c>
      <c r="T110" s="115"/>
      <c r="U110" s="112"/>
      <c r="V110" s="112">
        <v>226</v>
      </c>
      <c r="W110" s="112">
        <v>242</v>
      </c>
      <c r="X110" s="112">
        <v>240</v>
      </c>
      <c r="Y110" s="112">
        <v>246</v>
      </c>
      <c r="Z110" s="112">
        <v>279</v>
      </c>
      <c r="AB110" s="109" t="str">
        <f>TEXT(Z110,"###,###")</f>
        <v>279</v>
      </c>
      <c r="AD110" s="130">
        <f>Z110/($Z$4)*100</f>
        <v>17.296962182269063</v>
      </c>
      <c r="AF110" s="109"/>
    </row>
    <row r="111" spans="1:32" x14ac:dyDescent="0.25">
      <c r="S111" s="115" t="s">
        <v>22</v>
      </c>
      <c r="T111" s="115"/>
      <c r="U111" s="112"/>
      <c r="V111" s="112">
        <v>327</v>
      </c>
      <c r="W111" s="112">
        <v>308</v>
      </c>
      <c r="X111" s="112">
        <v>336</v>
      </c>
      <c r="Y111" s="112">
        <v>386</v>
      </c>
      <c r="Z111" s="112">
        <v>354</v>
      </c>
      <c r="AB111" s="109" t="str">
        <f>TEXT(Z111,"###,###")</f>
        <v>354</v>
      </c>
      <c r="AD111" s="130">
        <f>Z111/($Z$4)*100</f>
        <v>21.94668319900806</v>
      </c>
      <c r="AF111" s="109"/>
    </row>
    <row r="112" spans="1:32" x14ac:dyDescent="0.25">
      <c r="S112" s="118" t="s">
        <v>53</v>
      </c>
      <c r="T112" s="118"/>
      <c r="U112" s="112"/>
      <c r="V112" s="112">
        <v>1321</v>
      </c>
      <c r="W112" s="112">
        <v>1353</v>
      </c>
      <c r="X112" s="112">
        <v>1453</v>
      </c>
      <c r="Y112" s="112">
        <v>1630</v>
      </c>
      <c r="Z112" s="112">
        <v>1614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43.43</v>
      </c>
      <c r="W118" s="131">
        <v>44.35</v>
      </c>
      <c r="X118" s="131">
        <v>44.3</v>
      </c>
      <c r="Y118" s="131">
        <v>43.95</v>
      </c>
      <c r="Z118" s="131">
        <v>44.25</v>
      </c>
      <c r="AB118" s="109" t="str">
        <f>TEXT(Z118,"##.0")</f>
        <v>44.3</v>
      </c>
    </row>
    <row r="120" spans="19:32" x14ac:dyDescent="0.25">
      <c r="S120" s="101" t="s">
        <v>97</v>
      </c>
      <c r="T120" s="112"/>
      <c r="U120" s="112"/>
      <c r="V120" s="112">
        <v>556</v>
      </c>
      <c r="W120" s="112">
        <v>549</v>
      </c>
      <c r="X120" s="112">
        <v>587</v>
      </c>
      <c r="Y120" s="112">
        <v>566</v>
      </c>
      <c r="Z120" s="112">
        <v>591</v>
      </c>
      <c r="AB120" s="109" t="str">
        <f>TEXT(Z120,"###,###")</f>
        <v>591</v>
      </c>
    </row>
    <row r="121" spans="19:32" x14ac:dyDescent="0.25">
      <c r="S121" s="101" t="s">
        <v>98</v>
      </c>
      <c r="T121" s="112"/>
      <c r="U121" s="112"/>
      <c r="V121" s="112">
        <v>208</v>
      </c>
      <c r="W121" s="112">
        <v>257</v>
      </c>
      <c r="X121" s="112">
        <v>253</v>
      </c>
      <c r="Y121" s="112">
        <v>263</v>
      </c>
      <c r="Z121" s="112">
        <v>293</v>
      </c>
      <c r="AB121" s="109" t="str">
        <f>TEXT(Z121,"###,###")</f>
        <v>293</v>
      </c>
    </row>
    <row r="122" spans="19:32" x14ac:dyDescent="0.25">
      <c r="S122" s="101" t="s">
        <v>99</v>
      </c>
      <c r="T122" s="112"/>
      <c r="U122" s="112"/>
      <c r="V122" s="112">
        <v>112</v>
      </c>
      <c r="W122" s="112">
        <v>121</v>
      </c>
      <c r="X122" s="112">
        <v>126</v>
      </c>
      <c r="Y122" s="112">
        <v>162</v>
      </c>
      <c r="Z122" s="112">
        <v>159</v>
      </c>
      <c r="AB122" s="109" t="str">
        <f>TEXT(Z122,"###,###")</f>
        <v>159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668</v>
      </c>
      <c r="W124" s="112">
        <v>670</v>
      </c>
      <c r="X124" s="112">
        <v>713</v>
      </c>
      <c r="Y124" s="112">
        <v>728</v>
      </c>
      <c r="Z124" s="112">
        <v>750</v>
      </c>
      <c r="AB124" s="109" t="str">
        <f>TEXT(Z124,"###,###")</f>
        <v>750</v>
      </c>
      <c r="AD124" s="127">
        <f>Z124/$Z$7*100</f>
        <v>72.463768115942031</v>
      </c>
    </row>
    <row r="125" spans="19:32" x14ac:dyDescent="0.25">
      <c r="S125" s="101" t="s">
        <v>101</v>
      </c>
      <c r="T125" s="112"/>
      <c r="U125" s="112"/>
      <c r="V125" s="112">
        <v>320</v>
      </c>
      <c r="W125" s="112">
        <v>378</v>
      </c>
      <c r="X125" s="112">
        <v>379</v>
      </c>
      <c r="Y125" s="112">
        <v>425</v>
      </c>
      <c r="Z125" s="112">
        <v>452</v>
      </c>
      <c r="AB125" s="109" t="str">
        <f>TEXT(Z125,"###,###")</f>
        <v>452</v>
      </c>
      <c r="AD125" s="127">
        <f>Z125/$Z$7*100</f>
        <v>43.671497584541065</v>
      </c>
    </row>
    <row r="127" spans="19:32" x14ac:dyDescent="0.25">
      <c r="S127" s="101" t="s">
        <v>102</v>
      </c>
      <c r="T127" s="112"/>
      <c r="U127" s="112"/>
      <c r="V127" s="112">
        <v>468</v>
      </c>
      <c r="W127" s="112">
        <v>497</v>
      </c>
      <c r="X127" s="112">
        <v>515</v>
      </c>
      <c r="Y127" s="112">
        <v>526</v>
      </c>
      <c r="Z127" s="112">
        <v>559</v>
      </c>
      <c r="AB127" s="109" t="str">
        <f>TEXT(Z127,"###,###")</f>
        <v>559</v>
      </c>
      <c r="AD127" s="127">
        <f>Z127/$Z$7*100</f>
        <v>54.009661835748787</v>
      </c>
    </row>
    <row r="128" spans="19:32" x14ac:dyDescent="0.25">
      <c r="S128" s="101" t="s">
        <v>103</v>
      </c>
      <c r="T128" s="112"/>
      <c r="U128" s="112"/>
      <c r="V128" s="112">
        <v>409</v>
      </c>
      <c r="W128" s="112">
        <v>433</v>
      </c>
      <c r="X128" s="112">
        <v>455</v>
      </c>
      <c r="Y128" s="112">
        <v>471</v>
      </c>
      <c r="Z128" s="112">
        <v>478</v>
      </c>
      <c r="AB128" s="109" t="str">
        <f>TEXT(Z128,"###,###")</f>
        <v>478</v>
      </c>
      <c r="AD128" s="127">
        <f>Z128/$Z$7*100</f>
        <v>46.183574879227052</v>
      </c>
    </row>
    <row r="130" spans="19:20" x14ac:dyDescent="0.25">
      <c r="S130" s="101" t="s">
        <v>261</v>
      </c>
      <c r="T130" s="127">
        <v>57.101449275362313</v>
      </c>
    </row>
    <row r="131" spans="19:20" x14ac:dyDescent="0.25">
      <c r="S131" s="101" t="s">
        <v>262</v>
      </c>
      <c r="T131" s="127">
        <v>28.309178743961354</v>
      </c>
    </row>
    <row r="132" spans="19:20" x14ac:dyDescent="0.25">
      <c r="S132" s="101" t="s">
        <v>263</v>
      </c>
      <c r="T132" s="127">
        <v>15.362318840579711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C8000EC-85EE-484F-9889-634BA25AEA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0033231-3A2D-437A-B19F-56CB1A3EB1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C3A4326-DDA2-48D7-8153-365BE4E561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35F65BA-E27D-4AFD-99C3-5FAC5DCF6D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F4EF0-E9EE-4CDF-99DB-8442546B5B05}">
  <sheetPr codeName="Sheet7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120</v>
      </c>
      <c r="T1" s="99"/>
      <c r="U1" s="99"/>
      <c r="V1" s="99"/>
      <c r="W1" s="99"/>
      <c r="X1" s="99"/>
      <c r="Y1" s="100" t="s">
        <v>207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120</v>
      </c>
      <c r="Y3" s="105" t="s">
        <v>207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10.15 Coober Pedy,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975</v>
      </c>
      <c r="W4" s="108">
        <v>1125</v>
      </c>
      <c r="X4" s="108">
        <v>1268</v>
      </c>
      <c r="Y4" s="108">
        <v>1374</v>
      </c>
      <c r="Z4" s="108">
        <v>1353</v>
      </c>
      <c r="AB4" s="109" t="str">
        <f>TEXT(Z4,"###,###")</f>
        <v>1,353</v>
      </c>
      <c r="AD4" s="110">
        <f>Z4/Y4-1</f>
        <v>-1.5283842794759805E-2</v>
      </c>
      <c r="AF4" s="110">
        <f>Z4/V4-1</f>
        <v>0.38769230769230778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471</v>
      </c>
      <c r="W5" s="108">
        <v>562</v>
      </c>
      <c r="X5" s="108">
        <v>629</v>
      </c>
      <c r="Y5" s="108">
        <v>712</v>
      </c>
      <c r="Z5" s="108">
        <v>687</v>
      </c>
      <c r="AB5" s="109" t="str">
        <f>TEXT(Z5,"###,###")</f>
        <v>687</v>
      </c>
      <c r="AD5" s="110">
        <f t="shared" ref="AD5:AD9" si="0">Z5/Y5-1</f>
        <v>-3.51123595505618E-2</v>
      </c>
      <c r="AF5" s="110">
        <f t="shared" ref="AF5:AF9" si="1">Z5/V5-1</f>
        <v>0.45859872611464958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498</v>
      </c>
      <c r="W6" s="108">
        <v>563</v>
      </c>
      <c r="X6" s="108">
        <v>639</v>
      </c>
      <c r="Y6" s="108">
        <v>664</v>
      </c>
      <c r="Z6" s="108">
        <v>669</v>
      </c>
      <c r="AB6" s="109" t="str">
        <f>TEXT(Z6,"###,###")</f>
        <v>669</v>
      </c>
      <c r="AD6" s="110">
        <f t="shared" si="0"/>
        <v>7.5301204819278045E-3</v>
      </c>
      <c r="AF6" s="110">
        <f t="shared" si="1"/>
        <v>0.34337349397590367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667</v>
      </c>
      <c r="W7" s="108">
        <v>790</v>
      </c>
      <c r="X7" s="108">
        <v>808</v>
      </c>
      <c r="Y7" s="108">
        <v>842</v>
      </c>
      <c r="Z7" s="108">
        <v>837</v>
      </c>
      <c r="AB7" s="109" t="str">
        <f>TEXT(Z7,"###,###")</f>
        <v>837</v>
      </c>
      <c r="AD7" s="110">
        <f t="shared" si="0"/>
        <v>-5.9382422802850554E-3</v>
      </c>
      <c r="AF7" s="110">
        <f t="shared" si="1"/>
        <v>0.25487256371814082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1,353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837</v>
      </c>
      <c r="P8" s="65"/>
      <c r="S8" s="107" t="s">
        <v>82</v>
      </c>
      <c r="T8" s="108"/>
      <c r="U8" s="108"/>
      <c r="V8" s="108">
        <v>39263.57</v>
      </c>
      <c r="W8" s="108">
        <v>42057.77</v>
      </c>
      <c r="X8" s="108">
        <v>40473.5</v>
      </c>
      <c r="Y8" s="108">
        <v>35977.14</v>
      </c>
      <c r="Z8" s="108">
        <v>40692.36</v>
      </c>
      <c r="AB8" s="109" t="str">
        <f>TEXT(Z8,"$###,###")</f>
        <v>$40,692</v>
      </c>
      <c r="AD8" s="110">
        <f t="shared" si="0"/>
        <v>0.13106155742229642</v>
      </c>
      <c r="AF8" s="110">
        <f t="shared" si="1"/>
        <v>3.638971188814466E-2</v>
      </c>
    </row>
    <row r="9" spans="1:32" x14ac:dyDescent="0.25">
      <c r="A9" s="30" t="s">
        <v>14</v>
      </c>
      <c r="B9" s="69"/>
      <c r="C9" s="70"/>
      <c r="D9" s="71">
        <f>AD104</f>
        <v>70.953436807095343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51.732377538829155</v>
      </c>
      <c r="P9" s="72" t="s">
        <v>83</v>
      </c>
      <c r="S9" s="107" t="s">
        <v>7</v>
      </c>
      <c r="T9" s="108"/>
      <c r="U9" s="108"/>
      <c r="V9" s="108">
        <v>31274350</v>
      </c>
      <c r="W9" s="108">
        <v>36325289</v>
      </c>
      <c r="X9" s="108">
        <v>40733015</v>
      </c>
      <c r="Y9" s="108">
        <v>42340574</v>
      </c>
      <c r="Z9" s="108">
        <v>43848810</v>
      </c>
      <c r="AB9" s="109" t="str">
        <f>TEXT(Z9/1000000,"$#,###.0")&amp;" mil"</f>
        <v>$43.8 mil</v>
      </c>
      <c r="AD9" s="110">
        <f t="shared" si="0"/>
        <v>3.5621529363300652E-2</v>
      </c>
      <c r="AF9" s="110">
        <f t="shared" si="1"/>
        <v>0.4020694275020904</v>
      </c>
    </row>
    <row r="10" spans="1:32" x14ac:dyDescent="0.25">
      <c r="A10" s="30" t="s">
        <v>17</v>
      </c>
      <c r="B10" s="69"/>
      <c r="C10" s="70"/>
      <c r="D10" s="71">
        <f>AD105</f>
        <v>23.355506282335551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47.789725209080046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82.676224611708477</v>
      </c>
      <c r="P11" s="72" t="s">
        <v>83</v>
      </c>
      <c r="S11" s="107" t="s">
        <v>29</v>
      </c>
      <c r="T11" s="112"/>
      <c r="U11" s="112"/>
      <c r="V11" s="112">
        <v>857</v>
      </c>
      <c r="W11" s="112">
        <v>960</v>
      </c>
      <c r="X11" s="112">
        <v>1110</v>
      </c>
      <c r="Y11" s="112">
        <v>1212</v>
      </c>
      <c r="Z11" s="112">
        <v>1204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10.513739545997611</v>
      </c>
      <c r="P12" s="72" t="s">
        <v>83</v>
      </c>
      <c r="S12" s="107" t="s">
        <v>30</v>
      </c>
      <c r="T12" s="112"/>
      <c r="U12" s="112"/>
      <c r="V12" s="112">
        <v>116</v>
      </c>
      <c r="W12" s="112">
        <v>165</v>
      </c>
      <c r="X12" s="112">
        <v>158</v>
      </c>
      <c r="Y12" s="112">
        <v>158</v>
      </c>
      <c r="Z12" s="112">
        <v>147</v>
      </c>
    </row>
    <row r="13" spans="1:32" ht="15" customHeight="1" x14ac:dyDescent="0.25">
      <c r="A13" s="30" t="s">
        <v>19</v>
      </c>
      <c r="B13" s="70"/>
      <c r="C13" s="70"/>
      <c r="D13" s="71">
        <f>AD108</f>
        <v>10.643015521064301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7.1684587813620064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24.390243902439025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44.0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36.289726533628972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23.480333730631706</v>
      </c>
      <c r="P15" s="72" t="s">
        <v>83</v>
      </c>
      <c r="S15" s="115" t="s">
        <v>59</v>
      </c>
      <c r="T15" s="115"/>
      <c r="U15" s="116"/>
      <c r="V15" s="116">
        <v>14</v>
      </c>
      <c r="W15" s="116">
        <v>26</v>
      </c>
      <c r="X15" s="116">
        <v>26</v>
      </c>
      <c r="Y15" s="112">
        <v>31</v>
      </c>
      <c r="Z15" s="112">
        <v>41</v>
      </c>
      <c r="AB15" s="117">
        <f t="shared" ref="AB15:AB34" si="2">IF(Z15="np",0,Z15/$Z$34)</f>
        <v>3.025830258302583E-2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23.133776792313377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76.519666269368287</v>
      </c>
      <c r="P16" s="37" t="s">
        <v>83</v>
      </c>
      <c r="S16" s="115" t="s">
        <v>60</v>
      </c>
      <c r="T16" s="115"/>
      <c r="U16" s="116"/>
      <c r="V16" s="116">
        <v>27</v>
      </c>
      <c r="W16" s="116">
        <v>42</v>
      </c>
      <c r="X16" s="116">
        <v>62</v>
      </c>
      <c r="Y16" s="112">
        <v>70</v>
      </c>
      <c r="Z16" s="112">
        <v>61</v>
      </c>
      <c r="AB16" s="117">
        <f t="shared" si="2"/>
        <v>4.5018450184501846E-2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10</v>
      </c>
      <c r="W17" s="116">
        <v>8</v>
      </c>
      <c r="X17" s="116">
        <v>11</v>
      </c>
      <c r="Y17" s="112">
        <v>6</v>
      </c>
      <c r="Z17" s="112">
        <v>6</v>
      </c>
      <c r="AB17" s="117">
        <f t="shared" si="2"/>
        <v>4.4280442804428043E-3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10</v>
      </c>
      <c r="W18" s="116">
        <v>4</v>
      </c>
      <c r="X18" s="116">
        <v>3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1" t="str">
        <f>$S$1&amp;" ("&amp;$V$2&amp;" to "&amp;$Z$2&amp;")"</f>
        <v>Coober Pedy (2018-19 to 2022-23)</v>
      </c>
      <c r="B19" s="61"/>
      <c r="C19" s="61"/>
      <c r="D19" s="61"/>
      <c r="E19" s="61"/>
      <c r="F19" s="61"/>
      <c r="G19" s="61" t="str">
        <f>$S$1&amp;" ("&amp;$V$2&amp;" to "&amp;$Z$2&amp;")"</f>
        <v>Coober Pedy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55</v>
      </c>
      <c r="W19" s="116">
        <v>64</v>
      </c>
      <c r="X19" s="116">
        <v>53</v>
      </c>
      <c r="Y19" s="112">
        <v>58</v>
      </c>
      <c r="Z19" s="112">
        <v>51</v>
      </c>
      <c r="AB19" s="117">
        <f t="shared" si="2"/>
        <v>3.7638376383763834E-2</v>
      </c>
    </row>
    <row r="20" spans="1:28" x14ac:dyDescent="0.25">
      <c r="S20" s="115" t="s">
        <v>64</v>
      </c>
      <c r="T20" s="115"/>
      <c r="U20" s="116"/>
      <c r="V20" s="116">
        <v>40</v>
      </c>
      <c r="W20" s="116">
        <v>17</v>
      </c>
      <c r="X20" s="116">
        <v>17</v>
      </c>
      <c r="Y20" s="112">
        <v>19</v>
      </c>
      <c r="Z20" s="112">
        <v>26</v>
      </c>
      <c r="AB20" s="117">
        <f t="shared" si="2"/>
        <v>1.9188191881918819E-2</v>
      </c>
    </row>
    <row r="21" spans="1:28" x14ac:dyDescent="0.25">
      <c r="S21" s="115" t="s">
        <v>65</v>
      </c>
      <c r="T21" s="115"/>
      <c r="U21" s="116"/>
      <c r="V21" s="116">
        <v>101</v>
      </c>
      <c r="W21" s="116">
        <v>128</v>
      </c>
      <c r="X21" s="116">
        <v>144</v>
      </c>
      <c r="Y21" s="112">
        <v>144</v>
      </c>
      <c r="Z21" s="112">
        <v>179</v>
      </c>
      <c r="AB21" s="117">
        <f t="shared" si="2"/>
        <v>0.13210332103321032</v>
      </c>
    </row>
    <row r="22" spans="1:28" x14ac:dyDescent="0.25">
      <c r="S22" s="115" t="s">
        <v>66</v>
      </c>
      <c r="T22" s="115"/>
      <c r="U22" s="116"/>
      <c r="V22" s="116">
        <v>187</v>
      </c>
      <c r="W22" s="116">
        <v>188</v>
      </c>
      <c r="X22" s="116">
        <v>224</v>
      </c>
      <c r="Y22" s="112">
        <v>191</v>
      </c>
      <c r="Z22" s="112">
        <v>197</v>
      </c>
      <c r="AB22" s="117">
        <f t="shared" si="2"/>
        <v>0.14538745387453875</v>
      </c>
    </row>
    <row r="23" spans="1:28" x14ac:dyDescent="0.25">
      <c r="S23" s="115" t="s">
        <v>67</v>
      </c>
      <c r="T23" s="115"/>
      <c r="U23" s="116"/>
      <c r="V23" s="116">
        <v>24</v>
      </c>
      <c r="W23" s="116">
        <v>33</v>
      </c>
      <c r="X23" s="116">
        <v>37</v>
      </c>
      <c r="Y23" s="112">
        <v>37</v>
      </c>
      <c r="Z23" s="112">
        <v>53</v>
      </c>
      <c r="AB23" s="117">
        <f t="shared" si="2"/>
        <v>3.9114391143911437E-2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19</v>
      </c>
      <c r="X24" s="116">
        <v>15</v>
      </c>
      <c r="Y24" s="112">
        <v>79</v>
      </c>
      <c r="Z24" s="112">
        <v>37</v>
      </c>
      <c r="AB24" s="117">
        <f t="shared" si="2"/>
        <v>2.7306273062730629E-2</v>
      </c>
    </row>
    <row r="25" spans="1:28" x14ac:dyDescent="0.25">
      <c r="S25" s="115" t="s">
        <v>69</v>
      </c>
      <c r="T25" s="115"/>
      <c r="U25" s="116"/>
      <c r="V25" s="116">
        <v>12</v>
      </c>
      <c r="W25" s="116">
        <v>13</v>
      </c>
      <c r="X25" s="116">
        <v>20</v>
      </c>
      <c r="Y25" s="112">
        <v>14</v>
      </c>
      <c r="Z25" s="112">
        <v>19</v>
      </c>
      <c r="AB25" s="117">
        <f t="shared" si="2"/>
        <v>1.4022140221402213E-2</v>
      </c>
    </row>
    <row r="26" spans="1:28" x14ac:dyDescent="0.25">
      <c r="S26" s="115" t="s">
        <v>70</v>
      </c>
      <c r="T26" s="115"/>
      <c r="U26" s="116"/>
      <c r="V26" s="116">
        <v>16</v>
      </c>
      <c r="W26" s="116">
        <v>23</v>
      </c>
      <c r="X26" s="116">
        <v>21</v>
      </c>
      <c r="Y26" s="112">
        <v>27</v>
      </c>
      <c r="Z26" s="112">
        <v>29</v>
      </c>
      <c r="AB26" s="117">
        <f t="shared" si="2"/>
        <v>2.1402214022140223E-2</v>
      </c>
    </row>
    <row r="27" spans="1:28" x14ac:dyDescent="0.25">
      <c r="S27" s="115" t="s">
        <v>71</v>
      </c>
      <c r="T27" s="115"/>
      <c r="U27" s="116"/>
      <c r="V27" s="116">
        <v>17</v>
      </c>
      <c r="W27" s="116">
        <v>18</v>
      </c>
      <c r="X27" s="116">
        <v>31</v>
      </c>
      <c r="Y27" s="112">
        <v>25</v>
      </c>
      <c r="Z27" s="112">
        <v>18</v>
      </c>
      <c r="AB27" s="117">
        <f t="shared" si="2"/>
        <v>1.3284132841328414E-2</v>
      </c>
    </row>
    <row r="28" spans="1:28" x14ac:dyDescent="0.25">
      <c r="S28" s="115" t="s">
        <v>72</v>
      </c>
      <c r="T28" s="115"/>
      <c r="U28" s="116"/>
      <c r="V28" s="116">
        <v>53</v>
      </c>
      <c r="W28" s="116">
        <v>101</v>
      </c>
      <c r="X28" s="116">
        <v>109</v>
      </c>
      <c r="Y28" s="112">
        <v>134</v>
      </c>
      <c r="Z28" s="112">
        <v>122</v>
      </c>
      <c r="AB28" s="117">
        <f t="shared" si="2"/>
        <v>9.0036900369003692E-2</v>
      </c>
    </row>
    <row r="29" spans="1:28" x14ac:dyDescent="0.25">
      <c r="S29" s="115" t="s">
        <v>73</v>
      </c>
      <c r="T29" s="115"/>
      <c r="U29" s="116"/>
      <c r="V29" s="116">
        <v>120</v>
      </c>
      <c r="W29" s="116">
        <v>118</v>
      </c>
      <c r="X29" s="116">
        <v>116</v>
      </c>
      <c r="Y29" s="112">
        <v>120</v>
      </c>
      <c r="Z29" s="112">
        <v>112</v>
      </c>
      <c r="AB29" s="117">
        <f t="shared" si="2"/>
        <v>8.2656826568265687E-2</v>
      </c>
    </row>
    <row r="30" spans="1:28" x14ac:dyDescent="0.25">
      <c r="S30" s="115" t="s">
        <v>74</v>
      </c>
      <c r="T30" s="115"/>
      <c r="U30" s="116"/>
      <c r="V30" s="116">
        <v>62</v>
      </c>
      <c r="W30" s="116">
        <v>67</v>
      </c>
      <c r="X30" s="116">
        <v>79</v>
      </c>
      <c r="Y30" s="112">
        <v>73</v>
      </c>
      <c r="Z30" s="112">
        <v>67</v>
      </c>
      <c r="AB30" s="117">
        <f t="shared" si="2"/>
        <v>4.9446494464944653E-2</v>
      </c>
    </row>
    <row r="31" spans="1:28" x14ac:dyDescent="0.25">
      <c r="S31" s="115" t="s">
        <v>75</v>
      </c>
      <c r="T31" s="115"/>
      <c r="U31" s="116"/>
      <c r="V31" s="116">
        <v>139</v>
      </c>
      <c r="W31" s="116">
        <v>171</v>
      </c>
      <c r="X31" s="116">
        <v>219</v>
      </c>
      <c r="Y31" s="112">
        <v>205</v>
      </c>
      <c r="Z31" s="112">
        <v>225</v>
      </c>
      <c r="AB31" s="117">
        <f t="shared" si="2"/>
        <v>0.16605166051660517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8</v>
      </c>
      <c r="W32" s="116">
        <v>3</v>
      </c>
      <c r="X32" s="116">
        <v>4</v>
      </c>
      <c r="Y32" s="112">
        <v>60</v>
      </c>
      <c r="Z32" s="112">
        <v>59</v>
      </c>
      <c r="AB32" s="117">
        <f t="shared" si="2"/>
        <v>4.3542435424354244E-2</v>
      </c>
    </row>
    <row r="33" spans="19:32" x14ac:dyDescent="0.25">
      <c r="S33" s="115" t="s">
        <v>77</v>
      </c>
      <c r="T33" s="115"/>
      <c r="U33" s="116"/>
      <c r="V33" s="116">
        <v>26</v>
      </c>
      <c r="W33" s="116">
        <v>28</v>
      </c>
      <c r="X33" s="116">
        <v>25</v>
      </c>
      <c r="Y33" s="112">
        <v>32</v>
      </c>
      <c r="Z33" s="112">
        <v>32</v>
      </c>
      <c r="AB33" s="117">
        <f t="shared" si="2"/>
        <v>2.3616236162361623E-2</v>
      </c>
    </row>
    <row r="34" spans="19:32" x14ac:dyDescent="0.25">
      <c r="S34" s="118" t="s">
        <v>53</v>
      </c>
      <c r="T34" s="118"/>
      <c r="U34" s="119"/>
      <c r="V34" s="119">
        <v>972</v>
      </c>
      <c r="W34" s="119">
        <v>1128</v>
      </c>
      <c r="X34" s="119">
        <v>1268</v>
      </c>
      <c r="Y34" s="120">
        <v>1370</v>
      </c>
      <c r="Z34" s="120">
        <v>1355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546</v>
      </c>
      <c r="W37" s="112">
        <v>664</v>
      </c>
      <c r="X37" s="112">
        <v>646</v>
      </c>
      <c r="Y37" s="112">
        <v>652</v>
      </c>
      <c r="Z37" s="112">
        <v>642</v>
      </c>
      <c r="AB37" s="132">
        <f>Z37/Z40*100</f>
        <v>76.519666269368287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124</v>
      </c>
      <c r="W38" s="112">
        <v>131</v>
      </c>
      <c r="X38" s="112">
        <v>166</v>
      </c>
      <c r="Y38" s="112">
        <v>191</v>
      </c>
      <c r="Z38" s="112">
        <v>197</v>
      </c>
      <c r="AB38" s="132">
        <f>Z38/Z40*100</f>
        <v>23.480333730631706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670</v>
      </c>
      <c r="W40" s="112">
        <v>795</v>
      </c>
      <c r="X40" s="112">
        <v>812</v>
      </c>
      <c r="Y40" s="112">
        <v>843</v>
      </c>
      <c r="Z40" s="112">
        <v>839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1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3</v>
      </c>
      <c r="W45" s="112">
        <v>8</v>
      </c>
      <c r="X45" s="112">
        <v>6</v>
      </c>
      <c r="Y45" s="112">
        <v>7</v>
      </c>
      <c r="Z45" s="112">
        <v>13</v>
      </c>
    </row>
    <row r="46" spans="19:32" x14ac:dyDescent="0.25">
      <c r="S46" s="115" t="s">
        <v>38</v>
      </c>
      <c r="T46" s="115"/>
      <c r="U46" s="112"/>
      <c r="V46" s="112">
        <v>22</v>
      </c>
      <c r="W46" s="112">
        <v>21</v>
      </c>
      <c r="X46" s="112">
        <v>21</v>
      </c>
      <c r="Y46" s="112">
        <v>33</v>
      </c>
      <c r="Z46" s="112">
        <v>40</v>
      </c>
    </row>
    <row r="47" spans="19:32" x14ac:dyDescent="0.25">
      <c r="S47" s="115" t="s">
        <v>39</v>
      </c>
      <c r="T47" s="115"/>
      <c r="U47" s="112"/>
      <c r="V47" s="112">
        <v>43</v>
      </c>
      <c r="W47" s="112">
        <v>31</v>
      </c>
      <c r="X47" s="112">
        <v>33</v>
      </c>
      <c r="Y47" s="112">
        <v>51</v>
      </c>
      <c r="Z47" s="112">
        <v>44</v>
      </c>
    </row>
    <row r="48" spans="19:32" x14ac:dyDescent="0.25">
      <c r="S48" s="115" t="s">
        <v>40</v>
      </c>
      <c r="T48" s="115"/>
      <c r="U48" s="112"/>
      <c r="V48" s="112">
        <v>52</v>
      </c>
      <c r="W48" s="112">
        <v>59</v>
      </c>
      <c r="X48" s="112">
        <v>73</v>
      </c>
      <c r="Y48" s="112">
        <v>90</v>
      </c>
      <c r="Z48" s="112">
        <v>97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55</v>
      </c>
      <c r="W49" s="112">
        <v>86</v>
      </c>
      <c r="X49" s="112">
        <v>118</v>
      </c>
      <c r="Y49" s="112">
        <v>103</v>
      </c>
      <c r="Z49" s="112">
        <v>82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Coober Pedy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49</v>
      </c>
      <c r="W50" s="112">
        <v>59</v>
      </c>
      <c r="X50" s="112">
        <v>77</v>
      </c>
      <c r="Y50" s="112">
        <v>66</v>
      </c>
      <c r="Z50" s="112">
        <v>86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53</v>
      </c>
      <c r="W51" s="112">
        <v>49</v>
      </c>
      <c r="X51" s="112">
        <v>48</v>
      </c>
      <c r="Y51" s="112">
        <v>58</v>
      </c>
      <c r="Z51" s="112">
        <v>41</v>
      </c>
    </row>
    <row r="52" spans="1:26" ht="15" customHeight="1" x14ac:dyDescent="0.25">
      <c r="S52" s="115" t="s">
        <v>44</v>
      </c>
      <c r="T52" s="115"/>
      <c r="U52" s="112"/>
      <c r="V52" s="112">
        <v>42</v>
      </c>
      <c r="W52" s="112">
        <v>48</v>
      </c>
      <c r="X52" s="112">
        <v>45</v>
      </c>
      <c r="Y52" s="112">
        <v>38</v>
      </c>
      <c r="Z52" s="112">
        <v>46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46</v>
      </c>
      <c r="W53" s="112">
        <v>44</v>
      </c>
      <c r="X53" s="112">
        <v>57</v>
      </c>
      <c r="Y53" s="112">
        <v>69</v>
      </c>
      <c r="Z53" s="112">
        <v>62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50</v>
      </c>
      <c r="W54" s="112">
        <v>68</v>
      </c>
      <c r="X54" s="112">
        <v>67</v>
      </c>
      <c r="Y54" s="112">
        <v>67</v>
      </c>
      <c r="Z54" s="112">
        <v>66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38</v>
      </c>
      <c r="W55" s="112">
        <v>49</v>
      </c>
      <c r="X55" s="112">
        <v>33</v>
      </c>
      <c r="Y55" s="112">
        <v>71</v>
      </c>
      <c r="Z55" s="112">
        <v>54</v>
      </c>
    </row>
    <row r="56" spans="1:26" ht="15" customHeight="1" x14ac:dyDescent="0.25">
      <c r="S56" s="115" t="s">
        <v>48</v>
      </c>
      <c r="T56" s="115"/>
      <c r="U56" s="112"/>
      <c r="V56" s="112">
        <v>9</v>
      </c>
      <c r="W56" s="112">
        <v>15</v>
      </c>
      <c r="X56" s="112">
        <v>27</v>
      </c>
      <c r="Y56" s="112">
        <v>37</v>
      </c>
      <c r="Z56" s="112">
        <v>36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15</v>
      </c>
      <c r="W57" s="112">
        <v>12</v>
      </c>
      <c r="X57" s="112">
        <v>10</v>
      </c>
      <c r="Y57" s="112">
        <v>13</v>
      </c>
      <c r="Z57" s="112">
        <v>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7</v>
      </c>
      <c r="W58" s="112">
        <v>10</v>
      </c>
      <c r="X58" s="112">
        <v>7</v>
      </c>
      <c r="Y58" s="112">
        <v>5</v>
      </c>
      <c r="Z58" s="112">
        <v>10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6</v>
      </c>
      <c r="X59" s="112">
        <v>3</v>
      </c>
      <c r="Y59" s="112">
        <v>5</v>
      </c>
      <c r="Z59" s="112">
        <v>4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3</v>
      </c>
      <c r="Y60" s="112">
        <v>5</v>
      </c>
      <c r="Z60" s="112">
        <v>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476</v>
      </c>
      <c r="W61" s="112">
        <v>561</v>
      </c>
      <c r="X61" s="112">
        <v>629</v>
      </c>
      <c r="Y61" s="112">
        <v>708</v>
      </c>
      <c r="Z61" s="112">
        <v>687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1</v>
      </c>
      <c r="Y63" s="112">
        <v>0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7</v>
      </c>
      <c r="W64" s="112">
        <v>6</v>
      </c>
      <c r="X64" s="112">
        <v>17</v>
      </c>
      <c r="Y64" s="112">
        <v>22</v>
      </c>
      <c r="Z64" s="112">
        <v>16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Coober Pedy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20</v>
      </c>
      <c r="W65" s="112">
        <v>29</v>
      </c>
      <c r="X65" s="112">
        <v>41</v>
      </c>
      <c r="Y65" s="112">
        <v>24</v>
      </c>
      <c r="Z65" s="112">
        <v>36</v>
      </c>
    </row>
    <row r="66" spans="1:26" x14ac:dyDescent="0.25">
      <c r="S66" s="115" t="s">
        <v>39</v>
      </c>
      <c r="T66" s="115"/>
      <c r="U66" s="112"/>
      <c r="V66" s="112">
        <v>32</v>
      </c>
      <c r="W66" s="112">
        <v>24</v>
      </c>
      <c r="X66" s="112">
        <v>32</v>
      </c>
      <c r="Y66" s="112">
        <v>43</v>
      </c>
      <c r="Z66" s="112">
        <v>32</v>
      </c>
    </row>
    <row r="67" spans="1:26" x14ac:dyDescent="0.25">
      <c r="S67" s="115" t="s">
        <v>40</v>
      </c>
      <c r="T67" s="115"/>
      <c r="U67" s="112"/>
      <c r="V67" s="112">
        <v>47</v>
      </c>
      <c r="W67" s="112">
        <v>71</v>
      </c>
      <c r="X67" s="112">
        <v>83</v>
      </c>
      <c r="Y67" s="112">
        <v>70</v>
      </c>
      <c r="Z67" s="112">
        <v>83</v>
      </c>
    </row>
    <row r="68" spans="1:26" x14ac:dyDescent="0.25">
      <c r="S68" s="115" t="s">
        <v>41</v>
      </c>
      <c r="T68" s="115"/>
      <c r="U68" s="112"/>
      <c r="V68" s="112">
        <v>65</v>
      </c>
      <c r="W68" s="112">
        <v>88</v>
      </c>
      <c r="X68" s="112">
        <v>93</v>
      </c>
      <c r="Y68" s="112">
        <v>106</v>
      </c>
      <c r="Z68" s="112">
        <v>101</v>
      </c>
    </row>
    <row r="69" spans="1:26" x14ac:dyDescent="0.25">
      <c r="S69" s="115" t="s">
        <v>42</v>
      </c>
      <c r="T69" s="115"/>
      <c r="U69" s="112"/>
      <c r="V69" s="112">
        <v>58</v>
      </c>
      <c r="W69" s="112">
        <v>30</v>
      </c>
      <c r="X69" s="112">
        <v>56</v>
      </c>
      <c r="Y69" s="112">
        <v>56</v>
      </c>
      <c r="Z69" s="112">
        <v>69</v>
      </c>
    </row>
    <row r="70" spans="1:26" x14ac:dyDescent="0.25">
      <c r="S70" s="115" t="s">
        <v>43</v>
      </c>
      <c r="T70" s="115"/>
      <c r="U70" s="112"/>
      <c r="V70" s="112">
        <v>51</v>
      </c>
      <c r="W70" s="112">
        <v>60</v>
      </c>
      <c r="X70" s="112">
        <v>61</v>
      </c>
      <c r="Y70" s="112">
        <v>71</v>
      </c>
      <c r="Z70" s="112">
        <v>46</v>
      </c>
    </row>
    <row r="71" spans="1:26" x14ac:dyDescent="0.25">
      <c r="S71" s="115" t="s">
        <v>44</v>
      </c>
      <c r="T71" s="115"/>
      <c r="U71" s="112"/>
      <c r="V71" s="112">
        <v>36</v>
      </c>
      <c r="W71" s="112">
        <v>37</v>
      </c>
      <c r="X71" s="112">
        <v>41</v>
      </c>
      <c r="Y71" s="112">
        <v>66</v>
      </c>
      <c r="Z71" s="112">
        <v>63</v>
      </c>
    </row>
    <row r="72" spans="1:26" x14ac:dyDescent="0.25">
      <c r="S72" s="115" t="s">
        <v>45</v>
      </c>
      <c r="T72" s="115"/>
      <c r="U72" s="112"/>
      <c r="V72" s="112">
        <v>47</v>
      </c>
      <c r="W72" s="112">
        <v>63</v>
      </c>
      <c r="X72" s="112">
        <v>64</v>
      </c>
      <c r="Y72" s="112">
        <v>49</v>
      </c>
      <c r="Z72" s="112">
        <v>39</v>
      </c>
    </row>
    <row r="73" spans="1:26" x14ac:dyDescent="0.25">
      <c r="S73" s="115" t="s">
        <v>46</v>
      </c>
      <c r="T73" s="115"/>
      <c r="U73" s="112"/>
      <c r="V73" s="112">
        <v>58</v>
      </c>
      <c r="W73" s="112">
        <v>64</v>
      </c>
      <c r="X73" s="112">
        <v>55</v>
      </c>
      <c r="Y73" s="112">
        <v>68</v>
      </c>
      <c r="Z73" s="112">
        <v>71</v>
      </c>
    </row>
    <row r="74" spans="1:26" x14ac:dyDescent="0.25">
      <c r="S74" s="115" t="s">
        <v>47</v>
      </c>
      <c r="T74" s="115"/>
      <c r="U74" s="112"/>
      <c r="V74" s="112">
        <v>34</v>
      </c>
      <c r="W74" s="112">
        <v>37</v>
      </c>
      <c r="X74" s="112">
        <v>49</v>
      </c>
      <c r="Y74" s="112">
        <v>48</v>
      </c>
      <c r="Z74" s="112">
        <v>49</v>
      </c>
    </row>
    <row r="75" spans="1:26" x14ac:dyDescent="0.25">
      <c r="S75" s="115" t="s">
        <v>48</v>
      </c>
      <c r="T75" s="115"/>
      <c r="U75" s="112"/>
      <c r="V75" s="112">
        <v>31</v>
      </c>
      <c r="W75" s="112">
        <v>22</v>
      </c>
      <c r="X75" s="112">
        <v>30</v>
      </c>
      <c r="Y75" s="112">
        <v>26</v>
      </c>
      <c r="Z75" s="112">
        <v>36</v>
      </c>
    </row>
    <row r="76" spans="1:26" x14ac:dyDescent="0.25">
      <c r="S76" s="115" t="s">
        <v>49</v>
      </c>
      <c r="T76" s="115"/>
      <c r="U76" s="112"/>
      <c r="V76" s="112">
        <v>4</v>
      </c>
      <c r="W76" s="112">
        <v>11</v>
      </c>
      <c r="X76" s="112">
        <v>10</v>
      </c>
      <c r="Y76" s="112">
        <v>18</v>
      </c>
      <c r="Z76" s="112">
        <v>19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4</v>
      </c>
      <c r="X77" s="112">
        <v>5</v>
      </c>
      <c r="Y77" s="112">
        <v>3</v>
      </c>
      <c r="Z77" s="112">
        <v>5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4</v>
      </c>
      <c r="X78" s="112">
        <v>1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501</v>
      </c>
      <c r="W80" s="112">
        <v>562</v>
      </c>
      <c r="X80" s="112">
        <v>639</v>
      </c>
      <c r="Y80" s="112">
        <v>660</v>
      </c>
      <c r="Z80" s="112">
        <v>667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Coober Pedy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24</v>
      </c>
      <c r="W83" s="112">
        <v>38</v>
      </c>
      <c r="X83" s="112">
        <v>37</v>
      </c>
      <c r="Y83" s="112">
        <v>41</v>
      </c>
      <c r="Z83" s="112">
        <v>27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24</v>
      </c>
      <c r="W84" s="112">
        <v>21</v>
      </c>
      <c r="X84" s="112">
        <v>17</v>
      </c>
      <c r="Y84" s="112">
        <v>15</v>
      </c>
      <c r="Z84" s="112">
        <v>24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42</v>
      </c>
      <c r="W85" s="112">
        <v>50</v>
      </c>
      <c r="X85" s="112">
        <v>47</v>
      </c>
      <c r="Y85" s="112">
        <v>50</v>
      </c>
      <c r="Z85" s="112">
        <v>46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1,353</v>
      </c>
      <c r="D86" s="94">
        <f t="shared" ref="D86:D91" si="4">AD4</f>
        <v>-1.5283842794759805E-2</v>
      </c>
      <c r="E86" s="95">
        <f t="shared" ref="E86:E91" si="5">AD4</f>
        <v>-1.5283842794759805E-2</v>
      </c>
      <c r="F86" s="94">
        <f t="shared" ref="F86:F91" si="6">AF4</f>
        <v>0.38769230769230778</v>
      </c>
      <c r="G86" s="95">
        <f t="shared" ref="G86:G91" si="7">AF4</f>
        <v>0.38769230769230778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33</v>
      </c>
      <c r="W86" s="112">
        <v>40</v>
      </c>
      <c r="X86" s="112">
        <v>39</v>
      </c>
      <c r="Y86" s="112">
        <v>46</v>
      </c>
      <c r="Z86" s="112">
        <v>37</v>
      </c>
    </row>
    <row r="87" spans="1:30" ht="15" customHeight="1" x14ac:dyDescent="0.25">
      <c r="A87" s="96" t="s">
        <v>4</v>
      </c>
      <c r="B87" s="49"/>
      <c r="C87" s="97" t="str">
        <f t="shared" si="3"/>
        <v>687</v>
      </c>
      <c r="D87" s="94">
        <f t="shared" si="4"/>
        <v>-3.51123595505618E-2</v>
      </c>
      <c r="E87" s="95">
        <f t="shared" si="5"/>
        <v>-3.51123595505618E-2</v>
      </c>
      <c r="F87" s="94">
        <f t="shared" si="6"/>
        <v>0.45859872611464958</v>
      </c>
      <c r="G87" s="95">
        <f t="shared" si="7"/>
        <v>0.45859872611464958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14</v>
      </c>
      <c r="W87" s="112">
        <v>15</v>
      </c>
      <c r="X87" s="112">
        <v>12</v>
      </c>
      <c r="Y87" s="112">
        <v>20</v>
      </c>
      <c r="Z87" s="112">
        <v>19</v>
      </c>
    </row>
    <row r="88" spans="1:30" ht="15" customHeight="1" x14ac:dyDescent="0.25">
      <c r="A88" s="96" t="s">
        <v>5</v>
      </c>
      <c r="B88" s="49"/>
      <c r="C88" s="97" t="str">
        <f t="shared" si="3"/>
        <v>669</v>
      </c>
      <c r="D88" s="94">
        <f t="shared" si="4"/>
        <v>7.5301204819278045E-3</v>
      </c>
      <c r="E88" s="95">
        <f t="shared" si="5"/>
        <v>7.5301204819278045E-3</v>
      </c>
      <c r="F88" s="94">
        <f t="shared" si="6"/>
        <v>0.34337349397590367</v>
      </c>
      <c r="G88" s="95">
        <f t="shared" si="7"/>
        <v>0.34337349397590367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11</v>
      </c>
      <c r="W88" s="112">
        <v>14</v>
      </c>
      <c r="X88" s="112">
        <v>18</v>
      </c>
      <c r="Y88" s="112">
        <v>12</v>
      </c>
      <c r="Z88" s="112">
        <v>17</v>
      </c>
    </row>
    <row r="89" spans="1:30" ht="15" customHeight="1" x14ac:dyDescent="0.25">
      <c r="A89" s="49" t="s">
        <v>6</v>
      </c>
      <c r="B89" s="49"/>
      <c r="C89" s="97" t="str">
        <f t="shared" si="3"/>
        <v>837</v>
      </c>
      <c r="D89" s="94">
        <f t="shared" si="4"/>
        <v>-5.9382422802850554E-3</v>
      </c>
      <c r="E89" s="95">
        <f t="shared" si="5"/>
        <v>-5.9382422802850554E-3</v>
      </c>
      <c r="F89" s="94">
        <f t="shared" si="6"/>
        <v>0.25487256371814082</v>
      </c>
      <c r="G89" s="95">
        <f t="shared" si="7"/>
        <v>0.25487256371814082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30</v>
      </c>
      <c r="W89" s="112">
        <v>36</v>
      </c>
      <c r="X89" s="112">
        <v>45</v>
      </c>
      <c r="Y89" s="112">
        <v>43</v>
      </c>
      <c r="Z89" s="112">
        <v>47</v>
      </c>
    </row>
    <row r="90" spans="1:30" ht="15" customHeight="1" x14ac:dyDescent="0.25">
      <c r="A90" s="49" t="s">
        <v>95</v>
      </c>
      <c r="B90" s="49"/>
      <c r="C90" s="97" t="str">
        <f t="shared" si="3"/>
        <v>$40,692</v>
      </c>
      <c r="D90" s="94">
        <f t="shared" si="4"/>
        <v>0.13106155742229642</v>
      </c>
      <c r="E90" s="95">
        <f t="shared" si="5"/>
        <v>0.13106155742229642</v>
      </c>
      <c r="F90" s="94">
        <f t="shared" si="6"/>
        <v>3.638971188814466E-2</v>
      </c>
      <c r="G90" s="95">
        <f t="shared" si="7"/>
        <v>3.638971188814466E-2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39</v>
      </c>
      <c r="W90" s="112">
        <v>48</v>
      </c>
      <c r="X90" s="112">
        <v>48</v>
      </c>
      <c r="Y90" s="112">
        <v>63</v>
      </c>
      <c r="Z90" s="112">
        <v>53</v>
      </c>
    </row>
    <row r="91" spans="1:30" ht="15" customHeight="1" x14ac:dyDescent="0.25">
      <c r="A91" s="49" t="s">
        <v>7</v>
      </c>
      <c r="B91" s="49"/>
      <c r="C91" s="97" t="str">
        <f t="shared" si="3"/>
        <v>$43.8 mil</v>
      </c>
      <c r="D91" s="94">
        <f t="shared" si="4"/>
        <v>3.5621529363300652E-2</v>
      </c>
      <c r="E91" s="95">
        <f t="shared" si="5"/>
        <v>3.5621529363300652E-2</v>
      </c>
      <c r="F91" s="94">
        <f t="shared" si="6"/>
        <v>0.4020694275020904</v>
      </c>
      <c r="G91" s="95">
        <f t="shared" si="7"/>
        <v>0.4020694275020904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330</v>
      </c>
      <c r="W91" s="112">
        <v>406</v>
      </c>
      <c r="X91" s="112">
        <v>412</v>
      </c>
      <c r="Y91" s="112">
        <v>440</v>
      </c>
      <c r="Z91" s="112">
        <v>434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29</v>
      </c>
      <c r="W93" s="112">
        <v>26</v>
      </c>
      <c r="X93" s="112">
        <v>24</v>
      </c>
      <c r="Y93" s="112">
        <v>30</v>
      </c>
      <c r="Z93" s="112">
        <v>31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49</v>
      </c>
      <c r="W94" s="112">
        <v>46</v>
      </c>
      <c r="X94" s="112">
        <v>68</v>
      </c>
      <c r="Y94" s="112">
        <v>57</v>
      </c>
      <c r="Z94" s="112">
        <v>49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5</v>
      </c>
      <c r="W95" s="112">
        <v>11</v>
      </c>
      <c r="X95" s="112">
        <v>7</v>
      </c>
      <c r="Y95" s="112">
        <v>15</v>
      </c>
      <c r="Z95" s="112">
        <v>18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74</v>
      </c>
      <c r="W96" s="112">
        <v>82</v>
      </c>
      <c r="X96" s="112">
        <v>90</v>
      </c>
      <c r="Y96" s="112">
        <v>87</v>
      </c>
      <c r="Z96" s="112">
        <v>84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60</v>
      </c>
      <c r="W97" s="112">
        <v>67</v>
      </c>
      <c r="X97" s="112">
        <v>65</v>
      </c>
      <c r="Y97" s="112">
        <v>68</v>
      </c>
      <c r="Z97" s="112">
        <v>59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31</v>
      </c>
      <c r="W98" s="112">
        <v>25</v>
      </c>
      <c r="X98" s="112">
        <v>25</v>
      </c>
      <c r="Y98" s="112">
        <v>22</v>
      </c>
      <c r="Z98" s="112">
        <v>24</v>
      </c>
    </row>
    <row r="99" spans="1:32" ht="15" customHeight="1" x14ac:dyDescent="0.25">
      <c r="S99" s="115" t="s">
        <v>188</v>
      </c>
      <c r="T99" s="115"/>
      <c r="U99" s="112"/>
      <c r="V99" s="112">
        <v>7</v>
      </c>
      <c r="W99" s="112">
        <v>7</v>
      </c>
      <c r="X99" s="112">
        <v>5</v>
      </c>
      <c r="Y99" s="112">
        <v>6</v>
      </c>
      <c r="Z99" s="112">
        <v>6</v>
      </c>
    </row>
    <row r="100" spans="1:32" ht="15" customHeight="1" x14ac:dyDescent="0.25">
      <c r="S100" s="115" t="s">
        <v>58</v>
      </c>
      <c r="T100" s="115"/>
      <c r="U100" s="112"/>
      <c r="V100" s="112">
        <v>23</v>
      </c>
      <c r="W100" s="112">
        <v>32</v>
      </c>
      <c r="X100" s="112">
        <v>29</v>
      </c>
      <c r="Y100" s="112">
        <v>41</v>
      </c>
      <c r="Z100" s="112">
        <v>37</v>
      </c>
    </row>
    <row r="101" spans="1:32" x14ac:dyDescent="0.25">
      <c r="A101" s="18"/>
      <c r="S101" s="118" t="s">
        <v>53</v>
      </c>
      <c r="T101" s="118"/>
      <c r="U101" s="112"/>
      <c r="V101" s="112">
        <v>334</v>
      </c>
      <c r="W101" s="112">
        <v>379</v>
      </c>
      <c r="X101" s="112">
        <v>401</v>
      </c>
      <c r="Y101" s="112">
        <v>400</v>
      </c>
      <c r="Z101" s="112">
        <v>404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612</v>
      </c>
      <c r="W104" s="112">
        <v>842</v>
      </c>
      <c r="X104" s="112">
        <v>831</v>
      </c>
      <c r="Y104" s="112">
        <v>941</v>
      </c>
      <c r="Z104" s="112">
        <v>960</v>
      </c>
      <c r="AB104" s="109" t="str">
        <f>TEXT(Z104,"###,###")</f>
        <v>960</v>
      </c>
      <c r="AD104" s="130">
        <f>Z104/($Z$4)*100</f>
        <v>70.953436807095343</v>
      </c>
      <c r="AF104" s="109"/>
    </row>
    <row r="105" spans="1:32" x14ac:dyDescent="0.25">
      <c r="S105" s="115" t="s">
        <v>17</v>
      </c>
      <c r="T105" s="115"/>
      <c r="U105" s="112"/>
      <c r="V105" s="112">
        <v>312</v>
      </c>
      <c r="W105" s="112">
        <v>298</v>
      </c>
      <c r="X105" s="112">
        <v>328</v>
      </c>
      <c r="Y105" s="112">
        <v>334</v>
      </c>
      <c r="Z105" s="112">
        <v>316</v>
      </c>
      <c r="AB105" s="109" t="str">
        <f>TEXT(Z105,"###,###")</f>
        <v>316</v>
      </c>
      <c r="AD105" s="130">
        <f>Z105/($Z$4)*100</f>
        <v>23.355506282335551</v>
      </c>
      <c r="AF105" s="109"/>
    </row>
    <row r="106" spans="1:32" x14ac:dyDescent="0.25">
      <c r="S106" s="118" t="s">
        <v>53</v>
      </c>
      <c r="T106" s="118"/>
      <c r="U106" s="120"/>
      <c r="V106" s="120">
        <v>924</v>
      </c>
      <c r="W106" s="120">
        <v>1140</v>
      </c>
      <c r="X106" s="120">
        <v>1159</v>
      </c>
      <c r="Y106" s="120">
        <v>1275</v>
      </c>
      <c r="Z106" s="120">
        <v>1276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175</v>
      </c>
      <c r="W108" s="112">
        <v>192</v>
      </c>
      <c r="X108" s="112">
        <v>277</v>
      </c>
      <c r="Y108" s="112">
        <v>196</v>
      </c>
      <c r="Z108" s="112">
        <v>144</v>
      </c>
      <c r="AB108" s="109" t="str">
        <f>TEXT(Z108,"###,###")</f>
        <v>144</v>
      </c>
      <c r="AD108" s="130">
        <f>Z108/($Z$4)*100</f>
        <v>10.643015521064301</v>
      </c>
      <c r="AF108" s="109"/>
    </row>
    <row r="109" spans="1:32" x14ac:dyDescent="0.25">
      <c r="S109" s="115" t="s">
        <v>20</v>
      </c>
      <c r="T109" s="115"/>
      <c r="U109" s="112"/>
      <c r="V109" s="112">
        <v>180</v>
      </c>
      <c r="W109" s="112">
        <v>173</v>
      </c>
      <c r="X109" s="112">
        <v>162</v>
      </c>
      <c r="Y109" s="112">
        <v>205</v>
      </c>
      <c r="Z109" s="112">
        <v>330</v>
      </c>
      <c r="AB109" s="109" t="str">
        <f>TEXT(Z109,"###,###")</f>
        <v>330</v>
      </c>
      <c r="AD109" s="130">
        <f>Z109/($Z$4)*100</f>
        <v>24.390243902439025</v>
      </c>
      <c r="AF109" s="109"/>
    </row>
    <row r="110" spans="1:32" x14ac:dyDescent="0.25">
      <c r="S110" s="115" t="s">
        <v>21</v>
      </c>
      <c r="T110" s="115"/>
      <c r="U110" s="112"/>
      <c r="V110" s="112">
        <v>293</v>
      </c>
      <c r="W110" s="112">
        <v>407</v>
      </c>
      <c r="X110" s="112">
        <v>444</v>
      </c>
      <c r="Y110" s="112">
        <v>545</v>
      </c>
      <c r="Z110" s="112">
        <v>491</v>
      </c>
      <c r="AB110" s="109" t="str">
        <f>TEXT(Z110,"###,###")</f>
        <v>491</v>
      </c>
      <c r="AD110" s="130">
        <f>Z110/($Z$4)*100</f>
        <v>36.289726533628972</v>
      </c>
      <c r="AF110" s="109"/>
    </row>
    <row r="111" spans="1:32" x14ac:dyDescent="0.25">
      <c r="S111" s="115" t="s">
        <v>22</v>
      </c>
      <c r="T111" s="115"/>
      <c r="U111" s="112"/>
      <c r="V111" s="112">
        <v>243</v>
      </c>
      <c r="W111" s="112">
        <v>250</v>
      </c>
      <c r="X111" s="112">
        <v>276</v>
      </c>
      <c r="Y111" s="112">
        <v>321</v>
      </c>
      <c r="Z111" s="112">
        <v>313</v>
      </c>
      <c r="AB111" s="109" t="str">
        <f>TEXT(Z111,"###,###")</f>
        <v>313</v>
      </c>
      <c r="AD111" s="130">
        <f>Z111/($Z$4)*100</f>
        <v>23.133776792313377</v>
      </c>
      <c r="AF111" s="109"/>
    </row>
    <row r="112" spans="1:32" x14ac:dyDescent="0.25">
      <c r="S112" s="118" t="s">
        <v>53</v>
      </c>
      <c r="T112" s="118"/>
      <c r="U112" s="112"/>
      <c r="V112" s="112">
        <v>971</v>
      </c>
      <c r="W112" s="112">
        <v>1129</v>
      </c>
      <c r="X112" s="112">
        <v>1268</v>
      </c>
      <c r="Y112" s="112">
        <v>1376</v>
      </c>
      <c r="Z112" s="112">
        <v>1357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42.38</v>
      </c>
      <c r="W118" s="131">
        <v>43.99</v>
      </c>
      <c r="X118" s="131">
        <v>43.37</v>
      </c>
      <c r="Y118" s="131">
        <v>43.71</v>
      </c>
      <c r="Z118" s="131">
        <v>43.99</v>
      </c>
      <c r="AB118" s="109" t="str">
        <f>TEXT(Z118,"##.0")</f>
        <v>44.0</v>
      </c>
    </row>
    <row r="120" spans="19:32" x14ac:dyDescent="0.25">
      <c r="S120" s="101" t="s">
        <v>97</v>
      </c>
      <c r="T120" s="112"/>
      <c r="U120" s="112"/>
      <c r="V120" s="112">
        <v>551</v>
      </c>
      <c r="W120" s="112">
        <v>624</v>
      </c>
      <c r="X120" s="112">
        <v>652</v>
      </c>
      <c r="Y120" s="112">
        <v>685</v>
      </c>
      <c r="Z120" s="112">
        <v>692</v>
      </c>
      <c r="AB120" s="109" t="str">
        <f>TEXT(Z120,"###,###")</f>
        <v>692</v>
      </c>
    </row>
    <row r="121" spans="19:32" x14ac:dyDescent="0.25">
      <c r="S121" s="101" t="s">
        <v>98</v>
      </c>
      <c r="T121" s="112"/>
      <c r="U121" s="112"/>
      <c r="V121" s="112">
        <v>63</v>
      </c>
      <c r="W121" s="112">
        <v>96</v>
      </c>
      <c r="X121" s="112">
        <v>90</v>
      </c>
      <c r="Y121" s="112">
        <v>86</v>
      </c>
      <c r="Z121" s="112">
        <v>88</v>
      </c>
      <c r="AB121" s="109" t="str">
        <f>TEXT(Z121,"###,###")</f>
        <v>88</v>
      </c>
    </row>
    <row r="122" spans="19:32" x14ac:dyDescent="0.25">
      <c r="S122" s="101" t="s">
        <v>99</v>
      </c>
      <c r="T122" s="112"/>
      <c r="U122" s="112"/>
      <c r="V122" s="112">
        <v>56</v>
      </c>
      <c r="W122" s="112">
        <v>66</v>
      </c>
      <c r="X122" s="112">
        <v>70</v>
      </c>
      <c r="Y122" s="112">
        <v>73</v>
      </c>
      <c r="Z122" s="112">
        <v>60</v>
      </c>
      <c r="AB122" s="109" t="str">
        <f>TEXT(Z122,"###,###")</f>
        <v>60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607</v>
      </c>
      <c r="W124" s="112">
        <v>690</v>
      </c>
      <c r="X124" s="112">
        <v>722</v>
      </c>
      <c r="Y124" s="112">
        <v>758</v>
      </c>
      <c r="Z124" s="112">
        <v>752</v>
      </c>
      <c r="AB124" s="109" t="str">
        <f>TEXT(Z124,"###,###")</f>
        <v>752</v>
      </c>
      <c r="AD124" s="127">
        <f>Z124/$Z$7*100</f>
        <v>89.844683393070497</v>
      </c>
    </row>
    <row r="125" spans="19:32" x14ac:dyDescent="0.25">
      <c r="S125" s="101" t="s">
        <v>101</v>
      </c>
      <c r="T125" s="112"/>
      <c r="U125" s="112"/>
      <c r="V125" s="112">
        <v>119</v>
      </c>
      <c r="W125" s="112">
        <v>162</v>
      </c>
      <c r="X125" s="112">
        <v>160</v>
      </c>
      <c r="Y125" s="112">
        <v>159</v>
      </c>
      <c r="Z125" s="112">
        <v>148</v>
      </c>
      <c r="AB125" s="109" t="str">
        <f>TEXT(Z125,"###,###")</f>
        <v>148</v>
      </c>
      <c r="AD125" s="127">
        <f>Z125/$Z$7*100</f>
        <v>17.682198327359618</v>
      </c>
    </row>
    <row r="127" spans="19:32" x14ac:dyDescent="0.25">
      <c r="S127" s="101" t="s">
        <v>102</v>
      </c>
      <c r="T127" s="112"/>
      <c r="U127" s="112"/>
      <c r="V127" s="112">
        <v>329</v>
      </c>
      <c r="W127" s="112">
        <v>407</v>
      </c>
      <c r="X127" s="112">
        <v>409</v>
      </c>
      <c r="Y127" s="112">
        <v>445</v>
      </c>
      <c r="Z127" s="112">
        <v>433</v>
      </c>
      <c r="AB127" s="109" t="str">
        <f>TEXT(Z127,"###,###")</f>
        <v>433</v>
      </c>
      <c r="AD127" s="127">
        <f>Z127/$Z$7*100</f>
        <v>51.732377538829155</v>
      </c>
    </row>
    <row r="128" spans="19:32" x14ac:dyDescent="0.25">
      <c r="S128" s="101" t="s">
        <v>103</v>
      </c>
      <c r="T128" s="112"/>
      <c r="U128" s="112"/>
      <c r="V128" s="112">
        <v>334</v>
      </c>
      <c r="W128" s="112">
        <v>381</v>
      </c>
      <c r="X128" s="112">
        <v>398</v>
      </c>
      <c r="Y128" s="112">
        <v>400</v>
      </c>
      <c r="Z128" s="112">
        <v>400</v>
      </c>
      <c r="AB128" s="109" t="str">
        <f>TEXT(Z128,"###,###")</f>
        <v>400</v>
      </c>
      <c r="AD128" s="127">
        <f>Z128/$Z$7*100</f>
        <v>47.789725209080046</v>
      </c>
    </row>
    <row r="130" spans="19:20" x14ac:dyDescent="0.25">
      <c r="S130" s="101" t="s">
        <v>261</v>
      </c>
      <c r="T130" s="127">
        <v>82.676224611708477</v>
      </c>
    </row>
    <row r="131" spans="19:20" x14ac:dyDescent="0.25">
      <c r="S131" s="101" t="s">
        <v>262</v>
      </c>
      <c r="T131" s="127">
        <v>10.513739545997611</v>
      </c>
    </row>
    <row r="132" spans="19:20" x14ac:dyDescent="0.25">
      <c r="S132" s="101" t="s">
        <v>263</v>
      </c>
      <c r="T132" s="127">
        <v>7.1684587813620064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7B20538-AEF4-43C2-85CC-1A33E017A89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B1A5664-0CA9-4B0A-9FE2-EB380A4608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40A6751-E32A-4818-8EEC-D23D5CEA74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6F9FA8B-8E3F-48B7-B651-63289A2B1E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1A54F-4AAA-4EF9-900F-A7C50C49BD78}">
  <sheetPr codeName="Sheet8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121</v>
      </c>
      <c r="T1" s="99"/>
      <c r="U1" s="99"/>
      <c r="V1" s="99"/>
      <c r="W1" s="99"/>
      <c r="X1" s="99"/>
      <c r="Y1" s="100" t="s">
        <v>208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121</v>
      </c>
      <c r="Y3" s="105" t="s">
        <v>208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10.16 Copper Coast,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8356</v>
      </c>
      <c r="W4" s="108">
        <v>8493</v>
      </c>
      <c r="X4" s="108">
        <v>9104</v>
      </c>
      <c r="Y4" s="108">
        <v>10057</v>
      </c>
      <c r="Z4" s="108">
        <v>10226</v>
      </c>
      <c r="AB4" s="109" t="str">
        <f>TEXT(Z4,"###,###")</f>
        <v>10,226</v>
      </c>
      <c r="AD4" s="110">
        <f>Z4/Y4-1</f>
        <v>1.6804215968976743E-2</v>
      </c>
      <c r="AF4" s="110">
        <f>Z4/V4-1</f>
        <v>0.22379128769746282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4199</v>
      </c>
      <c r="W5" s="108">
        <v>4275</v>
      </c>
      <c r="X5" s="108">
        <v>4556</v>
      </c>
      <c r="Y5" s="108">
        <v>4909</v>
      </c>
      <c r="Z5" s="108">
        <v>5072</v>
      </c>
      <c r="AB5" s="109" t="str">
        <f>TEXT(Z5,"###,###")</f>
        <v>5,072</v>
      </c>
      <c r="AD5" s="110">
        <f t="shared" ref="AD5:AD9" si="0">Z5/Y5-1</f>
        <v>3.3204318598492488E-2</v>
      </c>
      <c r="AF5" s="110">
        <f t="shared" ref="AF5:AF9" si="1">Z5/V5-1</f>
        <v>0.20790664443915219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4159</v>
      </c>
      <c r="W6" s="108">
        <v>4217</v>
      </c>
      <c r="X6" s="108">
        <v>4537</v>
      </c>
      <c r="Y6" s="108">
        <v>5140</v>
      </c>
      <c r="Z6" s="108">
        <v>5143</v>
      </c>
      <c r="AB6" s="109" t="str">
        <f>TEXT(Z6,"###,###")</f>
        <v>5,143</v>
      </c>
      <c r="AD6" s="110">
        <f t="shared" si="0"/>
        <v>5.8365758754863606E-4</v>
      </c>
      <c r="AF6" s="110">
        <f t="shared" si="1"/>
        <v>0.23659533541716748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6200</v>
      </c>
      <c r="W7" s="108">
        <v>6401</v>
      </c>
      <c r="X7" s="108">
        <v>6678</v>
      </c>
      <c r="Y7" s="108">
        <v>7042</v>
      </c>
      <c r="Z7" s="108">
        <v>7272</v>
      </c>
      <c r="AB7" s="109" t="str">
        <f>TEXT(Z7,"###,###")</f>
        <v>7,272</v>
      </c>
      <c r="AD7" s="110">
        <f t="shared" si="0"/>
        <v>3.2661175802328968E-2</v>
      </c>
      <c r="AF7" s="110">
        <f t="shared" si="1"/>
        <v>0.17290322580645157</v>
      </c>
    </row>
    <row r="8" spans="1:32" ht="17.25" customHeight="1" x14ac:dyDescent="0.25">
      <c r="A8" s="62" t="s">
        <v>12</v>
      </c>
      <c r="B8" s="63"/>
      <c r="C8" s="29"/>
      <c r="D8" s="64" t="str">
        <f>AB4</f>
        <v>10,226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7,272</v>
      </c>
      <c r="P8" s="65"/>
      <c r="S8" s="107" t="s">
        <v>82</v>
      </c>
      <c r="T8" s="108"/>
      <c r="U8" s="108"/>
      <c r="V8" s="108">
        <v>37747</v>
      </c>
      <c r="W8" s="108">
        <v>37695.79</v>
      </c>
      <c r="X8" s="108">
        <v>40253.67</v>
      </c>
      <c r="Y8" s="108">
        <v>39890</v>
      </c>
      <c r="Z8" s="108">
        <v>41862.58</v>
      </c>
      <c r="AB8" s="109" t="str">
        <f>TEXT(Z8,"$###,###")</f>
        <v>$41,863</v>
      </c>
      <c r="AD8" s="110">
        <f t="shared" si="0"/>
        <v>4.9450488844321905E-2</v>
      </c>
      <c r="AF8" s="110">
        <f t="shared" si="1"/>
        <v>0.10903065144249879</v>
      </c>
    </row>
    <row r="9" spans="1:32" x14ac:dyDescent="0.25">
      <c r="A9" s="30" t="s">
        <v>14</v>
      </c>
      <c r="B9" s="69"/>
      <c r="C9" s="70"/>
      <c r="D9" s="71">
        <f>AD104</f>
        <v>75.405828280852731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50.632563256325639</v>
      </c>
      <c r="P9" s="72" t="s">
        <v>83</v>
      </c>
      <c r="S9" s="107" t="s">
        <v>7</v>
      </c>
      <c r="T9" s="108"/>
      <c r="U9" s="108"/>
      <c r="V9" s="108">
        <v>292339920</v>
      </c>
      <c r="W9" s="108">
        <v>308933462</v>
      </c>
      <c r="X9" s="108">
        <v>331617913</v>
      </c>
      <c r="Y9" s="108">
        <v>373735001</v>
      </c>
      <c r="Z9" s="108">
        <v>425662120</v>
      </c>
      <c r="AB9" s="109" t="str">
        <f>TEXT(Z9/1000000,"$#,###.0")&amp;" mil"</f>
        <v>$425.7 mil</v>
      </c>
      <c r="AD9" s="110">
        <f t="shared" si="0"/>
        <v>0.13894101130763503</v>
      </c>
      <c r="AF9" s="110">
        <f t="shared" si="1"/>
        <v>0.4560519822267175</v>
      </c>
    </row>
    <row r="10" spans="1:32" x14ac:dyDescent="0.25">
      <c r="A10" s="30" t="s">
        <v>17</v>
      </c>
      <c r="B10" s="69"/>
      <c r="C10" s="70"/>
      <c r="D10" s="71">
        <f>AD105</f>
        <v>14.600039115978877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49.22992299229923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80.005500550055004</v>
      </c>
      <c r="P11" s="72" t="s">
        <v>83</v>
      </c>
      <c r="S11" s="107" t="s">
        <v>29</v>
      </c>
      <c r="T11" s="112"/>
      <c r="U11" s="112"/>
      <c r="V11" s="112">
        <v>7112</v>
      </c>
      <c r="W11" s="112">
        <v>7169</v>
      </c>
      <c r="X11" s="112">
        <v>7740</v>
      </c>
      <c r="Y11" s="112">
        <v>8657</v>
      </c>
      <c r="Z11" s="112">
        <v>8770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12.513751375137513</v>
      </c>
      <c r="P12" s="72" t="s">
        <v>83</v>
      </c>
      <c r="S12" s="107" t="s">
        <v>30</v>
      </c>
      <c r="T12" s="112"/>
      <c r="U12" s="112"/>
      <c r="V12" s="112">
        <v>1243</v>
      </c>
      <c r="W12" s="112">
        <v>1324</v>
      </c>
      <c r="X12" s="112">
        <v>1364</v>
      </c>
      <c r="Y12" s="112">
        <v>1403</v>
      </c>
      <c r="Z12" s="112">
        <v>1450</v>
      </c>
    </row>
    <row r="13" spans="1:32" ht="15" customHeight="1" x14ac:dyDescent="0.25">
      <c r="A13" s="30" t="s">
        <v>19</v>
      </c>
      <c r="B13" s="70"/>
      <c r="C13" s="70"/>
      <c r="D13" s="71">
        <f>AD108</f>
        <v>15.529043614316448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7.4532453245324533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16.096225308038335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44.5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21.50400938783493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15.98569266749209</v>
      </c>
      <c r="P15" s="72" t="s">
        <v>83</v>
      </c>
      <c r="S15" s="115" t="s">
        <v>59</v>
      </c>
      <c r="T15" s="115"/>
      <c r="U15" s="116"/>
      <c r="V15" s="116">
        <v>319</v>
      </c>
      <c r="W15" s="116">
        <v>361</v>
      </c>
      <c r="X15" s="116">
        <v>331</v>
      </c>
      <c r="Y15" s="112">
        <v>309</v>
      </c>
      <c r="Z15" s="112">
        <v>357</v>
      </c>
      <c r="AB15" s="117">
        <f t="shared" ref="AB15:AB34" si="2">IF(Z15="np",0,Z15/$Z$34)</f>
        <v>3.4914425427872861E-2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36.88636808136124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84.014307332507911</v>
      </c>
      <c r="P16" s="37" t="s">
        <v>83</v>
      </c>
      <c r="S16" s="115" t="s">
        <v>60</v>
      </c>
      <c r="T16" s="115"/>
      <c r="U16" s="116"/>
      <c r="V16" s="116">
        <v>150</v>
      </c>
      <c r="W16" s="116">
        <v>187</v>
      </c>
      <c r="X16" s="116">
        <v>194</v>
      </c>
      <c r="Y16" s="112">
        <v>235</v>
      </c>
      <c r="Z16" s="112">
        <v>223</v>
      </c>
      <c r="AB16" s="117">
        <f t="shared" si="2"/>
        <v>2.1809290953545231E-2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412</v>
      </c>
      <c r="W17" s="116">
        <v>366</v>
      </c>
      <c r="X17" s="116">
        <v>395</v>
      </c>
      <c r="Y17" s="112">
        <v>467</v>
      </c>
      <c r="Z17" s="112">
        <v>473</v>
      </c>
      <c r="AB17" s="117">
        <f t="shared" si="2"/>
        <v>4.6259168704156479E-2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62</v>
      </c>
      <c r="W18" s="116">
        <v>44</v>
      </c>
      <c r="X18" s="116">
        <v>77</v>
      </c>
      <c r="Y18" s="112">
        <v>79</v>
      </c>
      <c r="Z18" s="112">
        <v>81</v>
      </c>
      <c r="AB18" s="117">
        <f t="shared" si="2"/>
        <v>7.9217603911980444E-3</v>
      </c>
    </row>
    <row r="19" spans="1:28" x14ac:dyDescent="0.25">
      <c r="A19" s="61" t="str">
        <f>$S$1&amp;" ("&amp;$V$2&amp;" to "&amp;$Z$2&amp;")"</f>
        <v>Copper Coast (2018-19 to 2022-23)</v>
      </c>
      <c r="B19" s="61"/>
      <c r="C19" s="61"/>
      <c r="D19" s="61"/>
      <c r="E19" s="61"/>
      <c r="F19" s="61"/>
      <c r="G19" s="61" t="str">
        <f>$S$1&amp;" ("&amp;$V$2&amp;" to "&amp;$Z$2&amp;")"</f>
        <v>Copper Coast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557</v>
      </c>
      <c r="W19" s="116">
        <v>565</v>
      </c>
      <c r="X19" s="116">
        <v>605</v>
      </c>
      <c r="Y19" s="112">
        <v>640</v>
      </c>
      <c r="Z19" s="112">
        <v>706</v>
      </c>
      <c r="AB19" s="117">
        <f t="shared" si="2"/>
        <v>6.9046454767726168E-2</v>
      </c>
    </row>
    <row r="20" spans="1:28" x14ac:dyDescent="0.25">
      <c r="S20" s="115" t="s">
        <v>64</v>
      </c>
      <c r="T20" s="115"/>
      <c r="U20" s="116"/>
      <c r="V20" s="116">
        <v>291</v>
      </c>
      <c r="W20" s="116">
        <v>293</v>
      </c>
      <c r="X20" s="116">
        <v>292</v>
      </c>
      <c r="Y20" s="112">
        <v>298</v>
      </c>
      <c r="Z20" s="112">
        <v>364</v>
      </c>
      <c r="AB20" s="117">
        <f t="shared" si="2"/>
        <v>3.5599022004889978E-2</v>
      </c>
    </row>
    <row r="21" spans="1:28" x14ac:dyDescent="0.25">
      <c r="S21" s="115" t="s">
        <v>65</v>
      </c>
      <c r="T21" s="115"/>
      <c r="U21" s="116"/>
      <c r="V21" s="116">
        <v>924</v>
      </c>
      <c r="W21" s="116">
        <v>938</v>
      </c>
      <c r="X21" s="116">
        <v>1048</v>
      </c>
      <c r="Y21" s="112">
        <v>1210</v>
      </c>
      <c r="Z21" s="112">
        <v>1147</v>
      </c>
      <c r="AB21" s="117">
        <f t="shared" si="2"/>
        <v>0.11217603911980441</v>
      </c>
    </row>
    <row r="22" spans="1:28" x14ac:dyDescent="0.25">
      <c r="S22" s="115" t="s">
        <v>66</v>
      </c>
      <c r="T22" s="115"/>
      <c r="U22" s="116"/>
      <c r="V22" s="116">
        <v>561</v>
      </c>
      <c r="W22" s="116">
        <v>617</v>
      </c>
      <c r="X22" s="116">
        <v>830</v>
      </c>
      <c r="Y22" s="112">
        <v>829</v>
      </c>
      <c r="Z22" s="112">
        <v>810</v>
      </c>
      <c r="AB22" s="117">
        <f t="shared" si="2"/>
        <v>7.9217603911980433E-2</v>
      </c>
    </row>
    <row r="23" spans="1:28" x14ac:dyDescent="0.25">
      <c r="S23" s="115" t="s">
        <v>67</v>
      </c>
      <c r="T23" s="115"/>
      <c r="U23" s="116"/>
      <c r="V23" s="116">
        <v>471</v>
      </c>
      <c r="W23" s="116">
        <v>424</v>
      </c>
      <c r="X23" s="116">
        <v>444</v>
      </c>
      <c r="Y23" s="112">
        <v>515</v>
      </c>
      <c r="Z23" s="112">
        <v>534</v>
      </c>
      <c r="AB23" s="117">
        <f t="shared" si="2"/>
        <v>5.2224938875305625E-2</v>
      </c>
    </row>
    <row r="24" spans="1:28" x14ac:dyDescent="0.25">
      <c r="S24" s="115" t="s">
        <v>68</v>
      </c>
      <c r="T24" s="115"/>
      <c r="U24" s="116"/>
      <c r="V24" s="116">
        <v>8</v>
      </c>
      <c r="W24" s="116">
        <v>14</v>
      </c>
      <c r="X24" s="116">
        <v>13</v>
      </c>
      <c r="Y24" s="112">
        <v>32</v>
      </c>
      <c r="Z24" s="112">
        <v>53</v>
      </c>
      <c r="AB24" s="117">
        <f t="shared" si="2"/>
        <v>5.1833740831295841E-3</v>
      </c>
    </row>
    <row r="25" spans="1:28" x14ac:dyDescent="0.25">
      <c r="S25" s="115" t="s">
        <v>69</v>
      </c>
      <c r="T25" s="115"/>
      <c r="U25" s="116"/>
      <c r="V25" s="116">
        <v>215</v>
      </c>
      <c r="W25" s="116">
        <v>260</v>
      </c>
      <c r="X25" s="116">
        <v>268</v>
      </c>
      <c r="Y25" s="112">
        <v>277</v>
      </c>
      <c r="Z25" s="112">
        <v>327</v>
      </c>
      <c r="AB25" s="117">
        <f t="shared" si="2"/>
        <v>3.198044009779951E-2</v>
      </c>
    </row>
    <row r="26" spans="1:28" x14ac:dyDescent="0.25">
      <c r="S26" s="115" t="s">
        <v>70</v>
      </c>
      <c r="T26" s="115"/>
      <c r="U26" s="116"/>
      <c r="V26" s="116">
        <v>144</v>
      </c>
      <c r="W26" s="116">
        <v>164</v>
      </c>
      <c r="X26" s="116">
        <v>163</v>
      </c>
      <c r="Y26" s="112">
        <v>174</v>
      </c>
      <c r="Z26" s="112">
        <v>195</v>
      </c>
      <c r="AB26" s="117">
        <f t="shared" si="2"/>
        <v>1.9070904645476772E-2</v>
      </c>
    </row>
    <row r="27" spans="1:28" x14ac:dyDescent="0.25">
      <c r="S27" s="115" t="s">
        <v>71</v>
      </c>
      <c r="T27" s="115"/>
      <c r="U27" s="116"/>
      <c r="V27" s="116">
        <v>308</v>
      </c>
      <c r="W27" s="116">
        <v>338</v>
      </c>
      <c r="X27" s="116">
        <v>355</v>
      </c>
      <c r="Y27" s="112">
        <v>385</v>
      </c>
      <c r="Z27" s="112">
        <v>370</v>
      </c>
      <c r="AB27" s="117">
        <f t="shared" si="2"/>
        <v>3.6185819070904644E-2</v>
      </c>
    </row>
    <row r="28" spans="1:28" x14ac:dyDescent="0.25">
      <c r="S28" s="115" t="s">
        <v>72</v>
      </c>
      <c r="T28" s="115"/>
      <c r="U28" s="116"/>
      <c r="V28" s="116">
        <v>621</v>
      </c>
      <c r="W28" s="116">
        <v>601</v>
      </c>
      <c r="X28" s="116">
        <v>614</v>
      </c>
      <c r="Y28" s="112">
        <v>696</v>
      </c>
      <c r="Z28" s="112">
        <v>676</v>
      </c>
      <c r="AB28" s="117">
        <f t="shared" si="2"/>
        <v>6.611246943765281E-2</v>
      </c>
    </row>
    <row r="29" spans="1:28" x14ac:dyDescent="0.25">
      <c r="S29" s="115" t="s">
        <v>73</v>
      </c>
      <c r="T29" s="115"/>
      <c r="U29" s="116"/>
      <c r="V29" s="116">
        <v>459</v>
      </c>
      <c r="W29" s="116">
        <v>370</v>
      </c>
      <c r="X29" s="116">
        <v>393</v>
      </c>
      <c r="Y29" s="112">
        <v>571</v>
      </c>
      <c r="Z29" s="112">
        <v>470</v>
      </c>
      <c r="AB29" s="117">
        <f t="shared" si="2"/>
        <v>4.5965770171149146E-2</v>
      </c>
    </row>
    <row r="30" spans="1:28" x14ac:dyDescent="0.25">
      <c r="S30" s="115" t="s">
        <v>74</v>
      </c>
      <c r="T30" s="115"/>
      <c r="U30" s="116"/>
      <c r="V30" s="116">
        <v>633</v>
      </c>
      <c r="W30" s="116">
        <v>681</v>
      </c>
      <c r="X30" s="116">
        <v>714</v>
      </c>
      <c r="Y30" s="112">
        <v>768</v>
      </c>
      <c r="Z30" s="112">
        <v>761</v>
      </c>
      <c r="AB30" s="117">
        <f t="shared" si="2"/>
        <v>7.4425427872860633E-2</v>
      </c>
    </row>
    <row r="31" spans="1:28" x14ac:dyDescent="0.25">
      <c r="S31" s="115" t="s">
        <v>75</v>
      </c>
      <c r="T31" s="115"/>
      <c r="U31" s="116"/>
      <c r="V31" s="116">
        <v>1146</v>
      </c>
      <c r="W31" s="116">
        <v>1170</v>
      </c>
      <c r="X31" s="116">
        <v>1271</v>
      </c>
      <c r="Y31" s="112">
        <v>1484</v>
      </c>
      <c r="Z31" s="112">
        <v>1582</v>
      </c>
      <c r="AB31" s="117">
        <f t="shared" si="2"/>
        <v>0.15471882640586798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64</v>
      </c>
      <c r="W32" s="116">
        <v>78</v>
      </c>
      <c r="X32" s="116">
        <v>80</v>
      </c>
      <c r="Y32" s="112">
        <v>89</v>
      </c>
      <c r="Z32" s="112">
        <v>112</v>
      </c>
      <c r="AB32" s="117">
        <f t="shared" si="2"/>
        <v>1.0953545232273839E-2</v>
      </c>
    </row>
    <row r="33" spans="19:32" x14ac:dyDescent="0.25">
      <c r="S33" s="115" t="s">
        <v>77</v>
      </c>
      <c r="T33" s="115"/>
      <c r="U33" s="116"/>
      <c r="V33" s="116">
        <v>285</v>
      </c>
      <c r="W33" s="116">
        <v>329</v>
      </c>
      <c r="X33" s="116">
        <v>360</v>
      </c>
      <c r="Y33" s="112">
        <v>366</v>
      </c>
      <c r="Z33" s="112">
        <v>389</v>
      </c>
      <c r="AB33" s="117">
        <f t="shared" si="2"/>
        <v>3.80440097799511E-2</v>
      </c>
    </row>
    <row r="34" spans="19:32" x14ac:dyDescent="0.25">
      <c r="S34" s="118" t="s">
        <v>53</v>
      </c>
      <c r="T34" s="118"/>
      <c r="U34" s="119"/>
      <c r="V34" s="119">
        <v>8360</v>
      </c>
      <c r="W34" s="119">
        <v>8495</v>
      </c>
      <c r="X34" s="119">
        <v>9104</v>
      </c>
      <c r="Y34" s="120">
        <v>10063</v>
      </c>
      <c r="Z34" s="120">
        <v>10225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5325</v>
      </c>
      <c r="W37" s="112">
        <v>5469</v>
      </c>
      <c r="X37" s="112">
        <v>5672</v>
      </c>
      <c r="Y37" s="112">
        <v>5893</v>
      </c>
      <c r="Z37" s="112">
        <v>6107</v>
      </c>
      <c r="AB37" s="132">
        <f>Z37/Z40*100</f>
        <v>84.014307332507911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873</v>
      </c>
      <c r="W38" s="112">
        <v>932</v>
      </c>
      <c r="X38" s="112">
        <v>1000</v>
      </c>
      <c r="Y38" s="112">
        <v>1142</v>
      </c>
      <c r="Z38" s="112">
        <v>1162</v>
      </c>
      <c r="AB38" s="132">
        <f>Z38/Z40*100</f>
        <v>15.98569266749209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6198</v>
      </c>
      <c r="W40" s="112">
        <v>6401</v>
      </c>
      <c r="X40" s="112">
        <v>6672</v>
      </c>
      <c r="Y40" s="112">
        <v>7035</v>
      </c>
      <c r="Z40" s="112">
        <v>7269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4</v>
      </c>
      <c r="X44" s="112">
        <v>11</v>
      </c>
      <c r="Y44" s="112">
        <v>13</v>
      </c>
      <c r="Z44" s="112">
        <v>20</v>
      </c>
    </row>
    <row r="45" spans="19:32" x14ac:dyDescent="0.25">
      <c r="S45" s="115" t="s">
        <v>37</v>
      </c>
      <c r="T45" s="115"/>
      <c r="U45" s="112"/>
      <c r="V45" s="112">
        <v>109</v>
      </c>
      <c r="W45" s="112">
        <v>93</v>
      </c>
      <c r="X45" s="112">
        <v>152</v>
      </c>
      <c r="Y45" s="112">
        <v>178</v>
      </c>
      <c r="Z45" s="112">
        <v>172</v>
      </c>
    </row>
    <row r="46" spans="19:32" x14ac:dyDescent="0.25">
      <c r="S46" s="115" t="s">
        <v>38</v>
      </c>
      <c r="T46" s="115"/>
      <c r="U46" s="112"/>
      <c r="V46" s="112">
        <v>282</v>
      </c>
      <c r="W46" s="112">
        <v>243</v>
      </c>
      <c r="X46" s="112">
        <v>294</v>
      </c>
      <c r="Y46" s="112">
        <v>264</v>
      </c>
      <c r="Z46" s="112">
        <v>293</v>
      </c>
    </row>
    <row r="47" spans="19:32" x14ac:dyDescent="0.25">
      <c r="S47" s="115" t="s">
        <v>39</v>
      </c>
      <c r="T47" s="115"/>
      <c r="U47" s="112"/>
      <c r="V47" s="112">
        <v>313</v>
      </c>
      <c r="W47" s="112">
        <v>362</v>
      </c>
      <c r="X47" s="112">
        <v>365</v>
      </c>
      <c r="Y47" s="112">
        <v>426</v>
      </c>
      <c r="Z47" s="112">
        <v>399</v>
      </c>
    </row>
    <row r="48" spans="19:32" x14ac:dyDescent="0.25">
      <c r="S48" s="115" t="s">
        <v>40</v>
      </c>
      <c r="T48" s="115"/>
      <c r="U48" s="112"/>
      <c r="V48" s="112">
        <v>383</v>
      </c>
      <c r="W48" s="112">
        <v>395</v>
      </c>
      <c r="X48" s="112">
        <v>417</v>
      </c>
      <c r="Y48" s="112">
        <v>480</v>
      </c>
      <c r="Z48" s="112">
        <v>503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359</v>
      </c>
      <c r="W49" s="112">
        <v>364</v>
      </c>
      <c r="X49" s="112">
        <v>395</v>
      </c>
      <c r="Y49" s="112">
        <v>454</v>
      </c>
      <c r="Z49" s="112">
        <v>461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Copper Coast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355</v>
      </c>
      <c r="W50" s="112">
        <v>360</v>
      </c>
      <c r="X50" s="112">
        <v>373</v>
      </c>
      <c r="Y50" s="112">
        <v>386</v>
      </c>
      <c r="Z50" s="112">
        <v>391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330</v>
      </c>
      <c r="W51" s="112">
        <v>350</v>
      </c>
      <c r="X51" s="112">
        <v>388</v>
      </c>
      <c r="Y51" s="112">
        <v>426</v>
      </c>
      <c r="Z51" s="112">
        <v>428</v>
      </c>
    </row>
    <row r="52" spans="1:26" ht="15" customHeight="1" x14ac:dyDescent="0.25">
      <c r="S52" s="115" t="s">
        <v>44</v>
      </c>
      <c r="T52" s="115"/>
      <c r="U52" s="112"/>
      <c r="V52" s="112">
        <v>382</v>
      </c>
      <c r="W52" s="112">
        <v>328</v>
      </c>
      <c r="X52" s="112">
        <v>337</v>
      </c>
      <c r="Y52" s="112">
        <v>357</v>
      </c>
      <c r="Z52" s="112">
        <v>386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452</v>
      </c>
      <c r="W53" s="112">
        <v>456</v>
      </c>
      <c r="X53" s="112">
        <v>452</v>
      </c>
      <c r="Y53" s="112">
        <v>473</v>
      </c>
      <c r="Z53" s="112">
        <v>430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464</v>
      </c>
      <c r="W54" s="112">
        <v>464</v>
      </c>
      <c r="X54" s="112">
        <v>475</v>
      </c>
      <c r="Y54" s="112">
        <v>468</v>
      </c>
      <c r="Z54" s="112">
        <v>533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389</v>
      </c>
      <c r="W55" s="112">
        <v>441</v>
      </c>
      <c r="X55" s="112">
        <v>444</v>
      </c>
      <c r="Y55" s="112">
        <v>477</v>
      </c>
      <c r="Z55" s="112">
        <v>507</v>
      </c>
    </row>
    <row r="56" spans="1:26" ht="15" customHeight="1" x14ac:dyDescent="0.25">
      <c r="S56" s="115" t="s">
        <v>48</v>
      </c>
      <c r="T56" s="115"/>
      <c r="U56" s="112"/>
      <c r="V56" s="112">
        <v>225</v>
      </c>
      <c r="W56" s="112">
        <v>237</v>
      </c>
      <c r="X56" s="112">
        <v>264</v>
      </c>
      <c r="Y56" s="112">
        <v>316</v>
      </c>
      <c r="Z56" s="112">
        <v>317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91</v>
      </c>
      <c r="W57" s="112">
        <v>113</v>
      </c>
      <c r="X57" s="112">
        <v>115</v>
      </c>
      <c r="Y57" s="112">
        <v>112</v>
      </c>
      <c r="Z57" s="112">
        <v>133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31</v>
      </c>
      <c r="W58" s="112">
        <v>30</v>
      </c>
      <c r="X58" s="112">
        <v>32</v>
      </c>
      <c r="Y58" s="112">
        <v>40</v>
      </c>
      <c r="Z58" s="112">
        <v>54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19</v>
      </c>
      <c r="W59" s="112">
        <v>31</v>
      </c>
      <c r="X59" s="112">
        <v>31</v>
      </c>
      <c r="Y59" s="112">
        <v>31</v>
      </c>
      <c r="Z59" s="112">
        <v>26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8</v>
      </c>
      <c r="W60" s="112">
        <v>11</v>
      </c>
      <c r="X60" s="112">
        <v>11</v>
      </c>
      <c r="Y60" s="112">
        <v>8</v>
      </c>
      <c r="Z60" s="112">
        <v>11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4199</v>
      </c>
      <c r="W61" s="112">
        <v>4277</v>
      </c>
      <c r="X61" s="112">
        <v>4556</v>
      </c>
      <c r="Y61" s="112">
        <v>4907</v>
      </c>
      <c r="Z61" s="112">
        <v>5072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10</v>
      </c>
      <c r="W63" s="112">
        <v>11</v>
      </c>
      <c r="X63" s="112">
        <v>20</v>
      </c>
      <c r="Y63" s="112">
        <v>23</v>
      </c>
      <c r="Z63" s="112">
        <v>32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121</v>
      </c>
      <c r="W64" s="112">
        <v>107</v>
      </c>
      <c r="X64" s="112">
        <v>169</v>
      </c>
      <c r="Y64" s="112">
        <v>206</v>
      </c>
      <c r="Z64" s="112">
        <v>208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Copper Coast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294</v>
      </c>
      <c r="W65" s="112">
        <v>283</v>
      </c>
      <c r="X65" s="112">
        <v>297</v>
      </c>
      <c r="Y65" s="112">
        <v>294</v>
      </c>
      <c r="Z65" s="112">
        <v>280</v>
      </c>
    </row>
    <row r="66" spans="1:26" x14ac:dyDescent="0.25">
      <c r="S66" s="115" t="s">
        <v>39</v>
      </c>
      <c r="T66" s="115"/>
      <c r="U66" s="112"/>
      <c r="V66" s="112">
        <v>317</v>
      </c>
      <c r="W66" s="112">
        <v>308</v>
      </c>
      <c r="X66" s="112">
        <v>330</v>
      </c>
      <c r="Y66" s="112">
        <v>431</v>
      </c>
      <c r="Z66" s="112">
        <v>381</v>
      </c>
    </row>
    <row r="67" spans="1:26" x14ac:dyDescent="0.25">
      <c r="S67" s="115" t="s">
        <v>40</v>
      </c>
      <c r="T67" s="115"/>
      <c r="U67" s="112"/>
      <c r="V67" s="112">
        <v>353</v>
      </c>
      <c r="W67" s="112">
        <v>389</v>
      </c>
      <c r="X67" s="112">
        <v>406</v>
      </c>
      <c r="Y67" s="112">
        <v>465</v>
      </c>
      <c r="Z67" s="112">
        <v>484</v>
      </c>
    </row>
    <row r="68" spans="1:26" x14ac:dyDescent="0.25">
      <c r="S68" s="115" t="s">
        <v>41</v>
      </c>
      <c r="T68" s="115"/>
      <c r="U68" s="112"/>
      <c r="V68" s="112">
        <v>341</v>
      </c>
      <c r="W68" s="112">
        <v>318</v>
      </c>
      <c r="X68" s="112">
        <v>341</v>
      </c>
      <c r="Y68" s="112">
        <v>411</v>
      </c>
      <c r="Z68" s="112">
        <v>442</v>
      </c>
    </row>
    <row r="69" spans="1:26" x14ac:dyDescent="0.25">
      <c r="S69" s="115" t="s">
        <v>42</v>
      </c>
      <c r="T69" s="115"/>
      <c r="U69" s="112"/>
      <c r="V69" s="112">
        <v>304</v>
      </c>
      <c r="W69" s="112">
        <v>347</v>
      </c>
      <c r="X69" s="112">
        <v>382</v>
      </c>
      <c r="Y69" s="112">
        <v>407</v>
      </c>
      <c r="Z69" s="112">
        <v>423</v>
      </c>
    </row>
    <row r="70" spans="1:26" x14ac:dyDescent="0.25">
      <c r="S70" s="115" t="s">
        <v>43</v>
      </c>
      <c r="T70" s="115"/>
      <c r="U70" s="112"/>
      <c r="V70" s="112">
        <v>327</v>
      </c>
      <c r="W70" s="112">
        <v>330</v>
      </c>
      <c r="X70" s="112">
        <v>340</v>
      </c>
      <c r="Y70" s="112">
        <v>376</v>
      </c>
      <c r="Z70" s="112">
        <v>395</v>
      </c>
    </row>
    <row r="71" spans="1:26" x14ac:dyDescent="0.25">
      <c r="S71" s="115" t="s">
        <v>44</v>
      </c>
      <c r="T71" s="115"/>
      <c r="U71" s="112"/>
      <c r="V71" s="112">
        <v>489</v>
      </c>
      <c r="W71" s="112">
        <v>450</v>
      </c>
      <c r="X71" s="112">
        <v>425</v>
      </c>
      <c r="Y71" s="112">
        <v>439</v>
      </c>
      <c r="Z71" s="112">
        <v>416</v>
      </c>
    </row>
    <row r="72" spans="1:26" x14ac:dyDescent="0.25">
      <c r="S72" s="115" t="s">
        <v>45</v>
      </c>
      <c r="T72" s="115"/>
      <c r="U72" s="112"/>
      <c r="V72" s="112">
        <v>437</v>
      </c>
      <c r="W72" s="112">
        <v>461</v>
      </c>
      <c r="X72" s="112">
        <v>533</v>
      </c>
      <c r="Y72" s="112">
        <v>597</v>
      </c>
      <c r="Z72" s="112">
        <v>605</v>
      </c>
    </row>
    <row r="73" spans="1:26" x14ac:dyDescent="0.25">
      <c r="S73" s="115" t="s">
        <v>46</v>
      </c>
      <c r="T73" s="115"/>
      <c r="U73" s="112"/>
      <c r="V73" s="112">
        <v>522</v>
      </c>
      <c r="W73" s="112">
        <v>495</v>
      </c>
      <c r="X73" s="112">
        <v>540</v>
      </c>
      <c r="Y73" s="112">
        <v>615</v>
      </c>
      <c r="Z73" s="112">
        <v>604</v>
      </c>
    </row>
    <row r="74" spans="1:26" x14ac:dyDescent="0.25">
      <c r="S74" s="115" t="s">
        <v>47</v>
      </c>
      <c r="T74" s="115"/>
      <c r="U74" s="112"/>
      <c r="V74" s="112">
        <v>349</v>
      </c>
      <c r="W74" s="112">
        <v>374</v>
      </c>
      <c r="X74" s="112">
        <v>394</v>
      </c>
      <c r="Y74" s="112">
        <v>460</v>
      </c>
      <c r="Z74" s="112">
        <v>481</v>
      </c>
    </row>
    <row r="75" spans="1:26" x14ac:dyDescent="0.25">
      <c r="S75" s="115" t="s">
        <v>48</v>
      </c>
      <c r="T75" s="115"/>
      <c r="U75" s="112"/>
      <c r="V75" s="112">
        <v>175</v>
      </c>
      <c r="W75" s="112">
        <v>200</v>
      </c>
      <c r="X75" s="112">
        <v>225</v>
      </c>
      <c r="Y75" s="112">
        <v>254</v>
      </c>
      <c r="Z75" s="112">
        <v>214</v>
      </c>
    </row>
    <row r="76" spans="1:26" x14ac:dyDescent="0.25">
      <c r="S76" s="115" t="s">
        <v>49</v>
      </c>
      <c r="T76" s="115"/>
      <c r="U76" s="112"/>
      <c r="V76" s="112">
        <v>59</v>
      </c>
      <c r="W76" s="112">
        <v>69</v>
      </c>
      <c r="X76" s="112">
        <v>72</v>
      </c>
      <c r="Y76" s="112">
        <v>89</v>
      </c>
      <c r="Z76" s="112">
        <v>109</v>
      </c>
    </row>
    <row r="77" spans="1:26" x14ac:dyDescent="0.25">
      <c r="S77" s="115" t="s">
        <v>50</v>
      </c>
      <c r="T77" s="115"/>
      <c r="U77" s="112"/>
      <c r="V77" s="112">
        <v>38</v>
      </c>
      <c r="W77" s="112">
        <v>41</v>
      </c>
      <c r="X77" s="112">
        <v>30</v>
      </c>
      <c r="Y77" s="112">
        <v>36</v>
      </c>
      <c r="Z77" s="112">
        <v>36</v>
      </c>
    </row>
    <row r="78" spans="1:26" x14ac:dyDescent="0.25">
      <c r="S78" s="115" t="s">
        <v>51</v>
      </c>
      <c r="T78" s="115"/>
      <c r="U78" s="112"/>
      <c r="V78" s="112">
        <v>11</v>
      </c>
      <c r="W78" s="112">
        <v>18</v>
      </c>
      <c r="X78" s="112">
        <v>19</v>
      </c>
      <c r="Y78" s="112">
        <v>24</v>
      </c>
      <c r="Z78" s="112">
        <v>24</v>
      </c>
    </row>
    <row r="79" spans="1:26" x14ac:dyDescent="0.25">
      <c r="S79" s="115" t="s">
        <v>52</v>
      </c>
      <c r="T79" s="115"/>
      <c r="U79" s="112"/>
      <c r="V79" s="112">
        <v>10</v>
      </c>
      <c r="W79" s="112">
        <v>12</v>
      </c>
      <c r="X79" s="112">
        <v>14</v>
      </c>
      <c r="Y79" s="112">
        <v>13</v>
      </c>
      <c r="Z79" s="112">
        <v>10</v>
      </c>
    </row>
    <row r="80" spans="1:26" x14ac:dyDescent="0.25">
      <c r="S80" s="118" t="s">
        <v>53</v>
      </c>
      <c r="T80" s="118"/>
      <c r="U80" s="112"/>
      <c r="V80" s="112">
        <v>4159</v>
      </c>
      <c r="W80" s="112">
        <v>4216</v>
      </c>
      <c r="X80" s="112">
        <v>4537</v>
      </c>
      <c r="Y80" s="112">
        <v>5140</v>
      </c>
      <c r="Z80" s="112">
        <v>5146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Copper Coast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227</v>
      </c>
      <c r="W83" s="112">
        <v>245</v>
      </c>
      <c r="X83" s="112">
        <v>265</v>
      </c>
      <c r="Y83" s="112">
        <v>266</v>
      </c>
      <c r="Z83" s="112">
        <v>281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218</v>
      </c>
      <c r="W84" s="112">
        <v>215</v>
      </c>
      <c r="X84" s="112">
        <v>228</v>
      </c>
      <c r="Y84" s="112">
        <v>254</v>
      </c>
      <c r="Z84" s="112">
        <v>258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566</v>
      </c>
      <c r="W85" s="112">
        <v>579</v>
      </c>
      <c r="X85" s="112">
        <v>573</v>
      </c>
      <c r="Y85" s="112">
        <v>630</v>
      </c>
      <c r="Z85" s="112">
        <v>636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10,226</v>
      </c>
      <c r="D86" s="94">
        <f t="shared" ref="D86:D91" si="4">AD4</f>
        <v>1.6804215968976743E-2</v>
      </c>
      <c r="E86" s="95">
        <f t="shared" ref="E86:E91" si="5">AD4</f>
        <v>1.6804215968976743E-2</v>
      </c>
      <c r="F86" s="94">
        <f t="shared" ref="F86:F91" si="6">AF4</f>
        <v>0.22379128769746282</v>
      </c>
      <c r="G86" s="95">
        <f t="shared" ref="G86:G91" si="7">AF4</f>
        <v>0.22379128769746282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175</v>
      </c>
      <c r="W86" s="112">
        <v>178</v>
      </c>
      <c r="X86" s="112">
        <v>183</v>
      </c>
      <c r="Y86" s="112">
        <v>187</v>
      </c>
      <c r="Z86" s="112">
        <v>215</v>
      </c>
    </row>
    <row r="87" spans="1:30" ht="15" customHeight="1" x14ac:dyDescent="0.25">
      <c r="A87" s="96" t="s">
        <v>4</v>
      </c>
      <c r="B87" s="49"/>
      <c r="C87" s="97" t="str">
        <f t="shared" si="3"/>
        <v>5,072</v>
      </c>
      <c r="D87" s="94">
        <f t="shared" si="4"/>
        <v>3.3204318598492488E-2</v>
      </c>
      <c r="E87" s="95">
        <f t="shared" si="5"/>
        <v>3.3204318598492488E-2</v>
      </c>
      <c r="F87" s="94">
        <f t="shared" si="6"/>
        <v>0.20790664443915219</v>
      </c>
      <c r="G87" s="95">
        <f t="shared" si="7"/>
        <v>0.20790664443915219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106</v>
      </c>
      <c r="W87" s="112">
        <v>99</v>
      </c>
      <c r="X87" s="112">
        <v>107</v>
      </c>
      <c r="Y87" s="112">
        <v>107</v>
      </c>
      <c r="Z87" s="112">
        <v>96</v>
      </c>
    </row>
    <row r="88" spans="1:30" ht="15" customHeight="1" x14ac:dyDescent="0.25">
      <c r="A88" s="96" t="s">
        <v>5</v>
      </c>
      <c r="B88" s="49"/>
      <c r="C88" s="97" t="str">
        <f t="shared" si="3"/>
        <v>5,143</v>
      </c>
      <c r="D88" s="94">
        <f t="shared" si="4"/>
        <v>5.8365758754863606E-4</v>
      </c>
      <c r="E88" s="95">
        <f t="shared" si="5"/>
        <v>5.8365758754863606E-4</v>
      </c>
      <c r="F88" s="94">
        <f t="shared" si="6"/>
        <v>0.23659533541716748</v>
      </c>
      <c r="G88" s="95">
        <f t="shared" si="7"/>
        <v>0.23659533541716748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205</v>
      </c>
      <c r="W88" s="112">
        <v>203</v>
      </c>
      <c r="X88" s="112">
        <v>214</v>
      </c>
      <c r="Y88" s="112">
        <v>248</v>
      </c>
      <c r="Z88" s="112">
        <v>258</v>
      </c>
    </row>
    <row r="89" spans="1:30" ht="15" customHeight="1" x14ac:dyDescent="0.25">
      <c r="A89" s="49" t="s">
        <v>6</v>
      </c>
      <c r="B89" s="49"/>
      <c r="C89" s="97" t="str">
        <f t="shared" si="3"/>
        <v>7,272</v>
      </c>
      <c r="D89" s="94">
        <f t="shared" si="4"/>
        <v>3.2661175802328968E-2</v>
      </c>
      <c r="E89" s="95">
        <f t="shared" si="5"/>
        <v>3.2661175802328968E-2</v>
      </c>
      <c r="F89" s="94">
        <f t="shared" si="6"/>
        <v>0.17290322580645157</v>
      </c>
      <c r="G89" s="95">
        <f t="shared" si="7"/>
        <v>0.17290322580645157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446</v>
      </c>
      <c r="W89" s="112">
        <v>419</v>
      </c>
      <c r="X89" s="112">
        <v>423</v>
      </c>
      <c r="Y89" s="112">
        <v>437</v>
      </c>
      <c r="Z89" s="112">
        <v>526</v>
      </c>
    </row>
    <row r="90" spans="1:30" ht="15" customHeight="1" x14ac:dyDescent="0.25">
      <c r="A90" s="49" t="s">
        <v>95</v>
      </c>
      <c r="B90" s="49"/>
      <c r="C90" s="97" t="str">
        <f t="shared" si="3"/>
        <v>$41,863</v>
      </c>
      <c r="D90" s="94">
        <f t="shared" si="4"/>
        <v>4.9450488844321905E-2</v>
      </c>
      <c r="E90" s="95">
        <f t="shared" si="5"/>
        <v>4.9450488844321905E-2</v>
      </c>
      <c r="F90" s="94">
        <f t="shared" si="6"/>
        <v>0.10903065144249879</v>
      </c>
      <c r="G90" s="95">
        <f t="shared" si="7"/>
        <v>0.10903065144249879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505</v>
      </c>
      <c r="W90" s="112">
        <v>531</v>
      </c>
      <c r="X90" s="112">
        <v>544</v>
      </c>
      <c r="Y90" s="112">
        <v>562</v>
      </c>
      <c r="Z90" s="112">
        <v>522</v>
      </c>
    </row>
    <row r="91" spans="1:30" ht="15" customHeight="1" x14ac:dyDescent="0.25">
      <c r="A91" s="49" t="s">
        <v>7</v>
      </c>
      <c r="B91" s="49"/>
      <c r="C91" s="97" t="str">
        <f t="shared" si="3"/>
        <v>$425.7 mil</v>
      </c>
      <c r="D91" s="94">
        <f t="shared" si="4"/>
        <v>0.13894101130763503</v>
      </c>
      <c r="E91" s="95">
        <f t="shared" si="5"/>
        <v>0.13894101130763503</v>
      </c>
      <c r="F91" s="94">
        <f t="shared" si="6"/>
        <v>0.4560519822267175</v>
      </c>
      <c r="G91" s="95">
        <f t="shared" si="7"/>
        <v>0.4560519822267175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3163</v>
      </c>
      <c r="W91" s="112">
        <v>3271</v>
      </c>
      <c r="X91" s="112">
        <v>3373</v>
      </c>
      <c r="Y91" s="112">
        <v>3534</v>
      </c>
      <c r="Z91" s="112">
        <v>3678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165</v>
      </c>
      <c r="W93" s="112">
        <v>178</v>
      </c>
      <c r="X93" s="112">
        <v>174</v>
      </c>
      <c r="Y93" s="112">
        <v>180</v>
      </c>
      <c r="Z93" s="112">
        <v>215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480</v>
      </c>
      <c r="W94" s="112">
        <v>493</v>
      </c>
      <c r="X94" s="112">
        <v>506</v>
      </c>
      <c r="Y94" s="112">
        <v>566</v>
      </c>
      <c r="Z94" s="112">
        <v>568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92</v>
      </c>
      <c r="W95" s="112">
        <v>102</v>
      </c>
      <c r="X95" s="112">
        <v>108</v>
      </c>
      <c r="Y95" s="112">
        <v>101</v>
      </c>
      <c r="Z95" s="112">
        <v>109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633</v>
      </c>
      <c r="W96" s="112">
        <v>660</v>
      </c>
      <c r="X96" s="112">
        <v>726</v>
      </c>
      <c r="Y96" s="112">
        <v>763</v>
      </c>
      <c r="Z96" s="112">
        <v>767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433</v>
      </c>
      <c r="W97" s="112">
        <v>438</v>
      </c>
      <c r="X97" s="112">
        <v>448</v>
      </c>
      <c r="Y97" s="112">
        <v>475</v>
      </c>
      <c r="Z97" s="112">
        <v>511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386</v>
      </c>
      <c r="W98" s="112">
        <v>381</v>
      </c>
      <c r="X98" s="112">
        <v>404</v>
      </c>
      <c r="Y98" s="112">
        <v>418</v>
      </c>
      <c r="Z98" s="112">
        <v>416</v>
      </c>
    </row>
    <row r="99" spans="1:32" ht="15" customHeight="1" x14ac:dyDescent="0.25">
      <c r="S99" s="115" t="s">
        <v>188</v>
      </c>
      <c r="T99" s="115"/>
      <c r="U99" s="112"/>
      <c r="V99" s="112">
        <v>30</v>
      </c>
      <c r="W99" s="112">
        <v>21</v>
      </c>
      <c r="X99" s="112">
        <v>25</v>
      </c>
      <c r="Y99" s="112">
        <v>27</v>
      </c>
      <c r="Z99" s="112">
        <v>35</v>
      </c>
    </row>
    <row r="100" spans="1:32" ht="15" customHeight="1" x14ac:dyDescent="0.25">
      <c r="S100" s="115" t="s">
        <v>58</v>
      </c>
      <c r="T100" s="115"/>
      <c r="U100" s="112"/>
      <c r="V100" s="112">
        <v>258</v>
      </c>
      <c r="W100" s="112">
        <v>227</v>
      </c>
      <c r="X100" s="112">
        <v>254</v>
      </c>
      <c r="Y100" s="112">
        <v>302</v>
      </c>
      <c r="Z100" s="112">
        <v>267</v>
      </c>
    </row>
    <row r="101" spans="1:32" x14ac:dyDescent="0.25">
      <c r="A101" s="18"/>
      <c r="S101" s="118" t="s">
        <v>53</v>
      </c>
      <c r="T101" s="118"/>
      <c r="U101" s="112"/>
      <c r="V101" s="112">
        <v>3036</v>
      </c>
      <c r="W101" s="112">
        <v>3129</v>
      </c>
      <c r="X101" s="112">
        <v>3291</v>
      </c>
      <c r="Y101" s="112">
        <v>3497</v>
      </c>
      <c r="Z101" s="112">
        <v>3580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6108</v>
      </c>
      <c r="W104" s="112">
        <v>6446</v>
      </c>
      <c r="X104" s="112">
        <v>6745</v>
      </c>
      <c r="Y104" s="112">
        <v>7472</v>
      </c>
      <c r="Z104" s="112">
        <v>7711</v>
      </c>
      <c r="AB104" s="109" t="str">
        <f>TEXT(Z104,"###,###")</f>
        <v>7,711</v>
      </c>
      <c r="AD104" s="130">
        <f>Z104/($Z$4)*100</f>
        <v>75.405828280852731</v>
      </c>
      <c r="AF104" s="109"/>
    </row>
    <row r="105" spans="1:32" x14ac:dyDescent="0.25">
      <c r="S105" s="115" t="s">
        <v>17</v>
      </c>
      <c r="T105" s="115"/>
      <c r="U105" s="112"/>
      <c r="V105" s="112">
        <v>1290</v>
      </c>
      <c r="W105" s="112">
        <v>1303</v>
      </c>
      <c r="X105" s="112">
        <v>1333</v>
      </c>
      <c r="Y105" s="112">
        <v>1569</v>
      </c>
      <c r="Z105" s="112">
        <v>1493</v>
      </c>
      <c r="AB105" s="109" t="str">
        <f>TEXT(Z105,"###,###")</f>
        <v>1,493</v>
      </c>
      <c r="AD105" s="130">
        <f>Z105/($Z$4)*100</f>
        <v>14.600039115978877</v>
      </c>
      <c r="AF105" s="109"/>
    </row>
    <row r="106" spans="1:32" x14ac:dyDescent="0.25">
      <c r="S106" s="118" t="s">
        <v>53</v>
      </c>
      <c r="T106" s="118"/>
      <c r="U106" s="120"/>
      <c r="V106" s="120">
        <v>7398</v>
      </c>
      <c r="W106" s="120">
        <v>7749</v>
      </c>
      <c r="X106" s="120">
        <v>8078</v>
      </c>
      <c r="Y106" s="120">
        <v>9041</v>
      </c>
      <c r="Z106" s="120">
        <v>9204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1263</v>
      </c>
      <c r="W108" s="112">
        <v>1367</v>
      </c>
      <c r="X108" s="112">
        <v>1516</v>
      </c>
      <c r="Y108" s="112">
        <v>1464</v>
      </c>
      <c r="Z108" s="112">
        <v>1588</v>
      </c>
      <c r="AB108" s="109" t="str">
        <f>TEXT(Z108,"###,###")</f>
        <v>1,588</v>
      </c>
      <c r="AD108" s="130">
        <f>Z108/($Z$4)*100</f>
        <v>15.529043614316448</v>
      </c>
      <c r="AF108" s="109"/>
    </row>
    <row r="109" spans="1:32" x14ac:dyDescent="0.25">
      <c r="S109" s="115" t="s">
        <v>20</v>
      </c>
      <c r="T109" s="115"/>
      <c r="U109" s="112"/>
      <c r="V109" s="112">
        <v>1219</v>
      </c>
      <c r="W109" s="112">
        <v>1320</v>
      </c>
      <c r="X109" s="112">
        <v>1476</v>
      </c>
      <c r="Y109" s="112">
        <v>1779</v>
      </c>
      <c r="Z109" s="112">
        <v>1646</v>
      </c>
      <c r="AB109" s="109" t="str">
        <f>TEXT(Z109,"###,###")</f>
        <v>1,646</v>
      </c>
      <c r="AD109" s="130">
        <f>Z109/($Z$4)*100</f>
        <v>16.096225308038335</v>
      </c>
      <c r="AF109" s="109"/>
    </row>
    <row r="110" spans="1:32" x14ac:dyDescent="0.25">
      <c r="S110" s="115" t="s">
        <v>21</v>
      </c>
      <c r="T110" s="115"/>
      <c r="U110" s="112"/>
      <c r="V110" s="112">
        <v>1673</v>
      </c>
      <c r="W110" s="112">
        <v>1640</v>
      </c>
      <c r="X110" s="112">
        <v>1742</v>
      </c>
      <c r="Y110" s="112">
        <v>2038</v>
      </c>
      <c r="Z110" s="112">
        <v>2199</v>
      </c>
      <c r="AB110" s="109" t="str">
        <f>TEXT(Z110,"###,###")</f>
        <v>2,199</v>
      </c>
      <c r="AD110" s="130">
        <f>Z110/($Z$4)*100</f>
        <v>21.50400938783493</v>
      </c>
      <c r="AF110" s="109"/>
    </row>
    <row r="111" spans="1:32" x14ac:dyDescent="0.25">
      <c r="S111" s="115" t="s">
        <v>22</v>
      </c>
      <c r="T111" s="115"/>
      <c r="U111" s="112"/>
      <c r="V111" s="112">
        <v>3150</v>
      </c>
      <c r="W111" s="112">
        <v>3094</v>
      </c>
      <c r="X111" s="112">
        <v>3344</v>
      </c>
      <c r="Y111" s="112">
        <v>3760</v>
      </c>
      <c r="Z111" s="112">
        <v>3772</v>
      </c>
      <c r="AB111" s="109" t="str">
        <f>TEXT(Z111,"###,###")</f>
        <v>3,772</v>
      </c>
      <c r="AD111" s="130">
        <f>Z111/($Z$4)*100</f>
        <v>36.88636808136124</v>
      </c>
      <c r="AF111" s="109"/>
    </row>
    <row r="112" spans="1:32" x14ac:dyDescent="0.25">
      <c r="S112" s="118" t="s">
        <v>53</v>
      </c>
      <c r="T112" s="118"/>
      <c r="U112" s="112"/>
      <c r="V112" s="112">
        <v>8359</v>
      </c>
      <c r="W112" s="112">
        <v>8491</v>
      </c>
      <c r="X112" s="112">
        <v>9104</v>
      </c>
      <c r="Y112" s="112">
        <v>10061</v>
      </c>
      <c r="Z112" s="112">
        <v>10221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44.01</v>
      </c>
      <c r="W118" s="131">
        <v>44.65</v>
      </c>
      <c r="X118" s="131">
        <v>44.44</v>
      </c>
      <c r="Y118" s="131">
        <v>44.52</v>
      </c>
      <c r="Z118" s="131">
        <v>44.54</v>
      </c>
      <c r="AB118" s="109" t="str">
        <f>TEXT(Z118,"##.0")</f>
        <v>44.5</v>
      </c>
    </row>
    <row r="120" spans="19:32" x14ac:dyDescent="0.25">
      <c r="S120" s="101" t="s">
        <v>97</v>
      </c>
      <c r="T120" s="112"/>
      <c r="U120" s="112"/>
      <c r="V120" s="112">
        <v>4952</v>
      </c>
      <c r="W120" s="112">
        <v>5072</v>
      </c>
      <c r="X120" s="112">
        <v>5312</v>
      </c>
      <c r="Y120" s="112">
        <v>5634</v>
      </c>
      <c r="Z120" s="112">
        <v>5818</v>
      </c>
      <c r="AB120" s="109" t="str">
        <f>TEXT(Z120,"###,###")</f>
        <v>5,818</v>
      </c>
    </row>
    <row r="121" spans="19:32" x14ac:dyDescent="0.25">
      <c r="S121" s="101" t="s">
        <v>98</v>
      </c>
      <c r="T121" s="112"/>
      <c r="U121" s="112"/>
      <c r="V121" s="112">
        <v>779</v>
      </c>
      <c r="W121" s="112">
        <v>874</v>
      </c>
      <c r="X121" s="112">
        <v>881</v>
      </c>
      <c r="Y121" s="112">
        <v>854</v>
      </c>
      <c r="Z121" s="112">
        <v>910</v>
      </c>
      <c r="AB121" s="109" t="str">
        <f>TEXT(Z121,"###,###")</f>
        <v>910</v>
      </c>
    </row>
    <row r="122" spans="19:32" x14ac:dyDescent="0.25">
      <c r="S122" s="101" t="s">
        <v>99</v>
      </c>
      <c r="T122" s="112"/>
      <c r="U122" s="112"/>
      <c r="V122" s="112">
        <v>467</v>
      </c>
      <c r="W122" s="112">
        <v>448</v>
      </c>
      <c r="X122" s="112">
        <v>485</v>
      </c>
      <c r="Y122" s="112">
        <v>552</v>
      </c>
      <c r="Z122" s="112">
        <v>542</v>
      </c>
      <c r="AB122" s="109" t="str">
        <f>TEXT(Z122,"###,###")</f>
        <v>542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5419</v>
      </c>
      <c r="W124" s="112">
        <v>5520</v>
      </c>
      <c r="X124" s="112">
        <v>5797</v>
      </c>
      <c r="Y124" s="112">
        <v>6186</v>
      </c>
      <c r="Z124" s="112">
        <v>6360</v>
      </c>
      <c r="AB124" s="109" t="str">
        <f>TEXT(Z124,"###,###")</f>
        <v>6,360</v>
      </c>
      <c r="AD124" s="127">
        <f>Z124/$Z$7*100</f>
        <v>87.458745874587464</v>
      </c>
    </row>
    <row r="125" spans="19:32" x14ac:dyDescent="0.25">
      <c r="S125" s="101" t="s">
        <v>101</v>
      </c>
      <c r="T125" s="112"/>
      <c r="U125" s="112"/>
      <c r="V125" s="112">
        <v>1246</v>
      </c>
      <c r="W125" s="112">
        <v>1322</v>
      </c>
      <c r="X125" s="112">
        <v>1366</v>
      </c>
      <c r="Y125" s="112">
        <v>1406</v>
      </c>
      <c r="Z125" s="112">
        <v>1452</v>
      </c>
      <c r="AB125" s="109" t="str">
        <f>TEXT(Z125,"###,###")</f>
        <v>1,452</v>
      </c>
      <c r="AD125" s="127">
        <f>Z125/$Z$7*100</f>
        <v>19.966996699669966</v>
      </c>
    </row>
    <row r="127" spans="19:32" x14ac:dyDescent="0.25">
      <c r="S127" s="101" t="s">
        <v>102</v>
      </c>
      <c r="T127" s="112"/>
      <c r="U127" s="112"/>
      <c r="V127" s="112">
        <v>3163</v>
      </c>
      <c r="W127" s="112">
        <v>3266</v>
      </c>
      <c r="X127" s="112">
        <v>3374</v>
      </c>
      <c r="Y127" s="112">
        <v>3535</v>
      </c>
      <c r="Z127" s="112">
        <v>3682</v>
      </c>
      <c r="AB127" s="109" t="str">
        <f>TEXT(Z127,"###,###")</f>
        <v>3,682</v>
      </c>
      <c r="AD127" s="127">
        <f>Z127/$Z$7*100</f>
        <v>50.632563256325639</v>
      </c>
    </row>
    <row r="128" spans="19:32" x14ac:dyDescent="0.25">
      <c r="S128" s="101" t="s">
        <v>103</v>
      </c>
      <c r="T128" s="112"/>
      <c r="U128" s="112"/>
      <c r="V128" s="112">
        <v>3038</v>
      </c>
      <c r="W128" s="112">
        <v>3129</v>
      </c>
      <c r="X128" s="112">
        <v>3291</v>
      </c>
      <c r="Y128" s="112">
        <v>3494</v>
      </c>
      <c r="Z128" s="112">
        <v>3580</v>
      </c>
      <c r="AB128" s="109" t="str">
        <f>TEXT(Z128,"###,###")</f>
        <v>3,580</v>
      </c>
      <c r="AD128" s="127">
        <f>Z128/$Z$7*100</f>
        <v>49.22992299229923</v>
      </c>
    </row>
    <row r="130" spans="19:20" x14ac:dyDescent="0.25">
      <c r="S130" s="101" t="s">
        <v>261</v>
      </c>
      <c r="T130" s="127">
        <v>80.005500550055004</v>
      </c>
    </row>
    <row r="131" spans="19:20" x14ac:dyDescent="0.25">
      <c r="S131" s="101" t="s">
        <v>262</v>
      </c>
      <c r="T131" s="127">
        <v>12.513751375137513</v>
      </c>
    </row>
    <row r="132" spans="19:20" x14ac:dyDescent="0.25">
      <c r="S132" s="101" t="s">
        <v>263</v>
      </c>
      <c r="T132" s="127">
        <v>7.4532453245324533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F35C614-E865-40F4-81D6-F7F507088B3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8F6B8B2-9EBA-488F-8E89-435816925B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4782385-2EAA-40CC-9EB3-13F8BAF204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B0E9059-CE38-4E7E-993A-A3170F750D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659DB-09EE-48D9-9DF6-D923B09D8AD9}">
  <sheetPr codeName="Sheet8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122</v>
      </c>
      <c r="T1" s="99"/>
      <c r="U1" s="99"/>
      <c r="V1" s="99"/>
      <c r="W1" s="99"/>
      <c r="X1" s="99"/>
      <c r="Y1" s="100" t="s">
        <v>209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122</v>
      </c>
      <c r="Y3" s="105" t="s">
        <v>209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10.17 Elliston,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756</v>
      </c>
      <c r="W4" s="108">
        <v>873</v>
      </c>
      <c r="X4" s="108">
        <v>876</v>
      </c>
      <c r="Y4" s="108">
        <v>919</v>
      </c>
      <c r="Z4" s="108">
        <v>985</v>
      </c>
      <c r="AB4" s="109" t="str">
        <f>TEXT(Z4,"###,###")</f>
        <v>985</v>
      </c>
      <c r="AD4" s="110">
        <f>Z4/Y4-1</f>
        <v>7.1817192600652779E-2</v>
      </c>
      <c r="AF4" s="110">
        <f>Z4/V4-1</f>
        <v>0.30291005291005302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402</v>
      </c>
      <c r="W5" s="108">
        <v>495</v>
      </c>
      <c r="X5" s="108">
        <v>461</v>
      </c>
      <c r="Y5" s="108">
        <v>499</v>
      </c>
      <c r="Z5" s="108">
        <v>527</v>
      </c>
      <c r="AB5" s="109" t="str">
        <f>TEXT(Z5,"###,###")</f>
        <v>527</v>
      </c>
      <c r="AD5" s="110">
        <f t="shared" ref="AD5:AD9" si="0">Z5/Y5-1</f>
        <v>5.6112224448897852E-2</v>
      </c>
      <c r="AF5" s="110">
        <f t="shared" ref="AF5:AF9" si="1">Z5/V5-1</f>
        <v>0.31094527363184077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352</v>
      </c>
      <c r="W6" s="108">
        <v>381</v>
      </c>
      <c r="X6" s="108">
        <v>415</v>
      </c>
      <c r="Y6" s="108">
        <v>416</v>
      </c>
      <c r="Z6" s="108">
        <v>456</v>
      </c>
      <c r="AB6" s="109" t="str">
        <f>TEXT(Z6,"###,###")</f>
        <v>456</v>
      </c>
      <c r="AD6" s="110">
        <f t="shared" si="0"/>
        <v>9.6153846153846256E-2</v>
      </c>
      <c r="AF6" s="110">
        <f t="shared" si="1"/>
        <v>0.29545454545454541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461</v>
      </c>
      <c r="W7" s="108">
        <v>578</v>
      </c>
      <c r="X7" s="108">
        <v>561</v>
      </c>
      <c r="Y7" s="108">
        <v>587</v>
      </c>
      <c r="Z7" s="108">
        <v>624</v>
      </c>
      <c r="AB7" s="109" t="str">
        <f>TEXT(Z7,"###,###")</f>
        <v>624</v>
      </c>
      <c r="AD7" s="110">
        <f t="shared" si="0"/>
        <v>6.3032367972742698E-2</v>
      </c>
      <c r="AF7" s="110">
        <f t="shared" si="1"/>
        <v>0.35357917570498909</v>
      </c>
    </row>
    <row r="8" spans="1:32" ht="17.25" customHeight="1" x14ac:dyDescent="0.25">
      <c r="A8" s="62" t="s">
        <v>12</v>
      </c>
      <c r="B8" s="63"/>
      <c r="C8" s="29"/>
      <c r="D8" s="64" t="str">
        <f>AB4</f>
        <v>985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624</v>
      </c>
      <c r="P8" s="65"/>
      <c r="S8" s="107" t="s">
        <v>82</v>
      </c>
      <c r="T8" s="108"/>
      <c r="U8" s="108"/>
      <c r="V8" s="108">
        <v>22878.81</v>
      </c>
      <c r="W8" s="108">
        <v>21457.49</v>
      </c>
      <c r="X8" s="108">
        <v>23411.22</v>
      </c>
      <c r="Y8" s="108">
        <v>26050.74</v>
      </c>
      <c r="Z8" s="108">
        <v>28547.42</v>
      </c>
      <c r="AB8" s="109" t="str">
        <f>TEXT(Z8,"$###,###")</f>
        <v>$28,547</v>
      </c>
      <c r="AD8" s="110">
        <f t="shared" si="0"/>
        <v>9.5839120117125143E-2</v>
      </c>
      <c r="AF8" s="110">
        <f t="shared" si="1"/>
        <v>0.24776682004002826</v>
      </c>
    </row>
    <row r="9" spans="1:32" x14ac:dyDescent="0.25">
      <c r="A9" s="30" t="s">
        <v>14</v>
      </c>
      <c r="B9" s="69"/>
      <c r="C9" s="70"/>
      <c r="D9" s="71">
        <f>AD104</f>
        <v>58.781725888324878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53.685897435897431</v>
      </c>
      <c r="P9" s="72" t="s">
        <v>83</v>
      </c>
      <c r="S9" s="107" t="s">
        <v>7</v>
      </c>
      <c r="T9" s="108"/>
      <c r="U9" s="108"/>
      <c r="V9" s="108">
        <v>24802256</v>
      </c>
      <c r="W9" s="108">
        <v>26064694</v>
      </c>
      <c r="X9" s="108">
        <v>19669787</v>
      </c>
      <c r="Y9" s="108">
        <v>30016038</v>
      </c>
      <c r="Z9" s="108">
        <v>46991581</v>
      </c>
      <c r="AB9" s="109" t="str">
        <f>TEXT(Z9/1000000,"$#,###.0")&amp;" mil"</f>
        <v>$47.0 mil</v>
      </c>
      <c r="AD9" s="110">
        <f t="shared" si="0"/>
        <v>0.56554909078939741</v>
      </c>
      <c r="AF9" s="110">
        <f t="shared" si="1"/>
        <v>0.89464946253276323</v>
      </c>
    </row>
    <row r="10" spans="1:32" x14ac:dyDescent="0.25">
      <c r="A10" s="30" t="s">
        <v>17</v>
      </c>
      <c r="B10" s="69"/>
      <c r="C10" s="70"/>
      <c r="D10" s="71">
        <f>AD105</f>
        <v>16.852791878172589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46.314102564102569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57.371794871794869</v>
      </c>
      <c r="P11" s="72" t="s">
        <v>83</v>
      </c>
      <c r="S11" s="107" t="s">
        <v>29</v>
      </c>
      <c r="T11" s="112"/>
      <c r="U11" s="112"/>
      <c r="V11" s="112">
        <v>546</v>
      </c>
      <c r="W11" s="112">
        <v>604</v>
      </c>
      <c r="X11" s="112">
        <v>628</v>
      </c>
      <c r="Y11" s="112">
        <v>663</v>
      </c>
      <c r="Z11" s="112">
        <v>714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28.205128205128204</v>
      </c>
      <c r="P12" s="72" t="s">
        <v>83</v>
      </c>
      <c r="S12" s="107" t="s">
        <v>30</v>
      </c>
      <c r="T12" s="112"/>
      <c r="U12" s="112"/>
      <c r="V12" s="112">
        <v>203</v>
      </c>
      <c r="W12" s="112">
        <v>275</v>
      </c>
      <c r="X12" s="112">
        <v>248</v>
      </c>
      <c r="Y12" s="112">
        <v>259</v>
      </c>
      <c r="Z12" s="112">
        <v>267</v>
      </c>
    </row>
    <row r="13" spans="1:32" ht="15" customHeight="1" x14ac:dyDescent="0.25">
      <c r="A13" s="30" t="s">
        <v>19</v>
      </c>
      <c r="B13" s="70"/>
      <c r="C13" s="70"/>
      <c r="D13" s="71">
        <f>AD108</f>
        <v>23.756345177664976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14.903846153846153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16.548223350253807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45.0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11.472081218274113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20.063694267515924</v>
      </c>
      <c r="P15" s="72" t="s">
        <v>83</v>
      </c>
      <c r="S15" s="115" t="s">
        <v>59</v>
      </c>
      <c r="T15" s="115"/>
      <c r="U15" s="116"/>
      <c r="V15" s="116">
        <v>211</v>
      </c>
      <c r="W15" s="116">
        <v>242</v>
      </c>
      <c r="X15" s="116">
        <v>212</v>
      </c>
      <c r="Y15" s="112">
        <v>228</v>
      </c>
      <c r="Z15" s="112">
        <v>257</v>
      </c>
      <c r="AB15" s="117">
        <f t="shared" ref="AB15:AB34" si="2">IF(Z15="np",0,Z15/$Z$34)</f>
        <v>0.26144455747711087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23.857868020304569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79.936305732484087</v>
      </c>
      <c r="P16" s="37" t="s">
        <v>83</v>
      </c>
      <c r="S16" s="115" t="s">
        <v>60</v>
      </c>
      <c r="T16" s="115"/>
      <c r="U16" s="116"/>
      <c r="V16" s="116">
        <v>4</v>
      </c>
      <c r="W16" s="116">
        <v>7</v>
      </c>
      <c r="X16" s="116">
        <v>3</v>
      </c>
      <c r="Y16" s="112">
        <v>7</v>
      </c>
      <c r="Z16" s="112">
        <v>8</v>
      </c>
      <c r="AB16" s="117">
        <f t="shared" si="2"/>
        <v>8.1383519837232958E-3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13</v>
      </c>
      <c r="W17" s="116">
        <v>13</v>
      </c>
      <c r="X17" s="116">
        <v>16</v>
      </c>
      <c r="Y17" s="112">
        <v>15</v>
      </c>
      <c r="Z17" s="112">
        <v>20</v>
      </c>
      <c r="AB17" s="117">
        <f t="shared" si="2"/>
        <v>2.0345879959308241E-2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4</v>
      </c>
      <c r="W18" s="116">
        <v>0</v>
      </c>
      <c r="X18" s="116">
        <v>3</v>
      </c>
      <c r="Y18" s="112">
        <v>4</v>
      </c>
      <c r="Z18" s="112">
        <v>4</v>
      </c>
      <c r="AB18" s="117">
        <f t="shared" si="2"/>
        <v>4.0691759918616479E-3</v>
      </c>
    </row>
    <row r="19" spans="1:28" x14ac:dyDescent="0.25">
      <c r="A19" s="61" t="str">
        <f>$S$1&amp;" ("&amp;$V$2&amp;" to "&amp;$Z$2&amp;")"</f>
        <v>Elliston (2018-19 to 2022-23)</v>
      </c>
      <c r="B19" s="61"/>
      <c r="C19" s="61"/>
      <c r="D19" s="61"/>
      <c r="E19" s="61"/>
      <c r="F19" s="61"/>
      <c r="G19" s="61" t="str">
        <f>$S$1&amp;" ("&amp;$V$2&amp;" to "&amp;$Z$2&amp;")"</f>
        <v>Elliston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34</v>
      </c>
      <c r="W19" s="116">
        <v>37</v>
      </c>
      <c r="X19" s="116">
        <v>40</v>
      </c>
      <c r="Y19" s="112">
        <v>34</v>
      </c>
      <c r="Z19" s="112">
        <v>40</v>
      </c>
      <c r="AB19" s="117">
        <f t="shared" si="2"/>
        <v>4.0691759918616482E-2</v>
      </c>
    </row>
    <row r="20" spans="1:28" x14ac:dyDescent="0.25">
      <c r="S20" s="115" t="s">
        <v>64</v>
      </c>
      <c r="T20" s="115"/>
      <c r="U20" s="116"/>
      <c r="V20" s="116">
        <v>4</v>
      </c>
      <c r="W20" s="116">
        <v>9</v>
      </c>
      <c r="X20" s="116">
        <v>6</v>
      </c>
      <c r="Y20" s="112">
        <v>7</v>
      </c>
      <c r="Z20" s="112">
        <v>13</v>
      </c>
      <c r="AB20" s="117">
        <f t="shared" si="2"/>
        <v>1.3224821973550356E-2</v>
      </c>
    </row>
    <row r="21" spans="1:28" x14ac:dyDescent="0.25">
      <c r="S21" s="115" t="s">
        <v>65</v>
      </c>
      <c r="T21" s="115"/>
      <c r="U21" s="116"/>
      <c r="V21" s="116">
        <v>33</v>
      </c>
      <c r="W21" s="116">
        <v>45</v>
      </c>
      <c r="X21" s="116">
        <v>52</v>
      </c>
      <c r="Y21" s="112">
        <v>62</v>
      </c>
      <c r="Z21" s="112">
        <v>68</v>
      </c>
      <c r="AB21" s="117">
        <f t="shared" si="2"/>
        <v>6.9175991861648023E-2</v>
      </c>
    </row>
    <row r="22" spans="1:28" x14ac:dyDescent="0.25">
      <c r="S22" s="115" t="s">
        <v>66</v>
      </c>
      <c r="T22" s="115"/>
      <c r="U22" s="116"/>
      <c r="V22" s="116">
        <v>42</v>
      </c>
      <c r="W22" s="116">
        <v>28</v>
      </c>
      <c r="X22" s="116">
        <v>71</v>
      </c>
      <c r="Y22" s="112">
        <v>48</v>
      </c>
      <c r="Z22" s="112">
        <v>49</v>
      </c>
      <c r="AB22" s="117">
        <f t="shared" si="2"/>
        <v>4.9847405900305189E-2</v>
      </c>
    </row>
    <row r="23" spans="1:28" x14ac:dyDescent="0.25">
      <c r="S23" s="115" t="s">
        <v>67</v>
      </c>
      <c r="T23" s="115"/>
      <c r="U23" s="116"/>
      <c r="V23" s="116">
        <v>28</v>
      </c>
      <c r="W23" s="116">
        <v>42</v>
      </c>
      <c r="X23" s="116">
        <v>36</v>
      </c>
      <c r="Y23" s="112">
        <v>43</v>
      </c>
      <c r="Z23" s="112">
        <v>36</v>
      </c>
      <c r="AB23" s="117">
        <f t="shared" si="2"/>
        <v>3.6622583926754833E-2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11</v>
      </c>
      <c r="W25" s="116">
        <v>9</v>
      </c>
      <c r="X25" s="116">
        <v>15</v>
      </c>
      <c r="Y25" s="112">
        <v>17</v>
      </c>
      <c r="Z25" s="112">
        <v>14</v>
      </c>
      <c r="AB25" s="117">
        <f t="shared" si="2"/>
        <v>1.4242115971515769E-2</v>
      </c>
    </row>
    <row r="26" spans="1:28" x14ac:dyDescent="0.25">
      <c r="S26" s="115" t="s">
        <v>70</v>
      </c>
      <c r="T26" s="115"/>
      <c r="U26" s="116"/>
      <c r="V26" s="116">
        <v>5</v>
      </c>
      <c r="W26" s="116">
        <v>8</v>
      </c>
      <c r="X26" s="116">
        <v>14</v>
      </c>
      <c r="Y26" s="112">
        <v>8</v>
      </c>
      <c r="Z26" s="112">
        <v>19</v>
      </c>
      <c r="AB26" s="117">
        <f t="shared" si="2"/>
        <v>1.9328585961342827E-2</v>
      </c>
    </row>
    <row r="27" spans="1:28" x14ac:dyDescent="0.25">
      <c r="S27" s="115" t="s">
        <v>71</v>
      </c>
      <c r="T27" s="115"/>
      <c r="U27" s="116"/>
      <c r="V27" s="116">
        <v>10</v>
      </c>
      <c r="W27" s="116">
        <v>10</v>
      </c>
      <c r="X27" s="116">
        <v>15</v>
      </c>
      <c r="Y27" s="112">
        <v>20</v>
      </c>
      <c r="Z27" s="112">
        <v>30</v>
      </c>
      <c r="AB27" s="117">
        <f t="shared" si="2"/>
        <v>3.0518819938962362E-2</v>
      </c>
    </row>
    <row r="28" spans="1:28" x14ac:dyDescent="0.25">
      <c r="S28" s="115" t="s">
        <v>72</v>
      </c>
      <c r="T28" s="115"/>
      <c r="U28" s="116"/>
      <c r="V28" s="116">
        <v>27</v>
      </c>
      <c r="W28" s="116">
        <v>34</v>
      </c>
      <c r="X28" s="116">
        <v>44</v>
      </c>
      <c r="Y28" s="112">
        <v>44</v>
      </c>
      <c r="Z28" s="112">
        <v>48</v>
      </c>
      <c r="AB28" s="117">
        <f t="shared" si="2"/>
        <v>4.8830111902339775E-2</v>
      </c>
    </row>
    <row r="29" spans="1:28" x14ac:dyDescent="0.25">
      <c r="S29" s="115" t="s">
        <v>73</v>
      </c>
      <c r="T29" s="115"/>
      <c r="U29" s="116"/>
      <c r="V29" s="116">
        <v>35</v>
      </c>
      <c r="W29" s="116">
        <v>31</v>
      </c>
      <c r="X29" s="116">
        <v>27</v>
      </c>
      <c r="Y29" s="112">
        <v>55</v>
      </c>
      <c r="Z29" s="112">
        <v>29</v>
      </c>
      <c r="AB29" s="117">
        <f t="shared" si="2"/>
        <v>2.9501525940996948E-2</v>
      </c>
    </row>
    <row r="30" spans="1:28" x14ac:dyDescent="0.25">
      <c r="S30" s="115" t="s">
        <v>74</v>
      </c>
      <c r="T30" s="115"/>
      <c r="U30" s="116"/>
      <c r="V30" s="116">
        <v>58</v>
      </c>
      <c r="W30" s="116">
        <v>66</v>
      </c>
      <c r="X30" s="116">
        <v>64</v>
      </c>
      <c r="Y30" s="112">
        <v>63</v>
      </c>
      <c r="Z30" s="112">
        <v>69</v>
      </c>
      <c r="AB30" s="117">
        <f t="shared" si="2"/>
        <v>7.019328585961343E-2</v>
      </c>
    </row>
    <row r="31" spans="1:28" x14ac:dyDescent="0.25">
      <c r="S31" s="115" t="s">
        <v>75</v>
      </c>
      <c r="T31" s="115"/>
      <c r="U31" s="116"/>
      <c r="V31" s="116">
        <v>70</v>
      </c>
      <c r="W31" s="116">
        <v>82</v>
      </c>
      <c r="X31" s="116">
        <v>80</v>
      </c>
      <c r="Y31" s="112">
        <v>83</v>
      </c>
      <c r="Z31" s="112">
        <v>89</v>
      </c>
      <c r="AB31" s="117">
        <f t="shared" si="2"/>
        <v>9.0539165818921671E-2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4</v>
      </c>
      <c r="W32" s="116">
        <v>9</v>
      </c>
      <c r="X32" s="116">
        <v>7</v>
      </c>
      <c r="Y32" s="112">
        <v>9</v>
      </c>
      <c r="Z32" s="112">
        <v>10</v>
      </c>
      <c r="AB32" s="117">
        <f t="shared" si="2"/>
        <v>1.0172939979654121E-2</v>
      </c>
    </row>
    <row r="33" spans="19:32" x14ac:dyDescent="0.25">
      <c r="S33" s="115" t="s">
        <v>77</v>
      </c>
      <c r="T33" s="115"/>
      <c r="U33" s="116"/>
      <c r="V33" s="116">
        <v>21</v>
      </c>
      <c r="W33" s="116">
        <v>27</v>
      </c>
      <c r="X33" s="116">
        <v>23</v>
      </c>
      <c r="Y33" s="112">
        <v>24</v>
      </c>
      <c r="Z33" s="112">
        <v>19</v>
      </c>
      <c r="AB33" s="117">
        <f t="shared" si="2"/>
        <v>1.9328585961342827E-2</v>
      </c>
    </row>
    <row r="34" spans="19:32" x14ac:dyDescent="0.25">
      <c r="S34" s="118" t="s">
        <v>53</v>
      </c>
      <c r="T34" s="118"/>
      <c r="U34" s="119"/>
      <c r="V34" s="119">
        <v>750</v>
      </c>
      <c r="W34" s="119">
        <v>877</v>
      </c>
      <c r="X34" s="119">
        <v>876</v>
      </c>
      <c r="Y34" s="120">
        <v>922</v>
      </c>
      <c r="Z34" s="120">
        <v>983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375</v>
      </c>
      <c r="W37" s="112">
        <v>479</v>
      </c>
      <c r="X37" s="112">
        <v>453</v>
      </c>
      <c r="Y37" s="112">
        <v>475</v>
      </c>
      <c r="Z37" s="112">
        <v>502</v>
      </c>
      <c r="AB37" s="132">
        <f>Z37/Z40*100</f>
        <v>79.936305732484087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84</v>
      </c>
      <c r="W38" s="112">
        <v>98</v>
      </c>
      <c r="X38" s="112">
        <v>114</v>
      </c>
      <c r="Y38" s="112">
        <v>110</v>
      </c>
      <c r="Z38" s="112">
        <v>126</v>
      </c>
      <c r="AB38" s="132">
        <f>Z38/Z40*100</f>
        <v>20.063694267515924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459</v>
      </c>
      <c r="W40" s="112">
        <v>577</v>
      </c>
      <c r="X40" s="112">
        <v>567</v>
      </c>
      <c r="Y40" s="112">
        <v>585</v>
      </c>
      <c r="Z40" s="112">
        <v>628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3</v>
      </c>
      <c r="Y44" s="112">
        <v>6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10</v>
      </c>
      <c r="W45" s="112">
        <v>13</v>
      </c>
      <c r="X45" s="112">
        <v>12</v>
      </c>
      <c r="Y45" s="112">
        <v>19</v>
      </c>
      <c r="Z45" s="112">
        <v>14</v>
      </c>
    </row>
    <row r="46" spans="19:32" x14ac:dyDescent="0.25">
      <c r="S46" s="115" t="s">
        <v>38</v>
      </c>
      <c r="T46" s="115"/>
      <c r="U46" s="112"/>
      <c r="V46" s="112">
        <v>24</v>
      </c>
      <c r="W46" s="112">
        <v>25</v>
      </c>
      <c r="X46" s="112">
        <v>31</v>
      </c>
      <c r="Y46" s="112">
        <v>29</v>
      </c>
      <c r="Z46" s="112">
        <v>32</v>
      </c>
    </row>
    <row r="47" spans="19:32" x14ac:dyDescent="0.25">
      <c r="S47" s="115" t="s">
        <v>39</v>
      </c>
      <c r="T47" s="115"/>
      <c r="U47" s="112"/>
      <c r="V47" s="112">
        <v>39</v>
      </c>
      <c r="W47" s="112">
        <v>45</v>
      </c>
      <c r="X47" s="112">
        <v>33</v>
      </c>
      <c r="Y47" s="112">
        <v>27</v>
      </c>
      <c r="Z47" s="112">
        <v>51</v>
      </c>
    </row>
    <row r="48" spans="19:32" x14ac:dyDescent="0.25">
      <c r="S48" s="115" t="s">
        <v>40</v>
      </c>
      <c r="T48" s="115"/>
      <c r="U48" s="112"/>
      <c r="V48" s="112">
        <v>42</v>
      </c>
      <c r="W48" s="112">
        <v>51</v>
      </c>
      <c r="X48" s="112">
        <v>34</v>
      </c>
      <c r="Y48" s="112">
        <v>29</v>
      </c>
      <c r="Z48" s="112">
        <v>30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28</v>
      </c>
      <c r="W49" s="112">
        <v>46</v>
      </c>
      <c r="X49" s="112">
        <v>37</v>
      </c>
      <c r="Y49" s="112">
        <v>38</v>
      </c>
      <c r="Z49" s="112">
        <v>51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Elliston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33</v>
      </c>
      <c r="W50" s="112">
        <v>29</v>
      </c>
      <c r="X50" s="112">
        <v>29</v>
      </c>
      <c r="Y50" s="112">
        <v>53</v>
      </c>
      <c r="Z50" s="112">
        <v>59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27</v>
      </c>
      <c r="W51" s="112">
        <v>42</v>
      </c>
      <c r="X51" s="112">
        <v>47</v>
      </c>
      <c r="Y51" s="112">
        <v>42</v>
      </c>
      <c r="Z51" s="112">
        <v>31</v>
      </c>
    </row>
    <row r="52" spans="1:26" ht="15" customHeight="1" x14ac:dyDescent="0.25">
      <c r="S52" s="115" t="s">
        <v>44</v>
      </c>
      <c r="T52" s="115"/>
      <c r="U52" s="112"/>
      <c r="V52" s="112">
        <v>42</v>
      </c>
      <c r="W52" s="112">
        <v>36</v>
      </c>
      <c r="X52" s="112">
        <v>36</v>
      </c>
      <c r="Y52" s="112">
        <v>49</v>
      </c>
      <c r="Z52" s="112">
        <v>38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19</v>
      </c>
      <c r="W53" s="112">
        <v>36</v>
      </c>
      <c r="X53" s="112">
        <v>48</v>
      </c>
      <c r="Y53" s="112">
        <v>49</v>
      </c>
      <c r="Z53" s="112">
        <v>55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59</v>
      </c>
      <c r="W54" s="112">
        <v>67</v>
      </c>
      <c r="X54" s="112">
        <v>48</v>
      </c>
      <c r="Y54" s="112">
        <v>47</v>
      </c>
      <c r="Z54" s="112">
        <v>47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32</v>
      </c>
      <c r="W55" s="112">
        <v>46</v>
      </c>
      <c r="X55" s="112">
        <v>50</v>
      </c>
      <c r="Y55" s="112">
        <v>48</v>
      </c>
      <c r="Z55" s="112">
        <v>51</v>
      </c>
    </row>
    <row r="56" spans="1:26" ht="15" customHeight="1" x14ac:dyDescent="0.25">
      <c r="S56" s="115" t="s">
        <v>48</v>
      </c>
      <c r="T56" s="115"/>
      <c r="U56" s="112"/>
      <c r="V56" s="112">
        <v>29</v>
      </c>
      <c r="W56" s="112">
        <v>35</v>
      </c>
      <c r="X56" s="112">
        <v>41</v>
      </c>
      <c r="Y56" s="112">
        <v>43</v>
      </c>
      <c r="Z56" s="112">
        <v>36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0</v>
      </c>
      <c r="W57" s="112">
        <v>11</v>
      </c>
      <c r="X57" s="112">
        <v>8</v>
      </c>
      <c r="Y57" s="112">
        <v>7</v>
      </c>
      <c r="Z57" s="112">
        <v>15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10</v>
      </c>
      <c r="W58" s="112">
        <v>4</v>
      </c>
      <c r="X58" s="112">
        <v>2</v>
      </c>
      <c r="Y58" s="112">
        <v>5</v>
      </c>
      <c r="Z58" s="112">
        <v>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2</v>
      </c>
      <c r="Y59" s="112">
        <v>0</v>
      </c>
      <c r="Z59" s="112">
        <v>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402</v>
      </c>
      <c r="W61" s="112">
        <v>490</v>
      </c>
      <c r="X61" s="112">
        <v>461</v>
      </c>
      <c r="Y61" s="112">
        <v>498</v>
      </c>
      <c r="Z61" s="112">
        <v>523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1</v>
      </c>
      <c r="Y63" s="112">
        <v>0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11</v>
      </c>
      <c r="W64" s="112">
        <v>13</v>
      </c>
      <c r="X64" s="112">
        <v>8</v>
      </c>
      <c r="Y64" s="112">
        <v>8</v>
      </c>
      <c r="Z64" s="112">
        <v>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Elliston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21</v>
      </c>
      <c r="W65" s="112">
        <v>23</v>
      </c>
      <c r="X65" s="112">
        <v>39</v>
      </c>
      <c r="Y65" s="112">
        <v>21</v>
      </c>
      <c r="Z65" s="112">
        <v>29</v>
      </c>
    </row>
    <row r="66" spans="1:26" x14ac:dyDescent="0.25">
      <c r="S66" s="115" t="s">
        <v>39</v>
      </c>
      <c r="T66" s="115"/>
      <c r="U66" s="112"/>
      <c r="V66" s="112">
        <v>21</v>
      </c>
      <c r="W66" s="112">
        <v>20</v>
      </c>
      <c r="X66" s="112">
        <v>11</v>
      </c>
      <c r="Y66" s="112">
        <v>35</v>
      </c>
      <c r="Z66" s="112">
        <v>41</v>
      </c>
    </row>
    <row r="67" spans="1:26" x14ac:dyDescent="0.25">
      <c r="S67" s="115" t="s">
        <v>40</v>
      </c>
      <c r="T67" s="115"/>
      <c r="U67" s="112"/>
      <c r="V67" s="112">
        <v>39</v>
      </c>
      <c r="W67" s="112">
        <v>34</v>
      </c>
      <c r="X67" s="112">
        <v>36</v>
      </c>
      <c r="Y67" s="112">
        <v>25</v>
      </c>
      <c r="Z67" s="112">
        <v>45</v>
      </c>
    </row>
    <row r="68" spans="1:26" x14ac:dyDescent="0.25">
      <c r="S68" s="115" t="s">
        <v>41</v>
      </c>
      <c r="T68" s="115"/>
      <c r="U68" s="112"/>
      <c r="V68" s="112">
        <v>36</v>
      </c>
      <c r="W68" s="112">
        <v>40</v>
      </c>
      <c r="X68" s="112">
        <v>61</v>
      </c>
      <c r="Y68" s="112">
        <v>43</v>
      </c>
      <c r="Z68" s="112">
        <v>53</v>
      </c>
    </row>
    <row r="69" spans="1:26" x14ac:dyDescent="0.25">
      <c r="S69" s="115" t="s">
        <v>42</v>
      </c>
      <c r="T69" s="115"/>
      <c r="U69" s="112"/>
      <c r="V69" s="112">
        <v>26</v>
      </c>
      <c r="W69" s="112">
        <v>38</v>
      </c>
      <c r="X69" s="112">
        <v>33</v>
      </c>
      <c r="Y69" s="112">
        <v>39</v>
      </c>
      <c r="Z69" s="112">
        <v>46</v>
      </c>
    </row>
    <row r="70" spans="1:26" x14ac:dyDescent="0.25">
      <c r="S70" s="115" t="s">
        <v>43</v>
      </c>
      <c r="T70" s="115"/>
      <c r="U70" s="112"/>
      <c r="V70" s="112">
        <v>26</v>
      </c>
      <c r="W70" s="112">
        <v>25</v>
      </c>
      <c r="X70" s="112">
        <v>36</v>
      </c>
      <c r="Y70" s="112">
        <v>35</v>
      </c>
      <c r="Z70" s="112">
        <v>32</v>
      </c>
    </row>
    <row r="71" spans="1:26" x14ac:dyDescent="0.25">
      <c r="S71" s="115" t="s">
        <v>44</v>
      </c>
      <c r="T71" s="115"/>
      <c r="U71" s="112"/>
      <c r="V71" s="112">
        <v>31</v>
      </c>
      <c r="W71" s="112">
        <v>31</v>
      </c>
      <c r="X71" s="112">
        <v>26</v>
      </c>
      <c r="Y71" s="112">
        <v>30</v>
      </c>
      <c r="Z71" s="112">
        <v>23</v>
      </c>
    </row>
    <row r="72" spans="1:26" x14ac:dyDescent="0.25">
      <c r="S72" s="115" t="s">
        <v>45</v>
      </c>
      <c r="T72" s="115"/>
      <c r="U72" s="112"/>
      <c r="V72" s="112">
        <v>32</v>
      </c>
      <c r="W72" s="112">
        <v>31</v>
      </c>
      <c r="X72" s="112">
        <v>39</v>
      </c>
      <c r="Y72" s="112">
        <v>47</v>
      </c>
      <c r="Z72" s="112">
        <v>48</v>
      </c>
    </row>
    <row r="73" spans="1:26" x14ac:dyDescent="0.25">
      <c r="S73" s="115" t="s">
        <v>46</v>
      </c>
      <c r="T73" s="115"/>
      <c r="U73" s="112"/>
      <c r="V73" s="112">
        <v>52</v>
      </c>
      <c r="W73" s="112">
        <v>55</v>
      </c>
      <c r="X73" s="112">
        <v>48</v>
      </c>
      <c r="Y73" s="112">
        <v>51</v>
      </c>
      <c r="Z73" s="112">
        <v>39</v>
      </c>
    </row>
    <row r="74" spans="1:26" x14ac:dyDescent="0.25">
      <c r="S74" s="115" t="s">
        <v>47</v>
      </c>
      <c r="T74" s="115"/>
      <c r="U74" s="112"/>
      <c r="V74" s="112">
        <v>32</v>
      </c>
      <c r="W74" s="112">
        <v>43</v>
      </c>
      <c r="X74" s="112">
        <v>53</v>
      </c>
      <c r="Y74" s="112">
        <v>41</v>
      </c>
      <c r="Z74" s="112">
        <v>51</v>
      </c>
    </row>
    <row r="75" spans="1:26" x14ac:dyDescent="0.25">
      <c r="S75" s="115" t="s">
        <v>48</v>
      </c>
      <c r="T75" s="115"/>
      <c r="U75" s="112"/>
      <c r="V75" s="112">
        <v>16</v>
      </c>
      <c r="W75" s="112">
        <v>18</v>
      </c>
      <c r="X75" s="112">
        <v>18</v>
      </c>
      <c r="Y75" s="112">
        <v>30</v>
      </c>
      <c r="Z75" s="112">
        <v>33</v>
      </c>
    </row>
    <row r="76" spans="1:26" x14ac:dyDescent="0.25">
      <c r="S76" s="115" t="s">
        <v>49</v>
      </c>
      <c r="T76" s="115"/>
      <c r="U76" s="112"/>
      <c r="V76" s="112">
        <v>9</v>
      </c>
      <c r="W76" s="112">
        <v>4</v>
      </c>
      <c r="X76" s="112">
        <v>5</v>
      </c>
      <c r="Y76" s="112">
        <v>12</v>
      </c>
      <c r="Z76" s="112">
        <v>13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1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351</v>
      </c>
      <c r="W80" s="112">
        <v>382</v>
      </c>
      <c r="X80" s="112">
        <v>415</v>
      </c>
      <c r="Y80" s="112">
        <v>419</v>
      </c>
      <c r="Z80" s="112">
        <v>457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Elliston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14</v>
      </c>
      <c r="W83" s="112">
        <v>17</v>
      </c>
      <c r="X83" s="112">
        <v>26</v>
      </c>
      <c r="Y83" s="112">
        <v>23</v>
      </c>
      <c r="Z83" s="112">
        <v>28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15</v>
      </c>
      <c r="W84" s="112">
        <v>13</v>
      </c>
      <c r="X84" s="112">
        <v>12</v>
      </c>
      <c r="Y84" s="112">
        <v>18</v>
      </c>
      <c r="Z84" s="112">
        <v>15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20</v>
      </c>
      <c r="W85" s="112">
        <v>36</v>
      </c>
      <c r="X85" s="112">
        <v>32</v>
      </c>
      <c r="Y85" s="112">
        <v>34</v>
      </c>
      <c r="Z85" s="112">
        <v>36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985</v>
      </c>
      <c r="D86" s="94">
        <f t="shared" ref="D86:D91" si="4">AD4</f>
        <v>7.1817192600652779E-2</v>
      </c>
      <c r="E86" s="95">
        <f t="shared" ref="E86:E91" si="5">AD4</f>
        <v>7.1817192600652779E-2</v>
      </c>
      <c r="F86" s="94">
        <f t="shared" ref="F86:F91" si="6">AF4</f>
        <v>0.30291005291005302</v>
      </c>
      <c r="G86" s="95">
        <f t="shared" ref="G86:G91" si="7">AF4</f>
        <v>0.30291005291005302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8</v>
      </c>
      <c r="W86" s="112">
        <v>9</v>
      </c>
      <c r="X86" s="112">
        <v>5</v>
      </c>
      <c r="Y86" s="112">
        <v>9</v>
      </c>
      <c r="Z86" s="112">
        <v>6</v>
      </c>
    </row>
    <row r="87" spans="1:30" ht="15" customHeight="1" x14ac:dyDescent="0.25">
      <c r="A87" s="96" t="s">
        <v>4</v>
      </c>
      <c r="B87" s="49"/>
      <c r="C87" s="97" t="str">
        <f t="shared" si="3"/>
        <v>527</v>
      </c>
      <c r="D87" s="94">
        <f t="shared" si="4"/>
        <v>5.6112224448897852E-2</v>
      </c>
      <c r="E87" s="95">
        <f t="shared" si="5"/>
        <v>5.6112224448897852E-2</v>
      </c>
      <c r="F87" s="94">
        <f t="shared" si="6"/>
        <v>0.31094527363184077</v>
      </c>
      <c r="G87" s="95">
        <f t="shared" si="7"/>
        <v>0.31094527363184077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0</v>
      </c>
      <c r="W87" s="112">
        <v>6</v>
      </c>
      <c r="X87" s="112">
        <v>6</v>
      </c>
      <c r="Y87" s="112">
        <v>3</v>
      </c>
      <c r="Z87" s="112">
        <v>0</v>
      </c>
    </row>
    <row r="88" spans="1:30" ht="15" customHeight="1" x14ac:dyDescent="0.25">
      <c r="A88" s="96" t="s">
        <v>5</v>
      </c>
      <c r="B88" s="49"/>
      <c r="C88" s="97" t="str">
        <f t="shared" si="3"/>
        <v>456</v>
      </c>
      <c r="D88" s="94">
        <f t="shared" si="4"/>
        <v>9.6153846153846256E-2</v>
      </c>
      <c r="E88" s="95">
        <f t="shared" si="5"/>
        <v>9.6153846153846256E-2</v>
      </c>
      <c r="F88" s="94">
        <f t="shared" si="6"/>
        <v>0.29545454545454541</v>
      </c>
      <c r="G88" s="95">
        <f t="shared" si="7"/>
        <v>0.29545454545454541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6</v>
      </c>
      <c r="W88" s="112">
        <v>0</v>
      </c>
      <c r="X88" s="112">
        <v>0</v>
      </c>
      <c r="Y88" s="112">
        <v>8</v>
      </c>
      <c r="Z88" s="112">
        <v>7</v>
      </c>
    </row>
    <row r="89" spans="1:30" ht="15" customHeight="1" x14ac:dyDescent="0.25">
      <c r="A89" s="49" t="s">
        <v>6</v>
      </c>
      <c r="B89" s="49"/>
      <c r="C89" s="97" t="str">
        <f t="shared" si="3"/>
        <v>624</v>
      </c>
      <c r="D89" s="94">
        <f t="shared" si="4"/>
        <v>6.3032367972742698E-2</v>
      </c>
      <c r="E89" s="95">
        <f t="shared" si="5"/>
        <v>6.3032367972742698E-2</v>
      </c>
      <c r="F89" s="94">
        <f t="shared" si="6"/>
        <v>0.35357917570498909</v>
      </c>
      <c r="G89" s="95">
        <f t="shared" si="7"/>
        <v>0.35357917570498909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17</v>
      </c>
      <c r="W89" s="112">
        <v>23</v>
      </c>
      <c r="X89" s="112">
        <v>25</v>
      </c>
      <c r="Y89" s="112">
        <v>30</v>
      </c>
      <c r="Z89" s="112">
        <v>48</v>
      </c>
    </row>
    <row r="90" spans="1:30" ht="15" customHeight="1" x14ac:dyDescent="0.25">
      <c r="A90" s="49" t="s">
        <v>95</v>
      </c>
      <c r="B90" s="49"/>
      <c r="C90" s="97" t="str">
        <f t="shared" si="3"/>
        <v>$28,547</v>
      </c>
      <c r="D90" s="94">
        <f t="shared" si="4"/>
        <v>9.5839120117125143E-2</v>
      </c>
      <c r="E90" s="95">
        <f t="shared" si="5"/>
        <v>9.5839120117125143E-2</v>
      </c>
      <c r="F90" s="94">
        <f t="shared" si="6"/>
        <v>0.24776682004002826</v>
      </c>
      <c r="G90" s="95">
        <f t="shared" si="7"/>
        <v>0.24776682004002826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64</v>
      </c>
      <c r="W90" s="112">
        <v>64</v>
      </c>
      <c r="X90" s="112">
        <v>64</v>
      </c>
      <c r="Y90" s="112">
        <v>68</v>
      </c>
      <c r="Z90" s="112">
        <v>40</v>
      </c>
    </row>
    <row r="91" spans="1:30" ht="15" customHeight="1" x14ac:dyDescent="0.25">
      <c r="A91" s="49" t="s">
        <v>7</v>
      </c>
      <c r="B91" s="49"/>
      <c r="C91" s="97" t="str">
        <f t="shared" si="3"/>
        <v>$47.0 mil</v>
      </c>
      <c r="D91" s="94">
        <f t="shared" si="4"/>
        <v>0.56554909078939741</v>
      </c>
      <c r="E91" s="95">
        <f t="shared" si="5"/>
        <v>0.56554909078939741</v>
      </c>
      <c r="F91" s="94">
        <f t="shared" si="6"/>
        <v>0.89464946253276323</v>
      </c>
      <c r="G91" s="95">
        <f t="shared" si="7"/>
        <v>0.89464946253276323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238</v>
      </c>
      <c r="W91" s="112">
        <v>306</v>
      </c>
      <c r="X91" s="112">
        <v>305</v>
      </c>
      <c r="Y91" s="112">
        <v>318</v>
      </c>
      <c r="Z91" s="112">
        <v>339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7</v>
      </c>
      <c r="W93" s="112">
        <v>5</v>
      </c>
      <c r="X93" s="112">
        <v>10</v>
      </c>
      <c r="Y93" s="112">
        <v>10</v>
      </c>
      <c r="Z93" s="112">
        <v>12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53</v>
      </c>
      <c r="W94" s="112">
        <v>50</v>
      </c>
      <c r="X94" s="112">
        <v>38</v>
      </c>
      <c r="Y94" s="112">
        <v>41</v>
      </c>
      <c r="Z94" s="112">
        <v>51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4</v>
      </c>
      <c r="W95" s="112">
        <v>5</v>
      </c>
      <c r="X95" s="112">
        <v>4</v>
      </c>
      <c r="Y95" s="112">
        <v>12</v>
      </c>
      <c r="Z95" s="112">
        <v>10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27</v>
      </c>
      <c r="W96" s="112">
        <v>39</v>
      </c>
      <c r="X96" s="112">
        <v>35</v>
      </c>
      <c r="Y96" s="112">
        <v>35</v>
      </c>
      <c r="Z96" s="112">
        <v>44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27</v>
      </c>
      <c r="W97" s="112">
        <v>33</v>
      </c>
      <c r="X97" s="112">
        <v>38</v>
      </c>
      <c r="Y97" s="112">
        <v>42</v>
      </c>
      <c r="Z97" s="112">
        <v>30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10</v>
      </c>
      <c r="W98" s="112">
        <v>7</v>
      </c>
      <c r="X98" s="112">
        <v>16</v>
      </c>
      <c r="Y98" s="112">
        <v>12</v>
      </c>
      <c r="Z98" s="112">
        <v>16</v>
      </c>
    </row>
    <row r="99" spans="1:32" ht="15" customHeight="1" x14ac:dyDescent="0.25">
      <c r="S99" s="115" t="s">
        <v>188</v>
      </c>
      <c r="T99" s="115"/>
      <c r="U99" s="112"/>
      <c r="V99" s="112">
        <v>8</v>
      </c>
      <c r="W99" s="112">
        <v>12</v>
      </c>
      <c r="X99" s="112">
        <v>8</v>
      </c>
      <c r="Y99" s="112">
        <v>8</v>
      </c>
      <c r="Z99" s="112">
        <v>14</v>
      </c>
    </row>
    <row r="100" spans="1:32" ht="15" customHeight="1" x14ac:dyDescent="0.25">
      <c r="S100" s="115" t="s">
        <v>58</v>
      </c>
      <c r="T100" s="115"/>
      <c r="U100" s="112"/>
      <c r="V100" s="112">
        <v>30</v>
      </c>
      <c r="W100" s="112">
        <v>33</v>
      </c>
      <c r="X100" s="112">
        <v>40</v>
      </c>
      <c r="Y100" s="112">
        <v>35</v>
      </c>
      <c r="Z100" s="112">
        <v>39</v>
      </c>
    </row>
    <row r="101" spans="1:32" x14ac:dyDescent="0.25">
      <c r="A101" s="18"/>
      <c r="S101" s="118" t="s">
        <v>53</v>
      </c>
      <c r="T101" s="118"/>
      <c r="U101" s="112"/>
      <c r="V101" s="112">
        <v>227</v>
      </c>
      <c r="W101" s="112">
        <v>274</v>
      </c>
      <c r="X101" s="112">
        <v>256</v>
      </c>
      <c r="Y101" s="112">
        <v>273</v>
      </c>
      <c r="Z101" s="112">
        <v>292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470</v>
      </c>
      <c r="W104" s="112">
        <v>528</v>
      </c>
      <c r="X104" s="112">
        <v>493</v>
      </c>
      <c r="Y104" s="112">
        <v>485</v>
      </c>
      <c r="Z104" s="112">
        <v>579</v>
      </c>
      <c r="AB104" s="109" t="str">
        <f>TEXT(Z104,"###,###")</f>
        <v>579</v>
      </c>
      <c r="AD104" s="130">
        <f>Z104/($Z$4)*100</f>
        <v>58.781725888324878</v>
      </c>
      <c r="AF104" s="109"/>
    </row>
    <row r="105" spans="1:32" x14ac:dyDescent="0.25">
      <c r="S105" s="115" t="s">
        <v>17</v>
      </c>
      <c r="T105" s="115"/>
      <c r="U105" s="112"/>
      <c r="V105" s="112">
        <v>148</v>
      </c>
      <c r="W105" s="112">
        <v>162</v>
      </c>
      <c r="X105" s="112">
        <v>165</v>
      </c>
      <c r="Y105" s="112">
        <v>196</v>
      </c>
      <c r="Z105" s="112">
        <v>166</v>
      </c>
      <c r="AB105" s="109" t="str">
        <f>TEXT(Z105,"###,###")</f>
        <v>166</v>
      </c>
      <c r="AD105" s="130">
        <f>Z105/($Z$4)*100</f>
        <v>16.852791878172589</v>
      </c>
      <c r="AF105" s="109"/>
    </row>
    <row r="106" spans="1:32" x14ac:dyDescent="0.25">
      <c r="S106" s="118" t="s">
        <v>53</v>
      </c>
      <c r="T106" s="118"/>
      <c r="U106" s="120"/>
      <c r="V106" s="120">
        <v>618</v>
      </c>
      <c r="W106" s="120">
        <v>690</v>
      </c>
      <c r="X106" s="120">
        <v>658</v>
      </c>
      <c r="Y106" s="120">
        <v>681</v>
      </c>
      <c r="Z106" s="120">
        <v>745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166</v>
      </c>
      <c r="W108" s="112">
        <v>200</v>
      </c>
      <c r="X108" s="112">
        <v>192</v>
      </c>
      <c r="Y108" s="112">
        <v>196</v>
      </c>
      <c r="Z108" s="112">
        <v>234</v>
      </c>
      <c r="AB108" s="109" t="str">
        <f>TEXT(Z108,"###,###")</f>
        <v>234</v>
      </c>
      <c r="AD108" s="130">
        <f>Z108/($Z$4)*100</f>
        <v>23.756345177664976</v>
      </c>
      <c r="AF108" s="109"/>
    </row>
    <row r="109" spans="1:32" x14ac:dyDescent="0.25">
      <c r="S109" s="115" t="s">
        <v>20</v>
      </c>
      <c r="T109" s="115"/>
      <c r="U109" s="112"/>
      <c r="V109" s="112">
        <v>133</v>
      </c>
      <c r="W109" s="112">
        <v>135</v>
      </c>
      <c r="X109" s="112">
        <v>203</v>
      </c>
      <c r="Y109" s="112">
        <v>134</v>
      </c>
      <c r="Z109" s="112">
        <v>163</v>
      </c>
      <c r="AB109" s="109" t="str">
        <f>TEXT(Z109,"###,###")</f>
        <v>163</v>
      </c>
      <c r="AD109" s="130">
        <f>Z109/($Z$4)*100</f>
        <v>16.548223350253807</v>
      </c>
      <c r="AF109" s="109"/>
    </row>
    <row r="110" spans="1:32" x14ac:dyDescent="0.25">
      <c r="S110" s="115" t="s">
        <v>21</v>
      </c>
      <c r="T110" s="115"/>
      <c r="U110" s="112"/>
      <c r="V110" s="112">
        <v>80</v>
      </c>
      <c r="W110" s="112">
        <v>90</v>
      </c>
      <c r="X110" s="112">
        <v>53</v>
      </c>
      <c r="Y110" s="112">
        <v>121</v>
      </c>
      <c r="Z110" s="112">
        <v>113</v>
      </c>
      <c r="AB110" s="109" t="str">
        <f>TEXT(Z110,"###,###")</f>
        <v>113</v>
      </c>
      <c r="AD110" s="130">
        <f>Z110/($Z$4)*100</f>
        <v>11.472081218274113</v>
      </c>
      <c r="AF110" s="109"/>
    </row>
    <row r="111" spans="1:32" x14ac:dyDescent="0.25">
      <c r="S111" s="115" t="s">
        <v>22</v>
      </c>
      <c r="T111" s="115"/>
      <c r="U111" s="112"/>
      <c r="V111" s="112">
        <v>178</v>
      </c>
      <c r="W111" s="112">
        <v>196</v>
      </c>
      <c r="X111" s="112">
        <v>210</v>
      </c>
      <c r="Y111" s="112">
        <v>226</v>
      </c>
      <c r="Z111" s="112">
        <v>235</v>
      </c>
      <c r="AB111" s="109" t="str">
        <f>TEXT(Z111,"###,###")</f>
        <v>235</v>
      </c>
      <c r="AD111" s="130">
        <f>Z111/($Z$4)*100</f>
        <v>23.857868020304569</v>
      </c>
      <c r="AF111" s="109"/>
    </row>
    <row r="112" spans="1:32" x14ac:dyDescent="0.25">
      <c r="S112" s="118" t="s">
        <v>53</v>
      </c>
      <c r="T112" s="118"/>
      <c r="U112" s="112"/>
      <c r="V112" s="112">
        <v>753</v>
      </c>
      <c r="W112" s="112">
        <v>874</v>
      </c>
      <c r="X112" s="112">
        <v>876</v>
      </c>
      <c r="Y112" s="112">
        <v>921</v>
      </c>
      <c r="Z112" s="112">
        <v>988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45.03</v>
      </c>
      <c r="W118" s="131">
        <v>45.22</v>
      </c>
      <c r="X118" s="131">
        <v>45.71</v>
      </c>
      <c r="Y118" s="131">
        <v>46.17</v>
      </c>
      <c r="Z118" s="131">
        <v>45</v>
      </c>
      <c r="AB118" s="109" t="str">
        <f>TEXT(Z118,"##.0")</f>
        <v>45.0</v>
      </c>
    </row>
    <row r="120" spans="19:32" x14ac:dyDescent="0.25">
      <c r="S120" s="101" t="s">
        <v>97</v>
      </c>
      <c r="T120" s="112"/>
      <c r="U120" s="112"/>
      <c r="V120" s="112">
        <v>258</v>
      </c>
      <c r="W120" s="112">
        <v>303</v>
      </c>
      <c r="X120" s="112">
        <v>315</v>
      </c>
      <c r="Y120" s="112">
        <v>326</v>
      </c>
      <c r="Z120" s="112">
        <v>358</v>
      </c>
      <c r="AB120" s="109" t="str">
        <f>TEXT(Z120,"###,###")</f>
        <v>358</v>
      </c>
    </row>
    <row r="121" spans="19:32" x14ac:dyDescent="0.25">
      <c r="S121" s="101" t="s">
        <v>98</v>
      </c>
      <c r="T121" s="112"/>
      <c r="U121" s="112"/>
      <c r="V121" s="112">
        <v>132</v>
      </c>
      <c r="W121" s="112">
        <v>167</v>
      </c>
      <c r="X121" s="112">
        <v>158</v>
      </c>
      <c r="Y121" s="112">
        <v>159</v>
      </c>
      <c r="Z121" s="112">
        <v>176</v>
      </c>
      <c r="AB121" s="109" t="str">
        <f>TEXT(Z121,"###,###")</f>
        <v>176</v>
      </c>
    </row>
    <row r="122" spans="19:32" x14ac:dyDescent="0.25">
      <c r="S122" s="101" t="s">
        <v>99</v>
      </c>
      <c r="T122" s="112"/>
      <c r="U122" s="112"/>
      <c r="V122" s="112">
        <v>76</v>
      </c>
      <c r="W122" s="112">
        <v>106</v>
      </c>
      <c r="X122" s="112">
        <v>87</v>
      </c>
      <c r="Y122" s="112">
        <v>99</v>
      </c>
      <c r="Z122" s="112">
        <v>93</v>
      </c>
      <c r="AB122" s="109" t="str">
        <f>TEXT(Z122,"###,###")</f>
        <v>93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334</v>
      </c>
      <c r="W124" s="112">
        <v>409</v>
      </c>
      <c r="X124" s="112">
        <v>402</v>
      </c>
      <c r="Y124" s="112">
        <v>425</v>
      </c>
      <c r="Z124" s="112">
        <v>451</v>
      </c>
      <c r="AB124" s="109" t="str">
        <f>TEXT(Z124,"###,###")</f>
        <v>451</v>
      </c>
      <c r="AD124" s="127">
        <f>Z124/$Z$7*100</f>
        <v>72.275641025641022</v>
      </c>
    </row>
    <row r="125" spans="19:32" x14ac:dyDescent="0.25">
      <c r="S125" s="101" t="s">
        <v>101</v>
      </c>
      <c r="T125" s="112"/>
      <c r="U125" s="112"/>
      <c r="V125" s="112">
        <v>208</v>
      </c>
      <c r="W125" s="112">
        <v>273</v>
      </c>
      <c r="X125" s="112">
        <v>245</v>
      </c>
      <c r="Y125" s="112">
        <v>258</v>
      </c>
      <c r="Z125" s="112">
        <v>269</v>
      </c>
      <c r="AB125" s="109" t="str">
        <f>TEXT(Z125,"###,###")</f>
        <v>269</v>
      </c>
      <c r="AD125" s="127">
        <f>Z125/$Z$7*100</f>
        <v>43.108974358974365</v>
      </c>
    </row>
    <row r="127" spans="19:32" x14ac:dyDescent="0.25">
      <c r="S127" s="101" t="s">
        <v>102</v>
      </c>
      <c r="T127" s="112"/>
      <c r="U127" s="112"/>
      <c r="V127" s="112">
        <v>237</v>
      </c>
      <c r="W127" s="112">
        <v>307</v>
      </c>
      <c r="X127" s="112">
        <v>302</v>
      </c>
      <c r="Y127" s="112">
        <v>318</v>
      </c>
      <c r="Z127" s="112">
        <v>335</v>
      </c>
      <c r="AB127" s="109" t="str">
        <f>TEXT(Z127,"###,###")</f>
        <v>335</v>
      </c>
      <c r="AD127" s="127">
        <f>Z127/$Z$7*100</f>
        <v>53.685897435897431</v>
      </c>
    </row>
    <row r="128" spans="19:32" x14ac:dyDescent="0.25">
      <c r="S128" s="101" t="s">
        <v>103</v>
      </c>
      <c r="T128" s="112"/>
      <c r="U128" s="112"/>
      <c r="V128" s="112">
        <v>230</v>
      </c>
      <c r="W128" s="112">
        <v>271</v>
      </c>
      <c r="X128" s="112">
        <v>257</v>
      </c>
      <c r="Y128" s="112">
        <v>272</v>
      </c>
      <c r="Z128" s="112">
        <v>289</v>
      </c>
      <c r="AB128" s="109" t="str">
        <f>TEXT(Z128,"###,###")</f>
        <v>289</v>
      </c>
      <c r="AD128" s="127">
        <f>Z128/$Z$7*100</f>
        <v>46.314102564102569</v>
      </c>
    </row>
    <row r="130" spans="19:20" x14ac:dyDescent="0.25">
      <c r="S130" s="101" t="s">
        <v>261</v>
      </c>
      <c r="T130" s="127">
        <v>57.371794871794869</v>
      </c>
    </row>
    <row r="131" spans="19:20" x14ac:dyDescent="0.25">
      <c r="S131" s="101" t="s">
        <v>262</v>
      </c>
      <c r="T131" s="127">
        <v>28.205128205128204</v>
      </c>
    </row>
    <row r="132" spans="19:20" x14ac:dyDescent="0.25">
      <c r="S132" s="101" t="s">
        <v>263</v>
      </c>
      <c r="T132" s="127">
        <v>14.903846153846153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B309FA4-4271-4E63-A477-86012545860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71F1AEC-408D-4A30-9C84-D32E6531035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8070317-9C76-4CD5-8254-E40C85F7A1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2A961CE-306D-472B-8911-182ADCAD2A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06A1B-9626-43D7-94CB-FC8C54F6CE91}">
  <sheetPr codeName="Sheet8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123</v>
      </c>
      <c r="T1" s="99"/>
      <c r="U1" s="99"/>
      <c r="V1" s="99"/>
      <c r="W1" s="99"/>
      <c r="X1" s="99"/>
      <c r="Y1" s="100" t="s">
        <v>210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123</v>
      </c>
      <c r="Y3" s="105" t="s">
        <v>210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10.18 Flinders Ranges,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1337</v>
      </c>
      <c r="W4" s="108">
        <v>1479</v>
      </c>
      <c r="X4" s="108">
        <v>1533</v>
      </c>
      <c r="Y4" s="108">
        <v>1539</v>
      </c>
      <c r="Z4" s="108">
        <v>1512</v>
      </c>
      <c r="AB4" s="109" t="str">
        <f>TEXT(Z4,"###,###")</f>
        <v>1,512</v>
      </c>
      <c r="AD4" s="110">
        <f>Z4/Y4-1</f>
        <v>-1.7543859649122862E-2</v>
      </c>
      <c r="AF4" s="110">
        <f>Z4/V4-1</f>
        <v>0.13089005235602102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683</v>
      </c>
      <c r="W5" s="108">
        <v>763</v>
      </c>
      <c r="X5" s="108">
        <v>793</v>
      </c>
      <c r="Y5" s="108">
        <v>781</v>
      </c>
      <c r="Z5" s="108">
        <v>781</v>
      </c>
      <c r="AB5" s="109" t="str">
        <f>TEXT(Z5,"###,###")</f>
        <v>781</v>
      </c>
      <c r="AD5" s="110">
        <f t="shared" ref="AD5:AD9" si="0">Z5/Y5-1</f>
        <v>0</v>
      </c>
      <c r="AF5" s="110">
        <f t="shared" ref="AF5:AF9" si="1">Z5/V5-1</f>
        <v>0.14348462664714501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646</v>
      </c>
      <c r="W6" s="108">
        <v>717</v>
      </c>
      <c r="X6" s="108">
        <v>739</v>
      </c>
      <c r="Y6" s="108">
        <v>756</v>
      </c>
      <c r="Z6" s="108">
        <v>725</v>
      </c>
      <c r="AB6" s="109" t="str">
        <f>TEXT(Z6,"###,###")</f>
        <v>725</v>
      </c>
      <c r="AD6" s="110">
        <f t="shared" si="0"/>
        <v>-4.1005291005291045E-2</v>
      </c>
      <c r="AF6" s="110">
        <f t="shared" si="1"/>
        <v>0.12229102167182671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833</v>
      </c>
      <c r="W7" s="108">
        <v>925</v>
      </c>
      <c r="X7" s="108">
        <v>934</v>
      </c>
      <c r="Y7" s="108">
        <v>916</v>
      </c>
      <c r="Z7" s="108">
        <v>915</v>
      </c>
      <c r="AB7" s="109" t="str">
        <f>TEXT(Z7,"###,###")</f>
        <v>915</v>
      </c>
      <c r="AD7" s="110">
        <f t="shared" si="0"/>
        <v>-1.0917030567685337E-3</v>
      </c>
      <c r="AF7" s="110">
        <f t="shared" si="1"/>
        <v>9.8439375750300151E-2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1,512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915</v>
      </c>
      <c r="P8" s="65"/>
      <c r="S8" s="107" t="s">
        <v>82</v>
      </c>
      <c r="T8" s="108"/>
      <c r="U8" s="108"/>
      <c r="V8" s="108">
        <v>36953.72</v>
      </c>
      <c r="W8" s="108">
        <v>34500.080000000002</v>
      </c>
      <c r="X8" s="108">
        <v>33523</v>
      </c>
      <c r="Y8" s="108">
        <v>33224.26</v>
      </c>
      <c r="Z8" s="108">
        <v>34881.15</v>
      </c>
      <c r="AB8" s="109" t="str">
        <f>TEXT(Z8,"$###,###")</f>
        <v>$34,881</v>
      </c>
      <c r="AD8" s="110">
        <f t="shared" si="0"/>
        <v>4.9869884235194339E-2</v>
      </c>
      <c r="AF8" s="110">
        <f t="shared" si="1"/>
        <v>-5.6085557827466381E-2</v>
      </c>
    </row>
    <row r="9" spans="1:32" x14ac:dyDescent="0.25">
      <c r="A9" s="30" t="s">
        <v>14</v>
      </c>
      <c r="B9" s="69"/>
      <c r="C9" s="70"/>
      <c r="D9" s="71">
        <f>AD104</f>
        <v>67.989417989417987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51.693989071038246</v>
      </c>
      <c r="P9" s="72" t="s">
        <v>83</v>
      </c>
      <c r="S9" s="107" t="s">
        <v>7</v>
      </c>
      <c r="T9" s="108"/>
      <c r="U9" s="108"/>
      <c r="V9" s="108">
        <v>42603884</v>
      </c>
      <c r="W9" s="108">
        <v>44517208</v>
      </c>
      <c r="X9" s="108">
        <v>49599795</v>
      </c>
      <c r="Y9" s="108">
        <v>49964708</v>
      </c>
      <c r="Z9" s="108">
        <v>51361699</v>
      </c>
      <c r="AB9" s="109" t="str">
        <f>TEXT(Z9/1000000,"$#,###.0")&amp;" mil"</f>
        <v>$51.4 mil</v>
      </c>
      <c r="AD9" s="110">
        <f t="shared" si="0"/>
        <v>2.7959554972281531E-2</v>
      </c>
      <c r="AF9" s="110">
        <f t="shared" si="1"/>
        <v>0.20556376972578372</v>
      </c>
    </row>
    <row r="10" spans="1:32" x14ac:dyDescent="0.25">
      <c r="A10" s="30" t="s">
        <v>17</v>
      </c>
      <c r="B10" s="69"/>
      <c r="C10" s="70"/>
      <c r="D10" s="71">
        <f>AD105</f>
        <v>19.113756613756614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48.415300546448087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76.612021857923494</v>
      </c>
      <c r="P11" s="72" t="s">
        <v>83</v>
      </c>
      <c r="S11" s="107" t="s">
        <v>29</v>
      </c>
      <c r="T11" s="112"/>
      <c r="U11" s="112"/>
      <c r="V11" s="112">
        <v>1148</v>
      </c>
      <c r="W11" s="112">
        <v>1237</v>
      </c>
      <c r="X11" s="112">
        <v>1286</v>
      </c>
      <c r="Y11" s="112">
        <v>1292</v>
      </c>
      <c r="Z11" s="112">
        <v>1291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11.256830601092895</v>
      </c>
      <c r="P12" s="72" t="s">
        <v>83</v>
      </c>
      <c r="S12" s="107" t="s">
        <v>30</v>
      </c>
      <c r="T12" s="112"/>
      <c r="U12" s="112"/>
      <c r="V12" s="112">
        <v>183</v>
      </c>
      <c r="W12" s="112">
        <v>247</v>
      </c>
      <c r="X12" s="112">
        <v>247</v>
      </c>
      <c r="Y12" s="112">
        <v>245</v>
      </c>
      <c r="Z12" s="112">
        <v>218</v>
      </c>
    </row>
    <row r="13" spans="1:32" ht="15" customHeight="1" x14ac:dyDescent="0.25">
      <c r="A13" s="30" t="s">
        <v>19</v>
      </c>
      <c r="B13" s="70"/>
      <c r="C13" s="70"/>
      <c r="D13" s="71">
        <f>AD108</f>
        <v>16.468253968253968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12.459016393442624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19.775132275132275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46.7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20.304232804232804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22.598253275109169</v>
      </c>
      <c r="P15" s="72" t="s">
        <v>83</v>
      </c>
      <c r="S15" s="115" t="s">
        <v>59</v>
      </c>
      <c r="T15" s="115"/>
      <c r="U15" s="116"/>
      <c r="V15" s="116">
        <v>164</v>
      </c>
      <c r="W15" s="116">
        <v>180</v>
      </c>
      <c r="X15" s="116">
        <v>187</v>
      </c>
      <c r="Y15" s="112">
        <v>171</v>
      </c>
      <c r="Z15" s="112">
        <v>209</v>
      </c>
      <c r="AB15" s="117">
        <f t="shared" ref="AB15:AB34" si="2">IF(Z15="np",0,Z15/$Z$34)</f>
        <v>0.13868613138686131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30.555555555555557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77.401746724890828</v>
      </c>
      <c r="P16" s="37" t="s">
        <v>83</v>
      </c>
      <c r="S16" s="115" t="s">
        <v>60</v>
      </c>
      <c r="T16" s="115"/>
      <c r="U16" s="116"/>
      <c r="V16" s="116">
        <v>41</v>
      </c>
      <c r="W16" s="116">
        <v>53</v>
      </c>
      <c r="X16" s="116">
        <v>61</v>
      </c>
      <c r="Y16" s="112">
        <v>76</v>
      </c>
      <c r="Z16" s="112">
        <v>78</v>
      </c>
      <c r="AB16" s="117">
        <f t="shared" si="2"/>
        <v>5.1758460517584606E-2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34</v>
      </c>
      <c r="W17" s="116">
        <v>36</v>
      </c>
      <c r="X17" s="116">
        <v>27</v>
      </c>
      <c r="Y17" s="112">
        <v>32</v>
      </c>
      <c r="Z17" s="112">
        <v>23</v>
      </c>
      <c r="AB17" s="117">
        <f t="shared" si="2"/>
        <v>1.5262110152621102E-2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6</v>
      </c>
      <c r="W18" s="116">
        <v>11</v>
      </c>
      <c r="X18" s="116">
        <v>13</v>
      </c>
      <c r="Y18" s="112">
        <v>10</v>
      </c>
      <c r="Z18" s="112">
        <v>8</v>
      </c>
      <c r="AB18" s="117">
        <f t="shared" si="2"/>
        <v>5.3085600530856005E-3</v>
      </c>
    </row>
    <row r="19" spans="1:28" x14ac:dyDescent="0.25">
      <c r="A19" s="61" t="str">
        <f>$S$1&amp;" ("&amp;$V$2&amp;" to "&amp;$Z$2&amp;")"</f>
        <v>Flinders Ranges (2018-19 to 2022-23)</v>
      </c>
      <c r="B19" s="61"/>
      <c r="C19" s="61"/>
      <c r="D19" s="61"/>
      <c r="E19" s="61"/>
      <c r="F19" s="61"/>
      <c r="G19" s="61" t="str">
        <f>$S$1&amp;" ("&amp;$V$2&amp;" to "&amp;$Z$2&amp;")"</f>
        <v>Flinders Ranges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83</v>
      </c>
      <c r="W19" s="116">
        <v>89</v>
      </c>
      <c r="X19" s="116">
        <v>102</v>
      </c>
      <c r="Y19" s="112">
        <v>90</v>
      </c>
      <c r="Z19" s="112">
        <v>93</v>
      </c>
      <c r="AB19" s="117">
        <f t="shared" si="2"/>
        <v>6.1712010617120103E-2</v>
      </c>
    </row>
    <row r="20" spans="1:28" x14ac:dyDescent="0.25">
      <c r="S20" s="115" t="s">
        <v>64</v>
      </c>
      <c r="T20" s="115"/>
      <c r="U20" s="116"/>
      <c r="V20" s="116">
        <v>25</v>
      </c>
      <c r="W20" s="116">
        <v>18</v>
      </c>
      <c r="X20" s="116">
        <v>23</v>
      </c>
      <c r="Y20" s="112">
        <v>21</v>
      </c>
      <c r="Z20" s="112">
        <v>23</v>
      </c>
      <c r="AB20" s="117">
        <f t="shared" si="2"/>
        <v>1.5262110152621102E-2</v>
      </c>
    </row>
    <row r="21" spans="1:28" x14ac:dyDescent="0.25">
      <c r="S21" s="115" t="s">
        <v>65</v>
      </c>
      <c r="T21" s="115"/>
      <c r="U21" s="116"/>
      <c r="V21" s="116">
        <v>99</v>
      </c>
      <c r="W21" s="116">
        <v>96</v>
      </c>
      <c r="X21" s="116">
        <v>102</v>
      </c>
      <c r="Y21" s="112">
        <v>102</v>
      </c>
      <c r="Z21" s="112">
        <v>120</v>
      </c>
      <c r="AB21" s="117">
        <f t="shared" si="2"/>
        <v>7.9628400796284013E-2</v>
      </c>
    </row>
    <row r="22" spans="1:28" x14ac:dyDescent="0.25">
      <c r="S22" s="115" t="s">
        <v>66</v>
      </c>
      <c r="T22" s="115"/>
      <c r="U22" s="116"/>
      <c r="V22" s="116">
        <v>135</v>
      </c>
      <c r="W22" s="116">
        <v>140</v>
      </c>
      <c r="X22" s="116">
        <v>169</v>
      </c>
      <c r="Y22" s="112">
        <v>165</v>
      </c>
      <c r="Z22" s="112">
        <v>138</v>
      </c>
      <c r="AB22" s="117">
        <f t="shared" si="2"/>
        <v>9.1572660915726606E-2</v>
      </c>
    </row>
    <row r="23" spans="1:28" x14ac:dyDescent="0.25">
      <c r="S23" s="115" t="s">
        <v>67</v>
      </c>
      <c r="T23" s="115"/>
      <c r="U23" s="116"/>
      <c r="V23" s="116">
        <v>47</v>
      </c>
      <c r="W23" s="116">
        <v>55</v>
      </c>
      <c r="X23" s="116">
        <v>54</v>
      </c>
      <c r="Y23" s="112">
        <v>52</v>
      </c>
      <c r="Z23" s="112">
        <v>50</v>
      </c>
      <c r="AB23" s="117">
        <f t="shared" si="2"/>
        <v>3.3178500331785002E-2</v>
      </c>
    </row>
    <row r="24" spans="1:28" x14ac:dyDescent="0.25">
      <c r="S24" s="115" t="s">
        <v>68</v>
      </c>
      <c r="T24" s="115"/>
      <c r="U24" s="116"/>
      <c r="V24" s="116">
        <v>12</v>
      </c>
      <c r="W24" s="116">
        <v>18</v>
      </c>
      <c r="X24" s="116">
        <v>37</v>
      </c>
      <c r="Y24" s="112">
        <v>23</v>
      </c>
      <c r="Z24" s="112">
        <v>4</v>
      </c>
      <c r="AB24" s="117">
        <f t="shared" si="2"/>
        <v>2.6542800265428003E-3</v>
      </c>
    </row>
    <row r="25" spans="1:28" x14ac:dyDescent="0.25">
      <c r="S25" s="115" t="s">
        <v>69</v>
      </c>
      <c r="T25" s="115"/>
      <c r="U25" s="116"/>
      <c r="V25" s="116">
        <v>34</v>
      </c>
      <c r="W25" s="116">
        <v>46</v>
      </c>
      <c r="X25" s="116">
        <v>44</v>
      </c>
      <c r="Y25" s="112">
        <v>37</v>
      </c>
      <c r="Z25" s="112">
        <v>49</v>
      </c>
      <c r="AB25" s="117">
        <f t="shared" si="2"/>
        <v>3.2514930325149301E-2</v>
      </c>
    </row>
    <row r="26" spans="1:28" x14ac:dyDescent="0.25">
      <c r="S26" s="115" t="s">
        <v>70</v>
      </c>
      <c r="T26" s="115"/>
      <c r="U26" s="116"/>
      <c r="V26" s="116">
        <v>13</v>
      </c>
      <c r="W26" s="116">
        <v>18</v>
      </c>
      <c r="X26" s="116">
        <v>20</v>
      </c>
      <c r="Y26" s="112">
        <v>23</v>
      </c>
      <c r="Z26" s="112">
        <v>26</v>
      </c>
      <c r="AB26" s="117">
        <f t="shared" si="2"/>
        <v>1.7252820172528202E-2</v>
      </c>
    </row>
    <row r="27" spans="1:28" x14ac:dyDescent="0.25">
      <c r="S27" s="115" t="s">
        <v>71</v>
      </c>
      <c r="T27" s="115"/>
      <c r="U27" s="116"/>
      <c r="V27" s="116">
        <v>29</v>
      </c>
      <c r="W27" s="116">
        <v>33</v>
      </c>
      <c r="X27" s="116">
        <v>40</v>
      </c>
      <c r="Y27" s="112">
        <v>48</v>
      </c>
      <c r="Z27" s="112">
        <v>46</v>
      </c>
      <c r="AB27" s="117">
        <f t="shared" si="2"/>
        <v>3.0524220305242204E-2</v>
      </c>
    </row>
    <row r="28" spans="1:28" x14ac:dyDescent="0.25">
      <c r="S28" s="115" t="s">
        <v>72</v>
      </c>
      <c r="T28" s="115"/>
      <c r="U28" s="116"/>
      <c r="V28" s="116">
        <v>142</v>
      </c>
      <c r="W28" s="116">
        <v>141</v>
      </c>
      <c r="X28" s="116">
        <v>129</v>
      </c>
      <c r="Y28" s="112">
        <v>134</v>
      </c>
      <c r="Z28" s="112">
        <v>143</v>
      </c>
      <c r="AB28" s="117">
        <f t="shared" si="2"/>
        <v>9.4890510948905105E-2</v>
      </c>
    </row>
    <row r="29" spans="1:28" x14ac:dyDescent="0.25">
      <c r="S29" s="115" t="s">
        <v>73</v>
      </c>
      <c r="T29" s="115"/>
      <c r="U29" s="116"/>
      <c r="V29" s="116">
        <v>96</v>
      </c>
      <c r="W29" s="116">
        <v>103</v>
      </c>
      <c r="X29" s="116">
        <v>95</v>
      </c>
      <c r="Y29" s="112">
        <v>109</v>
      </c>
      <c r="Z29" s="112">
        <v>92</v>
      </c>
      <c r="AB29" s="117">
        <f t="shared" si="2"/>
        <v>6.1048440610484409E-2</v>
      </c>
    </row>
    <row r="30" spans="1:28" x14ac:dyDescent="0.25">
      <c r="S30" s="115" t="s">
        <v>74</v>
      </c>
      <c r="T30" s="115"/>
      <c r="U30" s="116"/>
      <c r="V30" s="116">
        <v>85</v>
      </c>
      <c r="W30" s="116">
        <v>94</v>
      </c>
      <c r="X30" s="116">
        <v>93</v>
      </c>
      <c r="Y30" s="112">
        <v>92</v>
      </c>
      <c r="Z30" s="112">
        <v>99</v>
      </c>
      <c r="AB30" s="117">
        <f t="shared" si="2"/>
        <v>6.569343065693431E-2</v>
      </c>
    </row>
    <row r="31" spans="1:28" x14ac:dyDescent="0.25">
      <c r="S31" s="115" t="s">
        <v>75</v>
      </c>
      <c r="T31" s="115"/>
      <c r="U31" s="116"/>
      <c r="V31" s="116">
        <v>141</v>
      </c>
      <c r="W31" s="116">
        <v>161</v>
      </c>
      <c r="X31" s="116">
        <v>161</v>
      </c>
      <c r="Y31" s="112">
        <v>159</v>
      </c>
      <c r="Z31" s="112">
        <v>167</v>
      </c>
      <c r="AB31" s="117">
        <f t="shared" si="2"/>
        <v>0.1108161911081619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12</v>
      </c>
      <c r="W32" s="116">
        <v>9</v>
      </c>
      <c r="X32" s="116">
        <v>16</v>
      </c>
      <c r="Y32" s="112">
        <v>19</v>
      </c>
      <c r="Z32" s="112">
        <v>19</v>
      </c>
      <c r="AB32" s="117">
        <f t="shared" si="2"/>
        <v>1.2607830126078301E-2</v>
      </c>
    </row>
    <row r="33" spans="19:32" x14ac:dyDescent="0.25">
      <c r="S33" s="115" t="s">
        <v>77</v>
      </c>
      <c r="T33" s="115"/>
      <c r="U33" s="116"/>
      <c r="V33" s="116">
        <v>37</v>
      </c>
      <c r="W33" s="116">
        <v>50</v>
      </c>
      <c r="X33" s="116">
        <v>35</v>
      </c>
      <c r="Y33" s="112">
        <v>46</v>
      </c>
      <c r="Z33" s="112">
        <v>36</v>
      </c>
      <c r="AB33" s="117">
        <f t="shared" si="2"/>
        <v>2.3888520238885203E-2</v>
      </c>
    </row>
    <row r="34" spans="19:32" x14ac:dyDescent="0.25">
      <c r="S34" s="118" t="s">
        <v>53</v>
      </c>
      <c r="T34" s="118"/>
      <c r="U34" s="119"/>
      <c r="V34" s="119">
        <v>1333</v>
      </c>
      <c r="W34" s="119">
        <v>1484</v>
      </c>
      <c r="X34" s="119">
        <v>1533</v>
      </c>
      <c r="Y34" s="120">
        <v>1535</v>
      </c>
      <c r="Z34" s="120">
        <v>1507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664</v>
      </c>
      <c r="W37" s="112">
        <v>739</v>
      </c>
      <c r="X37" s="112">
        <v>742</v>
      </c>
      <c r="Y37" s="112">
        <v>720</v>
      </c>
      <c r="Z37" s="112">
        <v>709</v>
      </c>
      <c r="AB37" s="132">
        <f>Z37/Z40*100</f>
        <v>77.401746724890828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164</v>
      </c>
      <c r="W38" s="112">
        <v>187</v>
      </c>
      <c r="X38" s="112">
        <v>190</v>
      </c>
      <c r="Y38" s="112">
        <v>192</v>
      </c>
      <c r="Z38" s="112">
        <v>207</v>
      </c>
      <c r="AB38" s="132">
        <f>Z38/Z40*100</f>
        <v>22.598253275109169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828</v>
      </c>
      <c r="W40" s="112">
        <v>926</v>
      </c>
      <c r="X40" s="112">
        <v>932</v>
      </c>
      <c r="Y40" s="112">
        <v>912</v>
      </c>
      <c r="Z40" s="112">
        <v>916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5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15</v>
      </c>
      <c r="W45" s="112">
        <v>21</v>
      </c>
      <c r="X45" s="112">
        <v>23</v>
      </c>
      <c r="Y45" s="112">
        <v>11</v>
      </c>
      <c r="Z45" s="112">
        <v>21</v>
      </c>
    </row>
    <row r="46" spans="19:32" x14ac:dyDescent="0.25">
      <c r="S46" s="115" t="s">
        <v>38</v>
      </c>
      <c r="T46" s="115"/>
      <c r="U46" s="112"/>
      <c r="V46" s="112">
        <v>36</v>
      </c>
      <c r="W46" s="112">
        <v>23</v>
      </c>
      <c r="X46" s="112">
        <v>40</v>
      </c>
      <c r="Y46" s="112">
        <v>42</v>
      </c>
      <c r="Z46" s="112">
        <v>48</v>
      </c>
    </row>
    <row r="47" spans="19:32" x14ac:dyDescent="0.25">
      <c r="S47" s="115" t="s">
        <v>39</v>
      </c>
      <c r="T47" s="115"/>
      <c r="U47" s="112"/>
      <c r="V47" s="112">
        <v>49</v>
      </c>
      <c r="W47" s="112">
        <v>59</v>
      </c>
      <c r="X47" s="112">
        <v>46</v>
      </c>
      <c r="Y47" s="112">
        <v>45</v>
      </c>
      <c r="Z47" s="112">
        <v>46</v>
      </c>
    </row>
    <row r="48" spans="19:32" x14ac:dyDescent="0.25">
      <c r="S48" s="115" t="s">
        <v>40</v>
      </c>
      <c r="T48" s="115"/>
      <c r="U48" s="112"/>
      <c r="V48" s="112">
        <v>75</v>
      </c>
      <c r="W48" s="112">
        <v>67</v>
      </c>
      <c r="X48" s="112">
        <v>69</v>
      </c>
      <c r="Y48" s="112">
        <v>81</v>
      </c>
      <c r="Z48" s="112">
        <v>80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71</v>
      </c>
      <c r="W49" s="112">
        <v>76</v>
      </c>
      <c r="X49" s="112">
        <v>74</v>
      </c>
      <c r="Y49" s="112">
        <v>80</v>
      </c>
      <c r="Z49" s="112">
        <v>78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Flinders Ranges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53</v>
      </c>
      <c r="W50" s="112">
        <v>53</v>
      </c>
      <c r="X50" s="112">
        <v>51</v>
      </c>
      <c r="Y50" s="112">
        <v>42</v>
      </c>
      <c r="Z50" s="112">
        <v>48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62</v>
      </c>
      <c r="W51" s="112">
        <v>70</v>
      </c>
      <c r="X51" s="112">
        <v>87</v>
      </c>
      <c r="Y51" s="112">
        <v>73</v>
      </c>
      <c r="Z51" s="112">
        <v>74</v>
      </c>
    </row>
    <row r="52" spans="1:26" ht="15" customHeight="1" x14ac:dyDescent="0.25">
      <c r="S52" s="115" t="s">
        <v>44</v>
      </c>
      <c r="T52" s="115"/>
      <c r="U52" s="112"/>
      <c r="V52" s="112">
        <v>61</v>
      </c>
      <c r="W52" s="112">
        <v>63</v>
      </c>
      <c r="X52" s="112">
        <v>53</v>
      </c>
      <c r="Y52" s="112">
        <v>57</v>
      </c>
      <c r="Z52" s="112">
        <v>65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53</v>
      </c>
      <c r="W53" s="112">
        <v>82</v>
      </c>
      <c r="X53" s="112">
        <v>76</v>
      </c>
      <c r="Y53" s="112">
        <v>98</v>
      </c>
      <c r="Z53" s="112">
        <v>75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83</v>
      </c>
      <c r="W54" s="112">
        <v>76</v>
      </c>
      <c r="X54" s="112">
        <v>82</v>
      </c>
      <c r="Y54" s="112">
        <v>64</v>
      </c>
      <c r="Z54" s="112">
        <v>62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76</v>
      </c>
      <c r="W55" s="112">
        <v>83</v>
      </c>
      <c r="X55" s="112">
        <v>82</v>
      </c>
      <c r="Y55" s="112">
        <v>77</v>
      </c>
      <c r="Z55" s="112">
        <v>71</v>
      </c>
    </row>
    <row r="56" spans="1:26" ht="15" customHeight="1" x14ac:dyDescent="0.25">
      <c r="S56" s="115" t="s">
        <v>48</v>
      </c>
      <c r="T56" s="115"/>
      <c r="U56" s="112"/>
      <c r="V56" s="112">
        <v>30</v>
      </c>
      <c r="W56" s="112">
        <v>42</v>
      </c>
      <c r="X56" s="112">
        <v>65</v>
      </c>
      <c r="Y56" s="112">
        <v>70</v>
      </c>
      <c r="Z56" s="112">
        <v>68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15</v>
      </c>
      <c r="W57" s="112">
        <v>18</v>
      </c>
      <c r="X57" s="112">
        <v>23</v>
      </c>
      <c r="Y57" s="112">
        <v>27</v>
      </c>
      <c r="Z57" s="112">
        <v>24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0</v>
      </c>
      <c r="W58" s="112">
        <v>7</v>
      </c>
      <c r="X58" s="112">
        <v>11</v>
      </c>
      <c r="Y58" s="112">
        <v>9</v>
      </c>
      <c r="Z58" s="112">
        <v>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3</v>
      </c>
      <c r="X59" s="112">
        <v>4</v>
      </c>
      <c r="Y59" s="112">
        <v>4</v>
      </c>
      <c r="Z59" s="112">
        <v>5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2</v>
      </c>
      <c r="Y60" s="112">
        <v>3</v>
      </c>
      <c r="Z60" s="112">
        <v>6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683</v>
      </c>
      <c r="W61" s="112">
        <v>760</v>
      </c>
      <c r="X61" s="112">
        <v>793</v>
      </c>
      <c r="Y61" s="112">
        <v>781</v>
      </c>
      <c r="Z61" s="112">
        <v>780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5</v>
      </c>
      <c r="Y63" s="112">
        <v>6</v>
      </c>
      <c r="Z63" s="112">
        <v>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12</v>
      </c>
      <c r="W64" s="112">
        <v>14</v>
      </c>
      <c r="X64" s="112">
        <v>19</v>
      </c>
      <c r="Y64" s="112">
        <v>11</v>
      </c>
      <c r="Z64" s="112">
        <v>14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Flinders Ranges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47</v>
      </c>
      <c r="W65" s="112">
        <v>51</v>
      </c>
      <c r="X65" s="112">
        <v>45</v>
      </c>
      <c r="Y65" s="112">
        <v>49</v>
      </c>
      <c r="Z65" s="112">
        <v>24</v>
      </c>
    </row>
    <row r="66" spans="1:26" x14ac:dyDescent="0.25">
      <c r="S66" s="115" t="s">
        <v>39</v>
      </c>
      <c r="T66" s="115"/>
      <c r="U66" s="112"/>
      <c r="V66" s="112">
        <v>68</v>
      </c>
      <c r="W66" s="112">
        <v>50</v>
      </c>
      <c r="X66" s="112">
        <v>44</v>
      </c>
      <c r="Y66" s="112">
        <v>50</v>
      </c>
      <c r="Z66" s="112">
        <v>62</v>
      </c>
    </row>
    <row r="67" spans="1:26" x14ac:dyDescent="0.25">
      <c r="S67" s="115" t="s">
        <v>40</v>
      </c>
      <c r="T67" s="115"/>
      <c r="U67" s="112"/>
      <c r="V67" s="112">
        <v>67</v>
      </c>
      <c r="W67" s="112">
        <v>69</v>
      </c>
      <c r="X67" s="112">
        <v>77</v>
      </c>
      <c r="Y67" s="112">
        <v>75</v>
      </c>
      <c r="Z67" s="112">
        <v>82</v>
      </c>
    </row>
    <row r="68" spans="1:26" x14ac:dyDescent="0.25">
      <c r="S68" s="115" t="s">
        <v>41</v>
      </c>
      <c r="T68" s="115"/>
      <c r="U68" s="112"/>
      <c r="V68" s="112">
        <v>44</v>
      </c>
      <c r="W68" s="112">
        <v>51</v>
      </c>
      <c r="X68" s="112">
        <v>59</v>
      </c>
      <c r="Y68" s="112">
        <v>64</v>
      </c>
      <c r="Z68" s="112">
        <v>43</v>
      </c>
    </row>
    <row r="69" spans="1:26" x14ac:dyDescent="0.25">
      <c r="S69" s="115" t="s">
        <v>42</v>
      </c>
      <c r="T69" s="115"/>
      <c r="U69" s="112"/>
      <c r="V69" s="112">
        <v>53</v>
      </c>
      <c r="W69" s="112">
        <v>54</v>
      </c>
      <c r="X69" s="112">
        <v>57</v>
      </c>
      <c r="Y69" s="112">
        <v>49</v>
      </c>
      <c r="Z69" s="112">
        <v>54</v>
      </c>
    </row>
    <row r="70" spans="1:26" x14ac:dyDescent="0.25">
      <c r="S70" s="115" t="s">
        <v>43</v>
      </c>
      <c r="T70" s="115"/>
      <c r="U70" s="112"/>
      <c r="V70" s="112">
        <v>50</v>
      </c>
      <c r="W70" s="112">
        <v>45</v>
      </c>
      <c r="X70" s="112">
        <v>52</v>
      </c>
      <c r="Y70" s="112">
        <v>69</v>
      </c>
      <c r="Z70" s="112">
        <v>49</v>
      </c>
    </row>
    <row r="71" spans="1:26" x14ac:dyDescent="0.25">
      <c r="S71" s="115" t="s">
        <v>44</v>
      </c>
      <c r="T71" s="115"/>
      <c r="U71" s="112"/>
      <c r="V71" s="112">
        <v>75</v>
      </c>
      <c r="W71" s="112">
        <v>83</v>
      </c>
      <c r="X71" s="112">
        <v>72</v>
      </c>
      <c r="Y71" s="112">
        <v>55</v>
      </c>
      <c r="Z71" s="112">
        <v>56</v>
      </c>
    </row>
    <row r="72" spans="1:26" x14ac:dyDescent="0.25">
      <c r="S72" s="115" t="s">
        <v>45</v>
      </c>
      <c r="T72" s="115"/>
      <c r="U72" s="112"/>
      <c r="V72" s="112">
        <v>63</v>
      </c>
      <c r="W72" s="112">
        <v>89</v>
      </c>
      <c r="X72" s="112">
        <v>85</v>
      </c>
      <c r="Y72" s="112">
        <v>85</v>
      </c>
      <c r="Z72" s="112">
        <v>76</v>
      </c>
    </row>
    <row r="73" spans="1:26" x14ac:dyDescent="0.25">
      <c r="S73" s="115" t="s">
        <v>46</v>
      </c>
      <c r="T73" s="115"/>
      <c r="U73" s="112"/>
      <c r="V73" s="112">
        <v>73</v>
      </c>
      <c r="W73" s="112">
        <v>88</v>
      </c>
      <c r="X73" s="112">
        <v>89</v>
      </c>
      <c r="Y73" s="112">
        <v>85</v>
      </c>
      <c r="Z73" s="112">
        <v>74</v>
      </c>
    </row>
    <row r="74" spans="1:26" x14ac:dyDescent="0.25">
      <c r="S74" s="115" t="s">
        <v>47</v>
      </c>
      <c r="T74" s="115"/>
      <c r="U74" s="112"/>
      <c r="V74" s="112">
        <v>37</v>
      </c>
      <c r="W74" s="112">
        <v>43</v>
      </c>
      <c r="X74" s="112">
        <v>52</v>
      </c>
      <c r="Y74" s="112">
        <v>70</v>
      </c>
      <c r="Z74" s="112">
        <v>94</v>
      </c>
    </row>
    <row r="75" spans="1:26" x14ac:dyDescent="0.25">
      <c r="S75" s="115" t="s">
        <v>48</v>
      </c>
      <c r="T75" s="115"/>
      <c r="U75" s="112"/>
      <c r="V75" s="112">
        <v>36</v>
      </c>
      <c r="W75" s="112">
        <v>51</v>
      </c>
      <c r="X75" s="112">
        <v>46</v>
      </c>
      <c r="Y75" s="112">
        <v>46</v>
      </c>
      <c r="Z75" s="112">
        <v>44</v>
      </c>
    </row>
    <row r="76" spans="1:26" x14ac:dyDescent="0.25">
      <c r="S76" s="115" t="s">
        <v>49</v>
      </c>
      <c r="T76" s="115"/>
      <c r="U76" s="112"/>
      <c r="V76" s="112">
        <v>16</v>
      </c>
      <c r="W76" s="112">
        <v>21</v>
      </c>
      <c r="X76" s="112">
        <v>24</v>
      </c>
      <c r="Y76" s="112">
        <v>26</v>
      </c>
      <c r="Z76" s="112">
        <v>16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8</v>
      </c>
      <c r="X77" s="112">
        <v>12</v>
      </c>
      <c r="Y77" s="112">
        <v>9</v>
      </c>
      <c r="Z77" s="112">
        <v>14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1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651</v>
      </c>
      <c r="W80" s="112">
        <v>721</v>
      </c>
      <c r="X80" s="112">
        <v>739</v>
      </c>
      <c r="Y80" s="112">
        <v>754</v>
      </c>
      <c r="Z80" s="112">
        <v>723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Flinders Ranges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24</v>
      </c>
      <c r="W83" s="112">
        <v>30</v>
      </c>
      <c r="X83" s="112">
        <v>32</v>
      </c>
      <c r="Y83" s="112">
        <v>33</v>
      </c>
      <c r="Z83" s="112">
        <v>45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31</v>
      </c>
      <c r="W84" s="112">
        <v>36</v>
      </c>
      <c r="X84" s="112">
        <v>24</v>
      </c>
      <c r="Y84" s="112">
        <v>25</v>
      </c>
      <c r="Z84" s="112">
        <v>29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93</v>
      </c>
      <c r="W85" s="112">
        <v>96</v>
      </c>
      <c r="X85" s="112">
        <v>100</v>
      </c>
      <c r="Y85" s="112">
        <v>96</v>
      </c>
      <c r="Z85" s="112">
        <v>104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1,512</v>
      </c>
      <c r="D86" s="94">
        <f t="shared" ref="D86:D91" si="4">AD4</f>
        <v>-1.7543859649122862E-2</v>
      </c>
      <c r="E86" s="95">
        <f t="shared" ref="E86:E91" si="5">AD4</f>
        <v>-1.7543859649122862E-2</v>
      </c>
      <c r="F86" s="94">
        <f t="shared" ref="F86:F91" si="6">AF4</f>
        <v>0.13089005235602102</v>
      </c>
      <c r="G86" s="95">
        <f t="shared" ref="G86:G91" si="7">AF4</f>
        <v>0.13089005235602102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21</v>
      </c>
      <c r="W86" s="112">
        <v>27</v>
      </c>
      <c r="X86" s="112">
        <v>29</v>
      </c>
      <c r="Y86" s="112">
        <v>30</v>
      </c>
      <c r="Z86" s="112">
        <v>26</v>
      </c>
    </row>
    <row r="87" spans="1:30" ht="15" customHeight="1" x14ac:dyDescent="0.25">
      <c r="A87" s="96" t="s">
        <v>4</v>
      </c>
      <c r="B87" s="49"/>
      <c r="C87" s="97" t="str">
        <f t="shared" si="3"/>
        <v>781</v>
      </c>
      <c r="D87" s="94">
        <f t="shared" si="4"/>
        <v>0</v>
      </c>
      <c r="E87" s="95">
        <f t="shared" si="5"/>
        <v>0</v>
      </c>
      <c r="F87" s="94">
        <f t="shared" si="6"/>
        <v>0.14348462664714501</v>
      </c>
      <c r="G87" s="95">
        <f t="shared" si="7"/>
        <v>0.14348462664714501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8</v>
      </c>
      <c r="W87" s="112">
        <v>6</v>
      </c>
      <c r="X87" s="112">
        <v>8</v>
      </c>
      <c r="Y87" s="112">
        <v>9</v>
      </c>
      <c r="Z87" s="112">
        <v>6</v>
      </c>
    </row>
    <row r="88" spans="1:30" ht="15" customHeight="1" x14ac:dyDescent="0.25">
      <c r="A88" s="96" t="s">
        <v>5</v>
      </c>
      <c r="B88" s="49"/>
      <c r="C88" s="97" t="str">
        <f t="shared" si="3"/>
        <v>725</v>
      </c>
      <c r="D88" s="94">
        <f t="shared" si="4"/>
        <v>-4.1005291005291045E-2</v>
      </c>
      <c r="E88" s="95">
        <f t="shared" si="5"/>
        <v>-4.1005291005291045E-2</v>
      </c>
      <c r="F88" s="94">
        <f t="shared" si="6"/>
        <v>0.12229102167182671</v>
      </c>
      <c r="G88" s="95">
        <f t="shared" si="7"/>
        <v>0.12229102167182671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17</v>
      </c>
      <c r="W88" s="112">
        <v>19</v>
      </c>
      <c r="X88" s="112">
        <v>19</v>
      </c>
      <c r="Y88" s="112">
        <v>13</v>
      </c>
      <c r="Z88" s="112">
        <v>6</v>
      </c>
    </row>
    <row r="89" spans="1:30" ht="15" customHeight="1" x14ac:dyDescent="0.25">
      <c r="A89" s="49" t="s">
        <v>6</v>
      </c>
      <c r="B89" s="49"/>
      <c r="C89" s="97" t="str">
        <f t="shared" si="3"/>
        <v>915</v>
      </c>
      <c r="D89" s="94">
        <f t="shared" si="4"/>
        <v>-1.0917030567685337E-3</v>
      </c>
      <c r="E89" s="95">
        <f t="shared" si="5"/>
        <v>-1.0917030567685337E-3</v>
      </c>
      <c r="F89" s="94">
        <f t="shared" si="6"/>
        <v>9.8439375750300151E-2</v>
      </c>
      <c r="G89" s="95">
        <f t="shared" si="7"/>
        <v>9.8439375750300151E-2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65</v>
      </c>
      <c r="W89" s="112">
        <v>70</v>
      </c>
      <c r="X89" s="112">
        <v>79</v>
      </c>
      <c r="Y89" s="112">
        <v>76</v>
      </c>
      <c r="Z89" s="112">
        <v>71</v>
      </c>
    </row>
    <row r="90" spans="1:30" ht="15" customHeight="1" x14ac:dyDescent="0.25">
      <c r="A90" s="49" t="s">
        <v>95</v>
      </c>
      <c r="B90" s="49"/>
      <c r="C90" s="97" t="str">
        <f t="shared" si="3"/>
        <v>$34,881</v>
      </c>
      <c r="D90" s="94">
        <f t="shared" si="4"/>
        <v>4.9869884235194339E-2</v>
      </c>
      <c r="E90" s="95">
        <f t="shared" si="5"/>
        <v>4.9869884235194339E-2</v>
      </c>
      <c r="F90" s="94">
        <f t="shared" si="6"/>
        <v>-5.6085557827466381E-2</v>
      </c>
      <c r="G90" s="95">
        <f t="shared" si="7"/>
        <v>-5.6085557827466381E-2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62</v>
      </c>
      <c r="W90" s="112">
        <v>64</v>
      </c>
      <c r="X90" s="112">
        <v>76</v>
      </c>
      <c r="Y90" s="112">
        <v>79</v>
      </c>
      <c r="Z90" s="112">
        <v>63</v>
      </c>
    </row>
    <row r="91" spans="1:30" ht="15" customHeight="1" x14ac:dyDescent="0.25">
      <c r="A91" s="49" t="s">
        <v>7</v>
      </c>
      <c r="B91" s="49"/>
      <c r="C91" s="97" t="str">
        <f t="shared" si="3"/>
        <v>$51.4 mil</v>
      </c>
      <c r="D91" s="94">
        <f t="shared" si="4"/>
        <v>2.7959554972281531E-2</v>
      </c>
      <c r="E91" s="95">
        <f t="shared" si="5"/>
        <v>2.7959554972281531E-2</v>
      </c>
      <c r="F91" s="94">
        <f t="shared" si="6"/>
        <v>0.20556376972578372</v>
      </c>
      <c r="G91" s="95">
        <f t="shared" si="7"/>
        <v>0.20556376972578372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418</v>
      </c>
      <c r="W91" s="112">
        <v>469</v>
      </c>
      <c r="X91" s="112">
        <v>474</v>
      </c>
      <c r="Y91" s="112">
        <v>470</v>
      </c>
      <c r="Z91" s="112">
        <v>469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22</v>
      </c>
      <c r="W93" s="112">
        <v>28</v>
      </c>
      <c r="X93" s="112">
        <v>22</v>
      </c>
      <c r="Y93" s="112">
        <v>32</v>
      </c>
      <c r="Z93" s="112">
        <v>26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72</v>
      </c>
      <c r="W94" s="112">
        <v>77</v>
      </c>
      <c r="X94" s="112">
        <v>82</v>
      </c>
      <c r="Y94" s="112">
        <v>77</v>
      </c>
      <c r="Z94" s="112">
        <v>79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24</v>
      </c>
      <c r="W95" s="112">
        <v>20</v>
      </c>
      <c r="X95" s="112">
        <v>19</v>
      </c>
      <c r="Y95" s="112">
        <v>24</v>
      </c>
      <c r="Z95" s="112">
        <v>23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97</v>
      </c>
      <c r="W96" s="112">
        <v>90</v>
      </c>
      <c r="X96" s="112">
        <v>74</v>
      </c>
      <c r="Y96" s="112">
        <v>89</v>
      </c>
      <c r="Z96" s="112">
        <v>81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55</v>
      </c>
      <c r="W97" s="112">
        <v>49</v>
      </c>
      <c r="X97" s="112">
        <v>50</v>
      </c>
      <c r="Y97" s="112">
        <v>52</v>
      </c>
      <c r="Z97" s="112">
        <v>53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32</v>
      </c>
      <c r="W98" s="112">
        <v>29</v>
      </c>
      <c r="X98" s="112">
        <v>29</v>
      </c>
      <c r="Y98" s="112">
        <v>22</v>
      </c>
      <c r="Z98" s="112">
        <v>30</v>
      </c>
    </row>
    <row r="99" spans="1:32" ht="15" customHeight="1" x14ac:dyDescent="0.25">
      <c r="S99" s="115" t="s">
        <v>188</v>
      </c>
      <c r="T99" s="115"/>
      <c r="U99" s="112"/>
      <c r="V99" s="112">
        <v>5</v>
      </c>
      <c r="W99" s="112">
        <v>6</v>
      </c>
      <c r="X99" s="112">
        <v>5</v>
      </c>
      <c r="Y99" s="112">
        <v>7</v>
      </c>
      <c r="Z99" s="112">
        <v>16</v>
      </c>
    </row>
    <row r="100" spans="1:32" ht="15" customHeight="1" x14ac:dyDescent="0.25">
      <c r="S100" s="115" t="s">
        <v>58</v>
      </c>
      <c r="T100" s="115"/>
      <c r="U100" s="112"/>
      <c r="V100" s="112">
        <v>52</v>
      </c>
      <c r="W100" s="112">
        <v>64</v>
      </c>
      <c r="X100" s="112">
        <v>60</v>
      </c>
      <c r="Y100" s="112">
        <v>46</v>
      </c>
      <c r="Z100" s="112">
        <v>46</v>
      </c>
    </row>
    <row r="101" spans="1:32" x14ac:dyDescent="0.25">
      <c r="A101" s="18"/>
      <c r="S101" s="118" t="s">
        <v>53</v>
      </c>
      <c r="T101" s="118"/>
      <c r="U101" s="112"/>
      <c r="V101" s="112">
        <v>415</v>
      </c>
      <c r="W101" s="112">
        <v>451</v>
      </c>
      <c r="X101" s="112">
        <v>452</v>
      </c>
      <c r="Y101" s="112">
        <v>441</v>
      </c>
      <c r="Z101" s="112">
        <v>442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862</v>
      </c>
      <c r="W104" s="112">
        <v>979</v>
      </c>
      <c r="X104" s="112">
        <v>994</v>
      </c>
      <c r="Y104" s="112">
        <v>1001</v>
      </c>
      <c r="Z104" s="112">
        <v>1028</v>
      </c>
      <c r="AB104" s="109" t="str">
        <f>TEXT(Z104,"###,###")</f>
        <v>1,028</v>
      </c>
      <c r="AD104" s="130">
        <f>Z104/($Z$4)*100</f>
        <v>67.989417989417987</v>
      </c>
      <c r="AF104" s="109"/>
    </row>
    <row r="105" spans="1:32" x14ac:dyDescent="0.25">
      <c r="S105" s="115" t="s">
        <v>17</v>
      </c>
      <c r="T105" s="115"/>
      <c r="U105" s="112"/>
      <c r="V105" s="112">
        <v>278</v>
      </c>
      <c r="W105" s="112">
        <v>308</v>
      </c>
      <c r="X105" s="112">
        <v>301</v>
      </c>
      <c r="Y105" s="112">
        <v>303</v>
      </c>
      <c r="Z105" s="112">
        <v>289</v>
      </c>
      <c r="AB105" s="109" t="str">
        <f>TEXT(Z105,"###,###")</f>
        <v>289</v>
      </c>
      <c r="AD105" s="130">
        <f>Z105/($Z$4)*100</f>
        <v>19.113756613756614</v>
      </c>
      <c r="AF105" s="109"/>
    </row>
    <row r="106" spans="1:32" x14ac:dyDescent="0.25">
      <c r="S106" s="118" t="s">
        <v>53</v>
      </c>
      <c r="T106" s="118"/>
      <c r="U106" s="120"/>
      <c r="V106" s="120">
        <v>1140</v>
      </c>
      <c r="W106" s="120">
        <v>1287</v>
      </c>
      <c r="X106" s="120">
        <v>1295</v>
      </c>
      <c r="Y106" s="120">
        <v>1304</v>
      </c>
      <c r="Z106" s="120">
        <v>1317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220</v>
      </c>
      <c r="W108" s="112">
        <v>256</v>
      </c>
      <c r="X108" s="112">
        <v>253</v>
      </c>
      <c r="Y108" s="112">
        <v>245</v>
      </c>
      <c r="Z108" s="112">
        <v>249</v>
      </c>
      <c r="AB108" s="109" t="str">
        <f>TEXT(Z108,"###,###")</f>
        <v>249</v>
      </c>
      <c r="AD108" s="130">
        <f>Z108/($Z$4)*100</f>
        <v>16.468253968253968</v>
      </c>
      <c r="AF108" s="109"/>
    </row>
    <row r="109" spans="1:32" x14ac:dyDescent="0.25">
      <c r="S109" s="115" t="s">
        <v>20</v>
      </c>
      <c r="T109" s="115"/>
      <c r="U109" s="112"/>
      <c r="V109" s="112">
        <v>222</v>
      </c>
      <c r="W109" s="112">
        <v>257</v>
      </c>
      <c r="X109" s="112">
        <v>351</v>
      </c>
      <c r="Y109" s="112">
        <v>272</v>
      </c>
      <c r="Z109" s="112">
        <v>299</v>
      </c>
      <c r="AB109" s="109" t="str">
        <f>TEXT(Z109,"###,###")</f>
        <v>299</v>
      </c>
      <c r="AD109" s="130">
        <f>Z109/($Z$4)*100</f>
        <v>19.775132275132275</v>
      </c>
      <c r="AF109" s="109"/>
    </row>
    <row r="110" spans="1:32" x14ac:dyDescent="0.25">
      <c r="S110" s="115" t="s">
        <v>21</v>
      </c>
      <c r="T110" s="115"/>
      <c r="U110" s="112"/>
      <c r="V110" s="112">
        <v>248</v>
      </c>
      <c r="W110" s="112">
        <v>259</v>
      </c>
      <c r="X110" s="112">
        <v>218</v>
      </c>
      <c r="Y110" s="112">
        <v>313</v>
      </c>
      <c r="Z110" s="112">
        <v>307</v>
      </c>
      <c r="AB110" s="109" t="str">
        <f>TEXT(Z110,"###,###")</f>
        <v>307</v>
      </c>
      <c r="AD110" s="130">
        <f>Z110/($Z$4)*100</f>
        <v>20.304232804232804</v>
      </c>
      <c r="AF110" s="109"/>
    </row>
    <row r="111" spans="1:32" x14ac:dyDescent="0.25">
      <c r="S111" s="115" t="s">
        <v>22</v>
      </c>
      <c r="T111" s="115"/>
      <c r="U111" s="112"/>
      <c r="V111" s="112">
        <v>449</v>
      </c>
      <c r="W111" s="112">
        <v>474</v>
      </c>
      <c r="X111" s="112">
        <v>473</v>
      </c>
      <c r="Y111" s="112">
        <v>466</v>
      </c>
      <c r="Z111" s="112">
        <v>462</v>
      </c>
      <c r="AB111" s="109" t="str">
        <f>TEXT(Z111,"###,###")</f>
        <v>462</v>
      </c>
      <c r="AD111" s="130">
        <f>Z111/($Z$4)*100</f>
        <v>30.555555555555557</v>
      </c>
      <c r="AF111" s="109"/>
    </row>
    <row r="112" spans="1:32" x14ac:dyDescent="0.25">
      <c r="S112" s="118" t="s">
        <v>53</v>
      </c>
      <c r="T112" s="118"/>
      <c r="U112" s="112"/>
      <c r="V112" s="112">
        <v>1332</v>
      </c>
      <c r="W112" s="112">
        <v>1484</v>
      </c>
      <c r="X112" s="112">
        <v>1533</v>
      </c>
      <c r="Y112" s="112">
        <v>1536</v>
      </c>
      <c r="Z112" s="112">
        <v>1513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44.18</v>
      </c>
      <c r="W118" s="131">
        <v>46</v>
      </c>
      <c r="X118" s="131">
        <v>46.59</v>
      </c>
      <c r="Y118" s="131">
        <v>46.57</v>
      </c>
      <c r="Z118" s="131">
        <v>46.68</v>
      </c>
      <c r="AB118" s="109" t="str">
        <f>TEXT(Z118,"##.0")</f>
        <v>46.7</v>
      </c>
    </row>
    <row r="120" spans="19:32" x14ac:dyDescent="0.25">
      <c r="S120" s="101" t="s">
        <v>97</v>
      </c>
      <c r="T120" s="112"/>
      <c r="U120" s="112"/>
      <c r="V120" s="112">
        <v>646</v>
      </c>
      <c r="W120" s="112">
        <v>682</v>
      </c>
      <c r="X120" s="112">
        <v>683</v>
      </c>
      <c r="Y120" s="112">
        <v>670</v>
      </c>
      <c r="Z120" s="112">
        <v>701</v>
      </c>
      <c r="AB120" s="109" t="str">
        <f>TEXT(Z120,"###,###")</f>
        <v>701</v>
      </c>
    </row>
    <row r="121" spans="19:32" x14ac:dyDescent="0.25">
      <c r="S121" s="101" t="s">
        <v>98</v>
      </c>
      <c r="T121" s="112"/>
      <c r="U121" s="112"/>
      <c r="V121" s="112">
        <v>61</v>
      </c>
      <c r="W121" s="112">
        <v>108</v>
      </c>
      <c r="X121" s="112">
        <v>102</v>
      </c>
      <c r="Y121" s="112">
        <v>109</v>
      </c>
      <c r="Z121" s="112">
        <v>103</v>
      </c>
      <c r="AB121" s="109" t="str">
        <f>TEXT(Z121,"###,###")</f>
        <v>103</v>
      </c>
    </row>
    <row r="122" spans="19:32" x14ac:dyDescent="0.25">
      <c r="S122" s="101" t="s">
        <v>99</v>
      </c>
      <c r="T122" s="112"/>
      <c r="U122" s="112"/>
      <c r="V122" s="112">
        <v>121</v>
      </c>
      <c r="W122" s="112">
        <v>141</v>
      </c>
      <c r="X122" s="112">
        <v>141</v>
      </c>
      <c r="Y122" s="112">
        <v>137</v>
      </c>
      <c r="Z122" s="112">
        <v>114</v>
      </c>
      <c r="AB122" s="109" t="str">
        <f>TEXT(Z122,"###,###")</f>
        <v>114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767</v>
      </c>
      <c r="W124" s="112">
        <v>823</v>
      </c>
      <c r="X124" s="112">
        <v>824</v>
      </c>
      <c r="Y124" s="112">
        <v>807</v>
      </c>
      <c r="Z124" s="112">
        <v>815</v>
      </c>
      <c r="AB124" s="109" t="str">
        <f>TEXT(Z124,"###,###")</f>
        <v>815</v>
      </c>
      <c r="AD124" s="127">
        <f>Z124/$Z$7*100</f>
        <v>89.071038251366119</v>
      </c>
    </row>
    <row r="125" spans="19:32" x14ac:dyDescent="0.25">
      <c r="S125" s="101" t="s">
        <v>101</v>
      </c>
      <c r="T125" s="112"/>
      <c r="U125" s="112"/>
      <c r="V125" s="112">
        <v>182</v>
      </c>
      <c r="W125" s="112">
        <v>249</v>
      </c>
      <c r="X125" s="112">
        <v>243</v>
      </c>
      <c r="Y125" s="112">
        <v>246</v>
      </c>
      <c r="Z125" s="112">
        <v>217</v>
      </c>
      <c r="AB125" s="109" t="str">
        <f>TEXT(Z125,"###,###")</f>
        <v>217</v>
      </c>
      <c r="AD125" s="127">
        <f>Z125/$Z$7*100</f>
        <v>23.715846994535518</v>
      </c>
    </row>
    <row r="127" spans="19:32" x14ac:dyDescent="0.25">
      <c r="S127" s="101" t="s">
        <v>102</v>
      </c>
      <c r="T127" s="112"/>
      <c r="U127" s="112"/>
      <c r="V127" s="112">
        <v>418</v>
      </c>
      <c r="W127" s="112">
        <v>472</v>
      </c>
      <c r="X127" s="112">
        <v>474</v>
      </c>
      <c r="Y127" s="112">
        <v>473</v>
      </c>
      <c r="Z127" s="112">
        <v>473</v>
      </c>
      <c r="AB127" s="109" t="str">
        <f>TEXT(Z127,"###,###")</f>
        <v>473</v>
      </c>
      <c r="AD127" s="127">
        <f>Z127/$Z$7*100</f>
        <v>51.693989071038246</v>
      </c>
    </row>
    <row r="128" spans="19:32" x14ac:dyDescent="0.25">
      <c r="S128" s="101" t="s">
        <v>103</v>
      </c>
      <c r="T128" s="112"/>
      <c r="U128" s="112"/>
      <c r="V128" s="112">
        <v>411</v>
      </c>
      <c r="W128" s="112">
        <v>457</v>
      </c>
      <c r="X128" s="112">
        <v>455</v>
      </c>
      <c r="Y128" s="112">
        <v>440</v>
      </c>
      <c r="Z128" s="112">
        <v>443</v>
      </c>
      <c r="AB128" s="109" t="str">
        <f>TEXT(Z128,"###,###")</f>
        <v>443</v>
      </c>
      <c r="AD128" s="127">
        <f>Z128/$Z$7*100</f>
        <v>48.415300546448087</v>
      </c>
    </row>
    <row r="130" spans="19:20" x14ac:dyDescent="0.25">
      <c r="S130" s="101" t="s">
        <v>261</v>
      </c>
      <c r="T130" s="127">
        <v>76.612021857923494</v>
      </c>
    </row>
    <row r="131" spans="19:20" x14ac:dyDescent="0.25">
      <c r="S131" s="101" t="s">
        <v>262</v>
      </c>
      <c r="T131" s="127">
        <v>11.256830601092895</v>
      </c>
    </row>
    <row r="132" spans="19:20" x14ac:dyDescent="0.25">
      <c r="S132" s="101" t="s">
        <v>263</v>
      </c>
      <c r="T132" s="127">
        <v>12.459016393442624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5845206-2197-4289-A22B-4C091DB70D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267D9D2-5DEB-4CAA-83AC-D8B5A58C397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AC26671-868F-475B-AF48-E00C3B6AC61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27BA63E-0D81-452B-A9A8-C36F31C4B1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DBC8A-AF0A-4687-BDB2-F5F1FBF02FCA}">
  <sheetPr codeName="Sheet6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106</v>
      </c>
      <c r="T1" s="99"/>
      <c r="U1" s="99"/>
      <c r="V1" s="99"/>
      <c r="W1" s="99"/>
      <c r="X1" s="99"/>
      <c r="Y1" s="100" t="s">
        <v>195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106</v>
      </c>
      <c r="Y3" s="105" t="s">
        <v>195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 Adelaide,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19032</v>
      </c>
      <c r="W4" s="108">
        <v>20490</v>
      </c>
      <c r="X4" s="108">
        <v>22184</v>
      </c>
      <c r="Y4" s="108">
        <v>27439</v>
      </c>
      <c r="Z4" s="108">
        <v>31473</v>
      </c>
      <c r="AB4" s="109" t="str">
        <f>TEXT(Z4,"###,###")</f>
        <v>31,473</v>
      </c>
      <c r="AD4" s="110">
        <f>Z4/Y4-1</f>
        <v>0.14701701957068414</v>
      </c>
      <c r="AF4" s="110">
        <f>Z4/V4-1</f>
        <v>0.65368852459016402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10020</v>
      </c>
      <c r="W5" s="108">
        <v>10840</v>
      </c>
      <c r="X5" s="108">
        <v>11471</v>
      </c>
      <c r="Y5" s="108">
        <v>13788</v>
      </c>
      <c r="Z5" s="108">
        <v>15754</v>
      </c>
      <c r="AB5" s="109" t="str">
        <f>TEXT(Z5,"###,###")</f>
        <v>15,754</v>
      </c>
      <c r="AD5" s="110">
        <f t="shared" ref="AD5:AD9" si="0">Z5/Y5-1</f>
        <v>0.14258775747026409</v>
      </c>
      <c r="AF5" s="110">
        <f t="shared" ref="AF5:AF9" si="1">Z5/V5-1</f>
        <v>0.572255489021956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9015</v>
      </c>
      <c r="W6" s="108">
        <v>9655</v>
      </c>
      <c r="X6" s="108">
        <v>10707</v>
      </c>
      <c r="Y6" s="108">
        <v>13641</v>
      </c>
      <c r="Z6" s="108">
        <v>15707</v>
      </c>
      <c r="AB6" s="109" t="str">
        <f>TEXT(Z6,"###,###")</f>
        <v>15,707</v>
      </c>
      <c r="AD6" s="110">
        <f t="shared" si="0"/>
        <v>0.15145517190821778</v>
      </c>
      <c r="AF6" s="110">
        <f t="shared" si="1"/>
        <v>0.74231835829173609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12927</v>
      </c>
      <c r="W7" s="108">
        <v>13966</v>
      </c>
      <c r="X7" s="108">
        <v>14237</v>
      </c>
      <c r="Y7" s="108">
        <v>16511</v>
      </c>
      <c r="Z7" s="108">
        <v>18733</v>
      </c>
      <c r="AB7" s="109" t="str">
        <f>TEXT(Z7,"###,###")</f>
        <v>18,733</v>
      </c>
      <c r="AD7" s="110">
        <f t="shared" si="0"/>
        <v>0.13457694870086612</v>
      </c>
      <c r="AF7" s="110">
        <f t="shared" si="1"/>
        <v>0.4491374642221706</v>
      </c>
    </row>
    <row r="8" spans="1:32" ht="17.25" customHeight="1" x14ac:dyDescent="0.25">
      <c r="A8" s="62" t="s">
        <v>12</v>
      </c>
      <c r="B8" s="63"/>
      <c r="C8" s="29"/>
      <c r="D8" s="64" t="str">
        <f>AB4</f>
        <v>31,473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18,733</v>
      </c>
      <c r="P8" s="65"/>
      <c r="S8" s="107" t="s">
        <v>82</v>
      </c>
      <c r="T8" s="108"/>
      <c r="U8" s="108"/>
      <c r="V8" s="108">
        <v>38359.5</v>
      </c>
      <c r="W8" s="108">
        <v>35745.870000000003</v>
      </c>
      <c r="X8" s="108">
        <v>36908.43</v>
      </c>
      <c r="Y8" s="108">
        <v>35940.949999999997</v>
      </c>
      <c r="Z8" s="108">
        <v>35080.06</v>
      </c>
      <c r="AB8" s="109" t="str">
        <f>TEXT(Z8,"$###,###")</f>
        <v>$35,080</v>
      </c>
      <c r="AD8" s="110">
        <f t="shared" si="0"/>
        <v>-2.3952900521549969E-2</v>
      </c>
      <c r="AF8" s="110">
        <f t="shared" si="1"/>
        <v>-8.5492250941748504E-2</v>
      </c>
    </row>
    <row r="9" spans="1:32" x14ac:dyDescent="0.25">
      <c r="A9" s="30" t="s">
        <v>14</v>
      </c>
      <c r="B9" s="69"/>
      <c r="C9" s="70"/>
      <c r="D9" s="71">
        <f>AD104</f>
        <v>78.91526069964732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51.374579618854433</v>
      </c>
      <c r="P9" s="72" t="s">
        <v>83</v>
      </c>
      <c r="S9" s="107" t="s">
        <v>7</v>
      </c>
      <c r="T9" s="108"/>
      <c r="U9" s="108"/>
      <c r="V9" s="108">
        <v>808823075</v>
      </c>
      <c r="W9" s="108">
        <v>870199914</v>
      </c>
      <c r="X9" s="108">
        <v>929026050</v>
      </c>
      <c r="Y9" s="108">
        <v>1086247218</v>
      </c>
      <c r="Z9" s="108">
        <v>1217428730</v>
      </c>
      <c r="AB9" s="109" t="str">
        <f>TEXT(Z9/1000000,"$#,###.0")&amp;" mil"</f>
        <v>$1,217.4 mil</v>
      </c>
      <c r="AD9" s="110">
        <f t="shared" si="0"/>
        <v>0.12076579790144981</v>
      </c>
      <c r="AF9" s="110">
        <f t="shared" si="1"/>
        <v>0.50518545727692055</v>
      </c>
    </row>
    <row r="10" spans="1:32" x14ac:dyDescent="0.25">
      <c r="A10" s="30" t="s">
        <v>17</v>
      </c>
      <c r="B10" s="69"/>
      <c r="C10" s="70"/>
      <c r="D10" s="71">
        <f>AD105</f>
        <v>15.057350745083086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48.630758554422677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85.688357444082627</v>
      </c>
      <c r="P11" s="72" t="s">
        <v>83</v>
      </c>
      <c r="S11" s="107" t="s">
        <v>29</v>
      </c>
      <c r="T11" s="112"/>
      <c r="U11" s="112"/>
      <c r="V11" s="112">
        <v>16957</v>
      </c>
      <c r="W11" s="112">
        <v>18280</v>
      </c>
      <c r="X11" s="112">
        <v>19918</v>
      </c>
      <c r="Y11" s="112">
        <v>24932</v>
      </c>
      <c r="Z11" s="112">
        <v>28789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5.7972561789355685</v>
      </c>
      <c r="P12" s="72" t="s">
        <v>83</v>
      </c>
      <c r="S12" s="107" t="s">
        <v>30</v>
      </c>
      <c r="T12" s="112"/>
      <c r="U12" s="112"/>
      <c r="V12" s="112">
        <v>2082</v>
      </c>
      <c r="W12" s="112">
        <v>2214</v>
      </c>
      <c r="X12" s="112">
        <v>2266</v>
      </c>
      <c r="Y12" s="112">
        <v>2510</v>
      </c>
      <c r="Z12" s="112">
        <v>2687</v>
      </c>
    </row>
    <row r="13" spans="1:32" ht="15" customHeight="1" x14ac:dyDescent="0.25">
      <c r="A13" s="30" t="s">
        <v>19</v>
      </c>
      <c r="B13" s="70"/>
      <c r="C13" s="70"/>
      <c r="D13" s="71">
        <f>AD108</f>
        <v>11.981698598798971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8.5731062830299471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17.793028945445304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36.3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24.538493311727514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26.189078097475043</v>
      </c>
      <c r="P15" s="72" t="s">
        <v>83</v>
      </c>
      <c r="S15" s="115" t="s">
        <v>59</v>
      </c>
      <c r="T15" s="115"/>
      <c r="U15" s="116"/>
      <c r="V15" s="116">
        <v>449</v>
      </c>
      <c r="W15" s="116">
        <v>468</v>
      </c>
      <c r="X15" s="116">
        <v>354</v>
      </c>
      <c r="Y15" s="112">
        <v>207</v>
      </c>
      <c r="Z15" s="112">
        <v>306</v>
      </c>
      <c r="AB15" s="117">
        <f t="shared" ref="AB15:AB34" si="2">IF(Z15="np",0,Z15/$Z$34)</f>
        <v>9.7216927182615324E-3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39.656213262161216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73.810921902524953</v>
      </c>
      <c r="P16" s="37" t="s">
        <v>83</v>
      </c>
      <c r="S16" s="115" t="s">
        <v>60</v>
      </c>
      <c r="T16" s="115"/>
      <c r="U16" s="116"/>
      <c r="V16" s="116">
        <v>120</v>
      </c>
      <c r="W16" s="116">
        <v>153</v>
      </c>
      <c r="X16" s="116">
        <v>154</v>
      </c>
      <c r="Y16" s="112">
        <v>176</v>
      </c>
      <c r="Z16" s="112">
        <v>248</v>
      </c>
      <c r="AB16" s="117">
        <f t="shared" si="2"/>
        <v>7.8790189350616338E-3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736</v>
      </c>
      <c r="W17" s="116">
        <v>876</v>
      </c>
      <c r="X17" s="116">
        <v>784</v>
      </c>
      <c r="Y17" s="112">
        <v>961</v>
      </c>
      <c r="Z17" s="112">
        <v>1050</v>
      </c>
      <c r="AB17" s="117">
        <f t="shared" si="2"/>
        <v>3.3358749523446432E-2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98</v>
      </c>
      <c r="W18" s="116">
        <v>82</v>
      </c>
      <c r="X18" s="116">
        <v>98</v>
      </c>
      <c r="Y18" s="112">
        <v>106</v>
      </c>
      <c r="Z18" s="112">
        <v>126</v>
      </c>
      <c r="AB18" s="117">
        <f t="shared" si="2"/>
        <v>4.0030499428135718E-3</v>
      </c>
    </row>
    <row r="19" spans="1:28" x14ac:dyDescent="0.25">
      <c r="A19" s="61" t="str">
        <f>$S$1&amp;" ("&amp;$V$2&amp;" to "&amp;$Z$2&amp;")"</f>
        <v>Adelaide (2018-19 to 2022-23)</v>
      </c>
      <c r="B19" s="61"/>
      <c r="C19" s="61"/>
      <c r="D19" s="61"/>
      <c r="E19" s="61"/>
      <c r="F19" s="61"/>
      <c r="G19" s="61" t="str">
        <f>$S$1&amp;" ("&amp;$V$2&amp;" to "&amp;$Z$2&amp;")"</f>
        <v>Adelaide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593</v>
      </c>
      <c r="W19" s="116">
        <v>634</v>
      </c>
      <c r="X19" s="116">
        <v>719</v>
      </c>
      <c r="Y19" s="112">
        <v>841</v>
      </c>
      <c r="Z19" s="112">
        <v>800</v>
      </c>
      <c r="AB19" s="117">
        <f t="shared" si="2"/>
        <v>2.5416190113102047E-2</v>
      </c>
    </row>
    <row r="20" spans="1:28" x14ac:dyDescent="0.25">
      <c r="S20" s="115" t="s">
        <v>64</v>
      </c>
      <c r="T20" s="115"/>
      <c r="U20" s="116"/>
      <c r="V20" s="116">
        <v>473</v>
      </c>
      <c r="W20" s="116">
        <v>475</v>
      </c>
      <c r="X20" s="116">
        <v>503</v>
      </c>
      <c r="Y20" s="112">
        <v>568</v>
      </c>
      <c r="Z20" s="112">
        <v>666</v>
      </c>
      <c r="AB20" s="117">
        <f t="shared" si="2"/>
        <v>2.1158978269157452E-2</v>
      </c>
    </row>
    <row r="21" spans="1:28" x14ac:dyDescent="0.25">
      <c r="S21" s="115" t="s">
        <v>65</v>
      </c>
      <c r="T21" s="115"/>
      <c r="U21" s="116"/>
      <c r="V21" s="116">
        <v>1183</v>
      </c>
      <c r="W21" s="116">
        <v>1364</v>
      </c>
      <c r="X21" s="116">
        <v>1519</v>
      </c>
      <c r="Y21" s="112">
        <v>2202</v>
      </c>
      <c r="Z21" s="112">
        <v>2625</v>
      </c>
      <c r="AB21" s="117">
        <f t="shared" si="2"/>
        <v>8.3396873808616087E-2</v>
      </c>
    </row>
    <row r="22" spans="1:28" x14ac:dyDescent="0.25">
      <c r="S22" s="115" t="s">
        <v>66</v>
      </c>
      <c r="T22" s="115"/>
      <c r="U22" s="116"/>
      <c r="V22" s="116">
        <v>2745</v>
      </c>
      <c r="W22" s="116">
        <v>2862</v>
      </c>
      <c r="X22" s="116">
        <v>3534</v>
      </c>
      <c r="Y22" s="112">
        <v>4795</v>
      </c>
      <c r="Z22" s="112">
        <v>5807</v>
      </c>
      <c r="AB22" s="117">
        <f t="shared" si="2"/>
        <v>0.18448976998347949</v>
      </c>
    </row>
    <row r="23" spans="1:28" x14ac:dyDescent="0.25">
      <c r="S23" s="115" t="s">
        <v>67</v>
      </c>
      <c r="T23" s="115"/>
      <c r="U23" s="116"/>
      <c r="V23" s="116">
        <v>339</v>
      </c>
      <c r="W23" s="116">
        <v>361</v>
      </c>
      <c r="X23" s="116">
        <v>416</v>
      </c>
      <c r="Y23" s="112">
        <v>604</v>
      </c>
      <c r="Z23" s="112">
        <v>709</v>
      </c>
      <c r="AB23" s="117">
        <f t="shared" si="2"/>
        <v>2.2525098487736688E-2</v>
      </c>
    </row>
    <row r="24" spans="1:28" x14ac:dyDescent="0.25">
      <c r="S24" s="115" t="s">
        <v>68</v>
      </c>
      <c r="T24" s="115"/>
      <c r="U24" s="116"/>
      <c r="V24" s="116">
        <v>469</v>
      </c>
      <c r="W24" s="116">
        <v>469</v>
      </c>
      <c r="X24" s="116">
        <v>508</v>
      </c>
      <c r="Y24" s="112">
        <v>609</v>
      </c>
      <c r="Z24" s="112">
        <v>616</v>
      </c>
      <c r="AB24" s="117">
        <f t="shared" si="2"/>
        <v>1.9570466387088575E-2</v>
      </c>
    </row>
    <row r="25" spans="1:28" x14ac:dyDescent="0.25">
      <c r="S25" s="115" t="s">
        <v>69</v>
      </c>
      <c r="T25" s="115"/>
      <c r="U25" s="116"/>
      <c r="V25" s="116">
        <v>570</v>
      </c>
      <c r="W25" s="116">
        <v>720</v>
      </c>
      <c r="X25" s="116">
        <v>798</v>
      </c>
      <c r="Y25" s="112">
        <v>982</v>
      </c>
      <c r="Z25" s="112">
        <v>1046</v>
      </c>
      <c r="AB25" s="117">
        <f t="shared" si="2"/>
        <v>3.3231668572880922E-2</v>
      </c>
    </row>
    <row r="26" spans="1:28" x14ac:dyDescent="0.25">
      <c r="S26" s="115" t="s">
        <v>70</v>
      </c>
      <c r="T26" s="115"/>
      <c r="U26" s="116"/>
      <c r="V26" s="116">
        <v>336</v>
      </c>
      <c r="W26" s="116">
        <v>372</v>
      </c>
      <c r="X26" s="116">
        <v>414</v>
      </c>
      <c r="Y26" s="112">
        <v>501</v>
      </c>
      <c r="Z26" s="112">
        <v>629</v>
      </c>
      <c r="AB26" s="117">
        <f t="shared" si="2"/>
        <v>1.9983479476426484E-2</v>
      </c>
    </row>
    <row r="27" spans="1:28" x14ac:dyDescent="0.25">
      <c r="S27" s="115" t="s">
        <v>71</v>
      </c>
      <c r="T27" s="115"/>
      <c r="U27" s="116"/>
      <c r="V27" s="116">
        <v>2060</v>
      </c>
      <c r="W27" s="116">
        <v>2289</v>
      </c>
      <c r="X27" s="116">
        <v>2595</v>
      </c>
      <c r="Y27" s="112">
        <v>3222</v>
      </c>
      <c r="Z27" s="112">
        <v>3457</v>
      </c>
      <c r="AB27" s="117">
        <f t="shared" si="2"/>
        <v>0.10982971152624221</v>
      </c>
    </row>
    <row r="28" spans="1:28" x14ac:dyDescent="0.25">
      <c r="S28" s="115" t="s">
        <v>72</v>
      </c>
      <c r="T28" s="115"/>
      <c r="U28" s="116"/>
      <c r="V28" s="116">
        <v>1665</v>
      </c>
      <c r="W28" s="116">
        <v>2036</v>
      </c>
      <c r="X28" s="116">
        <v>2091</v>
      </c>
      <c r="Y28" s="112">
        <v>2676</v>
      </c>
      <c r="Z28" s="112">
        <v>3410</v>
      </c>
      <c r="AB28" s="117">
        <f t="shared" si="2"/>
        <v>0.10833651035709747</v>
      </c>
    </row>
    <row r="29" spans="1:28" x14ac:dyDescent="0.25">
      <c r="S29" s="115" t="s">
        <v>73</v>
      </c>
      <c r="T29" s="115"/>
      <c r="U29" s="116"/>
      <c r="V29" s="116">
        <v>1240</v>
      </c>
      <c r="W29" s="116">
        <v>1165</v>
      </c>
      <c r="X29" s="116">
        <v>1110</v>
      </c>
      <c r="Y29" s="112">
        <v>1320</v>
      </c>
      <c r="Z29" s="112">
        <v>1374</v>
      </c>
      <c r="AB29" s="117">
        <f t="shared" si="2"/>
        <v>4.3652306519252761E-2</v>
      </c>
    </row>
    <row r="30" spans="1:28" x14ac:dyDescent="0.25">
      <c r="S30" s="115" t="s">
        <v>74</v>
      </c>
      <c r="T30" s="115"/>
      <c r="U30" s="116"/>
      <c r="V30" s="116">
        <v>1846</v>
      </c>
      <c r="W30" s="116">
        <v>1929</v>
      </c>
      <c r="X30" s="116">
        <v>2025</v>
      </c>
      <c r="Y30" s="112">
        <v>2265</v>
      </c>
      <c r="Z30" s="112">
        <v>2547</v>
      </c>
      <c r="AB30" s="117">
        <f t="shared" si="2"/>
        <v>8.0918795272588634E-2</v>
      </c>
    </row>
    <row r="31" spans="1:28" x14ac:dyDescent="0.25">
      <c r="S31" s="115" t="s">
        <v>75</v>
      </c>
      <c r="T31" s="115"/>
      <c r="U31" s="116"/>
      <c r="V31" s="116">
        <v>2262</v>
      </c>
      <c r="W31" s="116">
        <v>2424</v>
      </c>
      <c r="X31" s="116">
        <v>2782</v>
      </c>
      <c r="Y31" s="112">
        <v>3335</v>
      </c>
      <c r="Z31" s="112">
        <v>3610</v>
      </c>
      <c r="AB31" s="117">
        <f t="shared" si="2"/>
        <v>0.11469055788537298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529</v>
      </c>
      <c r="W32" s="116">
        <v>571</v>
      </c>
      <c r="X32" s="116">
        <v>624</v>
      </c>
      <c r="Y32" s="112">
        <v>801</v>
      </c>
      <c r="Z32" s="112">
        <v>1183</v>
      </c>
      <c r="AB32" s="117">
        <f t="shared" si="2"/>
        <v>3.7584191129749651E-2</v>
      </c>
    </row>
    <row r="33" spans="19:32" x14ac:dyDescent="0.25">
      <c r="S33" s="115" t="s">
        <v>77</v>
      </c>
      <c r="T33" s="115"/>
      <c r="U33" s="116"/>
      <c r="V33" s="116">
        <v>547</v>
      </c>
      <c r="W33" s="116">
        <v>599</v>
      </c>
      <c r="X33" s="116">
        <v>673</v>
      </c>
      <c r="Y33" s="112">
        <v>781</v>
      </c>
      <c r="Z33" s="112">
        <v>835</v>
      </c>
      <c r="AB33" s="117">
        <f t="shared" si="2"/>
        <v>2.652814843055026E-2</v>
      </c>
    </row>
    <row r="34" spans="19:32" x14ac:dyDescent="0.25">
      <c r="S34" s="118" t="s">
        <v>53</v>
      </c>
      <c r="T34" s="118"/>
      <c r="U34" s="119"/>
      <c r="V34" s="119">
        <v>19033</v>
      </c>
      <c r="W34" s="119">
        <v>20489</v>
      </c>
      <c r="X34" s="119">
        <v>22184</v>
      </c>
      <c r="Y34" s="120">
        <v>27442</v>
      </c>
      <c r="Z34" s="120">
        <v>31476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10558</v>
      </c>
      <c r="W37" s="112">
        <v>11310</v>
      </c>
      <c r="X37" s="112">
        <v>11116</v>
      </c>
      <c r="Y37" s="112">
        <v>12386</v>
      </c>
      <c r="Z37" s="112">
        <v>13827</v>
      </c>
      <c r="AB37" s="132">
        <f>Z37/Z40*100</f>
        <v>73.810921902524953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2371</v>
      </c>
      <c r="W38" s="112">
        <v>2661</v>
      </c>
      <c r="X38" s="112">
        <v>3122</v>
      </c>
      <c r="Y38" s="112">
        <v>4123</v>
      </c>
      <c r="Z38" s="112">
        <v>4906</v>
      </c>
      <c r="AB38" s="132">
        <f>Z38/Z40*100</f>
        <v>26.189078097475043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12929</v>
      </c>
      <c r="W40" s="112">
        <v>13971</v>
      </c>
      <c r="X40" s="112">
        <v>14238</v>
      </c>
      <c r="Y40" s="112">
        <v>16509</v>
      </c>
      <c r="Z40" s="112">
        <v>18733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7</v>
      </c>
      <c r="X44" s="112">
        <v>2</v>
      </c>
      <c r="Y44" s="112">
        <v>3</v>
      </c>
      <c r="Z44" s="112">
        <v>11</v>
      </c>
    </row>
    <row r="45" spans="19:32" x14ac:dyDescent="0.25">
      <c r="S45" s="115" t="s">
        <v>37</v>
      </c>
      <c r="T45" s="115"/>
      <c r="U45" s="112"/>
      <c r="V45" s="112">
        <v>40</v>
      </c>
      <c r="W45" s="112">
        <v>50</v>
      </c>
      <c r="X45" s="112">
        <v>74</v>
      </c>
      <c r="Y45" s="112">
        <v>82</v>
      </c>
      <c r="Z45" s="112">
        <v>87</v>
      </c>
    </row>
    <row r="46" spans="19:32" x14ac:dyDescent="0.25">
      <c r="S46" s="115" t="s">
        <v>38</v>
      </c>
      <c r="T46" s="115"/>
      <c r="U46" s="112"/>
      <c r="V46" s="112">
        <v>395</v>
      </c>
      <c r="W46" s="112">
        <v>416</v>
      </c>
      <c r="X46" s="112">
        <v>454</v>
      </c>
      <c r="Y46" s="112">
        <v>638</v>
      </c>
      <c r="Z46" s="112">
        <v>640</v>
      </c>
    </row>
    <row r="47" spans="19:32" x14ac:dyDescent="0.25">
      <c r="S47" s="115" t="s">
        <v>39</v>
      </c>
      <c r="T47" s="115"/>
      <c r="U47" s="112"/>
      <c r="V47" s="112">
        <v>1315</v>
      </c>
      <c r="W47" s="112">
        <v>1361</v>
      </c>
      <c r="X47" s="112">
        <v>1432</v>
      </c>
      <c r="Y47" s="112">
        <v>1932</v>
      </c>
      <c r="Z47" s="112">
        <v>2541</v>
      </c>
    </row>
    <row r="48" spans="19:32" x14ac:dyDescent="0.25">
      <c r="S48" s="115" t="s">
        <v>40</v>
      </c>
      <c r="T48" s="115"/>
      <c r="U48" s="112"/>
      <c r="V48" s="112">
        <v>1983</v>
      </c>
      <c r="W48" s="112">
        <v>2246</v>
      </c>
      <c r="X48" s="112">
        <v>2381</v>
      </c>
      <c r="Y48" s="112">
        <v>3150</v>
      </c>
      <c r="Z48" s="112">
        <v>3747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1545</v>
      </c>
      <c r="W49" s="112">
        <v>1724</v>
      </c>
      <c r="X49" s="112">
        <v>1890</v>
      </c>
      <c r="Y49" s="112">
        <v>2159</v>
      </c>
      <c r="Z49" s="112">
        <v>2508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Adelaide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1136</v>
      </c>
      <c r="W50" s="112">
        <v>1242</v>
      </c>
      <c r="X50" s="112">
        <v>1343</v>
      </c>
      <c r="Y50" s="112">
        <v>1547</v>
      </c>
      <c r="Z50" s="112">
        <v>1738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666</v>
      </c>
      <c r="W51" s="112">
        <v>722</v>
      </c>
      <c r="X51" s="112">
        <v>831</v>
      </c>
      <c r="Y51" s="112">
        <v>983</v>
      </c>
      <c r="Z51" s="112">
        <v>1143</v>
      </c>
    </row>
    <row r="52" spans="1:26" ht="15" customHeight="1" x14ac:dyDescent="0.25">
      <c r="S52" s="115" t="s">
        <v>44</v>
      </c>
      <c r="T52" s="115"/>
      <c r="U52" s="112"/>
      <c r="V52" s="112">
        <v>666</v>
      </c>
      <c r="W52" s="112">
        <v>666</v>
      </c>
      <c r="X52" s="112">
        <v>706</v>
      </c>
      <c r="Y52" s="112">
        <v>738</v>
      </c>
      <c r="Z52" s="112">
        <v>737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467</v>
      </c>
      <c r="W53" s="112">
        <v>519</v>
      </c>
      <c r="X53" s="112">
        <v>558</v>
      </c>
      <c r="Y53" s="112">
        <v>644</v>
      </c>
      <c r="Z53" s="112">
        <v>729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611</v>
      </c>
      <c r="W54" s="112">
        <v>612</v>
      </c>
      <c r="X54" s="112">
        <v>584</v>
      </c>
      <c r="Y54" s="112">
        <v>583</v>
      </c>
      <c r="Z54" s="112">
        <v>572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466</v>
      </c>
      <c r="W55" s="112">
        <v>506</v>
      </c>
      <c r="X55" s="112">
        <v>480</v>
      </c>
      <c r="Y55" s="112">
        <v>542</v>
      </c>
      <c r="Z55" s="112">
        <v>537</v>
      </c>
    </row>
    <row r="56" spans="1:26" ht="15" customHeight="1" x14ac:dyDescent="0.25">
      <c r="S56" s="115" t="s">
        <v>48</v>
      </c>
      <c r="T56" s="115"/>
      <c r="U56" s="112"/>
      <c r="V56" s="112">
        <v>315</v>
      </c>
      <c r="W56" s="112">
        <v>341</v>
      </c>
      <c r="X56" s="112">
        <v>329</v>
      </c>
      <c r="Y56" s="112">
        <v>361</v>
      </c>
      <c r="Z56" s="112">
        <v>335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258</v>
      </c>
      <c r="W57" s="112">
        <v>262</v>
      </c>
      <c r="X57" s="112">
        <v>252</v>
      </c>
      <c r="Y57" s="112">
        <v>231</v>
      </c>
      <c r="Z57" s="112">
        <v>236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107</v>
      </c>
      <c r="W58" s="112">
        <v>112</v>
      </c>
      <c r="X58" s="112">
        <v>106</v>
      </c>
      <c r="Y58" s="112">
        <v>148</v>
      </c>
      <c r="Z58" s="112">
        <v>138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31</v>
      </c>
      <c r="W59" s="112">
        <v>38</v>
      </c>
      <c r="X59" s="112">
        <v>36</v>
      </c>
      <c r="Y59" s="112">
        <v>33</v>
      </c>
      <c r="Z59" s="112">
        <v>43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21</v>
      </c>
      <c r="W60" s="112">
        <v>13</v>
      </c>
      <c r="X60" s="112">
        <v>13</v>
      </c>
      <c r="Y60" s="112">
        <v>8</v>
      </c>
      <c r="Z60" s="112">
        <v>11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10025</v>
      </c>
      <c r="W61" s="112">
        <v>10837</v>
      </c>
      <c r="X61" s="112">
        <v>11471</v>
      </c>
      <c r="Y61" s="112">
        <v>13788</v>
      </c>
      <c r="Z61" s="112">
        <v>15758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0</v>
      </c>
      <c r="X63" s="112">
        <v>5</v>
      </c>
      <c r="Y63" s="112">
        <v>16</v>
      </c>
      <c r="Z63" s="112">
        <v>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44</v>
      </c>
      <c r="W64" s="112">
        <v>83</v>
      </c>
      <c r="X64" s="112">
        <v>93</v>
      </c>
      <c r="Y64" s="112">
        <v>100</v>
      </c>
      <c r="Z64" s="112">
        <v>104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Adelaide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499</v>
      </c>
      <c r="W65" s="112">
        <v>517</v>
      </c>
      <c r="X65" s="112">
        <v>633</v>
      </c>
      <c r="Y65" s="112">
        <v>891</v>
      </c>
      <c r="Z65" s="112">
        <v>984</v>
      </c>
    </row>
    <row r="66" spans="1:26" x14ac:dyDescent="0.25">
      <c r="S66" s="115" t="s">
        <v>39</v>
      </c>
      <c r="T66" s="115"/>
      <c r="U66" s="112"/>
      <c r="V66" s="112">
        <v>1405</v>
      </c>
      <c r="W66" s="112">
        <v>1444</v>
      </c>
      <c r="X66" s="112">
        <v>1703</v>
      </c>
      <c r="Y66" s="112">
        <v>2462</v>
      </c>
      <c r="Z66" s="112">
        <v>2919</v>
      </c>
    </row>
    <row r="67" spans="1:26" x14ac:dyDescent="0.25">
      <c r="S67" s="115" t="s">
        <v>40</v>
      </c>
      <c r="T67" s="115"/>
      <c r="U67" s="112"/>
      <c r="V67" s="112">
        <v>1814</v>
      </c>
      <c r="W67" s="112">
        <v>2061</v>
      </c>
      <c r="X67" s="112">
        <v>2331</v>
      </c>
      <c r="Y67" s="112">
        <v>3126</v>
      </c>
      <c r="Z67" s="112">
        <v>3896</v>
      </c>
    </row>
    <row r="68" spans="1:26" x14ac:dyDescent="0.25">
      <c r="S68" s="115" t="s">
        <v>41</v>
      </c>
      <c r="T68" s="115"/>
      <c r="U68" s="112"/>
      <c r="V68" s="112">
        <v>1468</v>
      </c>
      <c r="W68" s="112">
        <v>1480</v>
      </c>
      <c r="X68" s="112">
        <v>1639</v>
      </c>
      <c r="Y68" s="112">
        <v>2056</v>
      </c>
      <c r="Z68" s="112">
        <v>2485</v>
      </c>
    </row>
    <row r="69" spans="1:26" x14ac:dyDescent="0.25">
      <c r="S69" s="115" t="s">
        <v>42</v>
      </c>
      <c r="T69" s="115"/>
      <c r="U69" s="112"/>
      <c r="V69" s="112">
        <v>814</v>
      </c>
      <c r="W69" s="112">
        <v>946</v>
      </c>
      <c r="X69" s="112">
        <v>1059</v>
      </c>
      <c r="Y69" s="112">
        <v>1309</v>
      </c>
      <c r="Z69" s="112">
        <v>1480</v>
      </c>
    </row>
    <row r="70" spans="1:26" x14ac:dyDescent="0.25">
      <c r="S70" s="115" t="s">
        <v>43</v>
      </c>
      <c r="T70" s="115"/>
      <c r="U70" s="112"/>
      <c r="V70" s="112">
        <v>565</v>
      </c>
      <c r="W70" s="112">
        <v>636</v>
      </c>
      <c r="X70" s="112">
        <v>729</v>
      </c>
      <c r="Y70" s="112">
        <v>872</v>
      </c>
      <c r="Z70" s="112">
        <v>943</v>
      </c>
    </row>
    <row r="71" spans="1:26" x14ac:dyDescent="0.25">
      <c r="S71" s="115" t="s">
        <v>44</v>
      </c>
      <c r="T71" s="115"/>
      <c r="U71" s="112"/>
      <c r="V71" s="112">
        <v>449</v>
      </c>
      <c r="W71" s="112">
        <v>490</v>
      </c>
      <c r="X71" s="112">
        <v>526</v>
      </c>
      <c r="Y71" s="112">
        <v>623</v>
      </c>
      <c r="Z71" s="112">
        <v>626</v>
      </c>
    </row>
    <row r="72" spans="1:26" x14ac:dyDescent="0.25">
      <c r="S72" s="115" t="s">
        <v>45</v>
      </c>
      <c r="T72" s="115"/>
      <c r="U72" s="112"/>
      <c r="V72" s="112">
        <v>460</v>
      </c>
      <c r="W72" s="112">
        <v>466</v>
      </c>
      <c r="X72" s="112">
        <v>472</v>
      </c>
      <c r="Y72" s="112">
        <v>558</v>
      </c>
      <c r="Z72" s="112">
        <v>593</v>
      </c>
    </row>
    <row r="73" spans="1:26" x14ac:dyDescent="0.25">
      <c r="S73" s="115" t="s">
        <v>46</v>
      </c>
      <c r="T73" s="115"/>
      <c r="U73" s="112"/>
      <c r="V73" s="112">
        <v>520</v>
      </c>
      <c r="W73" s="112">
        <v>543</v>
      </c>
      <c r="X73" s="112">
        <v>553</v>
      </c>
      <c r="Y73" s="112">
        <v>573</v>
      </c>
      <c r="Z73" s="112">
        <v>604</v>
      </c>
    </row>
    <row r="74" spans="1:26" x14ac:dyDescent="0.25">
      <c r="S74" s="115" t="s">
        <v>47</v>
      </c>
      <c r="T74" s="115"/>
      <c r="U74" s="112"/>
      <c r="V74" s="112">
        <v>427</v>
      </c>
      <c r="W74" s="112">
        <v>437</v>
      </c>
      <c r="X74" s="112">
        <v>424</v>
      </c>
      <c r="Y74" s="112">
        <v>455</v>
      </c>
      <c r="Z74" s="112">
        <v>468</v>
      </c>
    </row>
    <row r="75" spans="1:26" x14ac:dyDescent="0.25">
      <c r="S75" s="115" t="s">
        <v>48</v>
      </c>
      <c r="T75" s="115"/>
      <c r="U75" s="112"/>
      <c r="V75" s="112">
        <v>296</v>
      </c>
      <c r="W75" s="112">
        <v>291</v>
      </c>
      <c r="X75" s="112">
        <v>261</v>
      </c>
      <c r="Y75" s="112">
        <v>310</v>
      </c>
      <c r="Z75" s="112">
        <v>289</v>
      </c>
    </row>
    <row r="76" spans="1:26" x14ac:dyDescent="0.25">
      <c r="S76" s="115" t="s">
        <v>49</v>
      </c>
      <c r="T76" s="115"/>
      <c r="U76" s="112"/>
      <c r="V76" s="112">
        <v>157</v>
      </c>
      <c r="W76" s="112">
        <v>153</v>
      </c>
      <c r="X76" s="112">
        <v>171</v>
      </c>
      <c r="Y76" s="112">
        <v>188</v>
      </c>
      <c r="Z76" s="112">
        <v>182</v>
      </c>
    </row>
    <row r="77" spans="1:26" x14ac:dyDescent="0.25">
      <c r="S77" s="115" t="s">
        <v>50</v>
      </c>
      <c r="T77" s="115"/>
      <c r="U77" s="112"/>
      <c r="V77" s="112">
        <v>44</v>
      </c>
      <c r="W77" s="112">
        <v>65</v>
      </c>
      <c r="X77" s="112">
        <v>54</v>
      </c>
      <c r="Y77" s="112">
        <v>59</v>
      </c>
      <c r="Z77" s="112">
        <v>78</v>
      </c>
    </row>
    <row r="78" spans="1:26" x14ac:dyDescent="0.25">
      <c r="S78" s="115" t="s">
        <v>51</v>
      </c>
      <c r="T78" s="115"/>
      <c r="U78" s="112"/>
      <c r="V78" s="112">
        <v>20</v>
      </c>
      <c r="W78" s="112">
        <v>22</v>
      </c>
      <c r="X78" s="112">
        <v>27</v>
      </c>
      <c r="Y78" s="112">
        <v>27</v>
      </c>
      <c r="Z78" s="112">
        <v>32</v>
      </c>
    </row>
    <row r="79" spans="1:26" x14ac:dyDescent="0.25">
      <c r="S79" s="115" t="s">
        <v>52</v>
      </c>
      <c r="T79" s="115"/>
      <c r="U79" s="112"/>
      <c r="V79" s="112">
        <v>18</v>
      </c>
      <c r="W79" s="112">
        <v>27</v>
      </c>
      <c r="X79" s="112">
        <v>27</v>
      </c>
      <c r="Y79" s="112">
        <v>23</v>
      </c>
      <c r="Z79" s="112">
        <v>25</v>
      </c>
    </row>
    <row r="80" spans="1:26" x14ac:dyDescent="0.25">
      <c r="S80" s="118" t="s">
        <v>53</v>
      </c>
      <c r="T80" s="118"/>
      <c r="U80" s="112"/>
      <c r="V80" s="112">
        <v>9009</v>
      </c>
      <c r="W80" s="112">
        <v>9651</v>
      </c>
      <c r="X80" s="112">
        <v>10707</v>
      </c>
      <c r="Y80" s="112">
        <v>13642</v>
      </c>
      <c r="Z80" s="112">
        <v>15709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Adelaide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838</v>
      </c>
      <c r="W83" s="112">
        <v>866</v>
      </c>
      <c r="X83" s="112">
        <v>852</v>
      </c>
      <c r="Y83" s="112">
        <v>908</v>
      </c>
      <c r="Z83" s="112">
        <v>968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1932</v>
      </c>
      <c r="W84" s="112">
        <v>2083</v>
      </c>
      <c r="X84" s="112">
        <v>2121</v>
      </c>
      <c r="Y84" s="112">
        <v>2475</v>
      </c>
      <c r="Z84" s="112">
        <v>2687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508</v>
      </c>
      <c r="W85" s="112">
        <v>563</v>
      </c>
      <c r="X85" s="112">
        <v>640</v>
      </c>
      <c r="Y85" s="112">
        <v>784</v>
      </c>
      <c r="Z85" s="112">
        <v>883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31,473</v>
      </c>
      <c r="D86" s="94">
        <f t="shared" ref="D86:D91" si="4">AD4</f>
        <v>0.14701701957068414</v>
      </c>
      <c r="E86" s="95">
        <f t="shared" ref="E86:E91" si="5">AD4</f>
        <v>0.14701701957068414</v>
      </c>
      <c r="F86" s="94">
        <f t="shared" ref="F86:F91" si="6">AF4</f>
        <v>0.65368852459016402</v>
      </c>
      <c r="G86" s="95">
        <f t="shared" ref="G86:G91" si="7">AF4</f>
        <v>0.65368852459016402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492</v>
      </c>
      <c r="W86" s="112">
        <v>508</v>
      </c>
      <c r="X86" s="112">
        <v>600</v>
      </c>
      <c r="Y86" s="112">
        <v>726</v>
      </c>
      <c r="Z86" s="112">
        <v>911</v>
      </c>
    </row>
    <row r="87" spans="1:30" ht="15" customHeight="1" x14ac:dyDescent="0.25">
      <c r="A87" s="96" t="s">
        <v>4</v>
      </c>
      <c r="B87" s="49"/>
      <c r="C87" s="97" t="str">
        <f t="shared" si="3"/>
        <v>15,754</v>
      </c>
      <c r="D87" s="94">
        <f t="shared" si="4"/>
        <v>0.14258775747026409</v>
      </c>
      <c r="E87" s="95">
        <f t="shared" si="5"/>
        <v>0.14258775747026409</v>
      </c>
      <c r="F87" s="94">
        <f t="shared" si="6"/>
        <v>0.572255489021956</v>
      </c>
      <c r="G87" s="95">
        <f t="shared" si="7"/>
        <v>0.572255489021956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465</v>
      </c>
      <c r="W87" s="112">
        <v>482</v>
      </c>
      <c r="X87" s="112">
        <v>518</v>
      </c>
      <c r="Y87" s="112">
        <v>578</v>
      </c>
      <c r="Z87" s="112">
        <v>592</v>
      </c>
    </row>
    <row r="88" spans="1:30" ht="15" customHeight="1" x14ac:dyDescent="0.25">
      <c r="A88" s="96" t="s">
        <v>5</v>
      </c>
      <c r="B88" s="49"/>
      <c r="C88" s="97" t="str">
        <f t="shared" si="3"/>
        <v>15,707</v>
      </c>
      <c r="D88" s="94">
        <f t="shared" si="4"/>
        <v>0.15145517190821778</v>
      </c>
      <c r="E88" s="95">
        <f t="shared" si="5"/>
        <v>0.15145517190821778</v>
      </c>
      <c r="F88" s="94">
        <f t="shared" si="6"/>
        <v>0.74231835829173609</v>
      </c>
      <c r="G88" s="95">
        <f t="shared" si="7"/>
        <v>0.74231835829173609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288</v>
      </c>
      <c r="W88" s="112">
        <v>323</v>
      </c>
      <c r="X88" s="112">
        <v>346</v>
      </c>
      <c r="Y88" s="112">
        <v>430</v>
      </c>
      <c r="Z88" s="112">
        <v>477</v>
      </c>
    </row>
    <row r="89" spans="1:30" ht="15" customHeight="1" x14ac:dyDescent="0.25">
      <c r="A89" s="49" t="s">
        <v>6</v>
      </c>
      <c r="B89" s="49"/>
      <c r="C89" s="97" t="str">
        <f t="shared" si="3"/>
        <v>18,733</v>
      </c>
      <c r="D89" s="94">
        <f t="shared" si="4"/>
        <v>0.13457694870086612</v>
      </c>
      <c r="E89" s="95">
        <f t="shared" si="5"/>
        <v>0.13457694870086612</v>
      </c>
      <c r="F89" s="94">
        <f t="shared" si="6"/>
        <v>0.4491374642221706</v>
      </c>
      <c r="G89" s="95">
        <f t="shared" si="7"/>
        <v>0.4491374642221706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115</v>
      </c>
      <c r="W89" s="112">
        <v>126</v>
      </c>
      <c r="X89" s="112">
        <v>146</v>
      </c>
      <c r="Y89" s="112">
        <v>214</v>
      </c>
      <c r="Z89" s="112">
        <v>229</v>
      </c>
    </row>
    <row r="90" spans="1:30" ht="15" customHeight="1" x14ac:dyDescent="0.25">
      <c r="A90" s="49" t="s">
        <v>95</v>
      </c>
      <c r="B90" s="49"/>
      <c r="C90" s="97" t="str">
        <f t="shared" si="3"/>
        <v>$35,080</v>
      </c>
      <c r="D90" s="94">
        <f t="shared" si="4"/>
        <v>-2.3952900521549969E-2</v>
      </c>
      <c r="E90" s="95">
        <f t="shared" si="5"/>
        <v>-2.3952900521549969E-2</v>
      </c>
      <c r="F90" s="94">
        <f t="shared" si="6"/>
        <v>-8.5492250941748504E-2</v>
      </c>
      <c r="G90" s="95">
        <f t="shared" si="7"/>
        <v>-8.5492250941748504E-2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463</v>
      </c>
      <c r="W90" s="112">
        <v>519</v>
      </c>
      <c r="X90" s="112">
        <v>562</v>
      </c>
      <c r="Y90" s="112">
        <v>642</v>
      </c>
      <c r="Z90" s="112">
        <v>853</v>
      </c>
    </row>
    <row r="91" spans="1:30" ht="15" customHeight="1" x14ac:dyDescent="0.25">
      <c r="A91" s="49" t="s">
        <v>7</v>
      </c>
      <c r="B91" s="49"/>
      <c r="C91" s="97" t="str">
        <f t="shared" si="3"/>
        <v>$1,217.4 mil</v>
      </c>
      <c r="D91" s="94">
        <f t="shared" si="4"/>
        <v>0.12076579790144981</v>
      </c>
      <c r="E91" s="95">
        <f t="shared" si="5"/>
        <v>0.12076579790144981</v>
      </c>
      <c r="F91" s="94">
        <f t="shared" si="6"/>
        <v>0.50518545727692055</v>
      </c>
      <c r="G91" s="95">
        <f t="shared" si="7"/>
        <v>0.50518545727692055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6841</v>
      </c>
      <c r="W91" s="112">
        <v>7421</v>
      </c>
      <c r="X91" s="112">
        <v>7412</v>
      </c>
      <c r="Y91" s="112">
        <v>8556</v>
      </c>
      <c r="Z91" s="112">
        <v>9621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605</v>
      </c>
      <c r="W93" s="112">
        <v>625</v>
      </c>
      <c r="X93" s="112">
        <v>644</v>
      </c>
      <c r="Y93" s="112">
        <v>687</v>
      </c>
      <c r="Z93" s="112">
        <v>725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1802</v>
      </c>
      <c r="W94" s="112">
        <v>1903</v>
      </c>
      <c r="X94" s="112">
        <v>2003</v>
      </c>
      <c r="Y94" s="112">
        <v>2356</v>
      </c>
      <c r="Z94" s="112">
        <v>2574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173</v>
      </c>
      <c r="W95" s="112">
        <v>171</v>
      </c>
      <c r="X95" s="112">
        <v>230</v>
      </c>
      <c r="Y95" s="112">
        <v>306</v>
      </c>
      <c r="Z95" s="112">
        <v>386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678</v>
      </c>
      <c r="W96" s="112">
        <v>763</v>
      </c>
      <c r="X96" s="112">
        <v>912</v>
      </c>
      <c r="Y96" s="112">
        <v>1195</v>
      </c>
      <c r="Z96" s="112">
        <v>1478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876</v>
      </c>
      <c r="W97" s="112">
        <v>889</v>
      </c>
      <c r="X97" s="112">
        <v>888</v>
      </c>
      <c r="Y97" s="112">
        <v>1009</v>
      </c>
      <c r="Z97" s="112">
        <v>1099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365</v>
      </c>
      <c r="W98" s="112">
        <v>374</v>
      </c>
      <c r="X98" s="112">
        <v>455</v>
      </c>
      <c r="Y98" s="112">
        <v>556</v>
      </c>
      <c r="Z98" s="112">
        <v>677</v>
      </c>
    </row>
    <row r="99" spans="1:32" ht="15" customHeight="1" x14ac:dyDescent="0.25">
      <c r="S99" s="115" t="s">
        <v>188</v>
      </c>
      <c r="T99" s="115"/>
      <c r="U99" s="112"/>
      <c r="V99" s="112">
        <v>16</v>
      </c>
      <c r="W99" s="112">
        <v>13</v>
      </c>
      <c r="X99" s="112">
        <v>30</v>
      </c>
      <c r="Y99" s="112">
        <v>34</v>
      </c>
      <c r="Z99" s="112">
        <v>52</v>
      </c>
    </row>
    <row r="100" spans="1:32" ht="15" customHeight="1" x14ac:dyDescent="0.25">
      <c r="S100" s="115" t="s">
        <v>58</v>
      </c>
      <c r="T100" s="115"/>
      <c r="U100" s="112"/>
      <c r="V100" s="112">
        <v>214</v>
      </c>
      <c r="W100" s="112">
        <v>245</v>
      </c>
      <c r="X100" s="112">
        <v>271</v>
      </c>
      <c r="Y100" s="112">
        <v>357</v>
      </c>
      <c r="Z100" s="112">
        <v>492</v>
      </c>
    </row>
    <row r="101" spans="1:32" x14ac:dyDescent="0.25">
      <c r="A101" s="18"/>
      <c r="S101" s="118" t="s">
        <v>53</v>
      </c>
      <c r="T101" s="118"/>
      <c r="U101" s="112"/>
      <c r="V101" s="112">
        <v>6085</v>
      </c>
      <c r="W101" s="112">
        <v>6549</v>
      </c>
      <c r="X101" s="112">
        <v>6818</v>
      </c>
      <c r="Y101" s="112">
        <v>7938</v>
      </c>
      <c r="Z101" s="112">
        <v>9107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13860</v>
      </c>
      <c r="W104" s="112">
        <v>16359</v>
      </c>
      <c r="X104" s="112">
        <v>16779</v>
      </c>
      <c r="Y104" s="112">
        <v>21354</v>
      </c>
      <c r="Z104" s="112">
        <v>24837</v>
      </c>
      <c r="AB104" s="109" t="str">
        <f>TEXT(Z104,"###,###")</f>
        <v>24,837</v>
      </c>
      <c r="AD104" s="130">
        <f>Z104/($Z$4)*100</f>
        <v>78.91526069964732</v>
      </c>
      <c r="AF104" s="109"/>
    </row>
    <row r="105" spans="1:32" x14ac:dyDescent="0.25">
      <c r="S105" s="115" t="s">
        <v>17</v>
      </c>
      <c r="T105" s="115"/>
      <c r="U105" s="112"/>
      <c r="V105" s="112">
        <v>3731</v>
      </c>
      <c r="W105" s="112">
        <v>3804</v>
      </c>
      <c r="X105" s="112">
        <v>3857</v>
      </c>
      <c r="Y105" s="112">
        <v>4400</v>
      </c>
      <c r="Z105" s="112">
        <v>4739</v>
      </c>
      <c r="AB105" s="109" t="str">
        <f>TEXT(Z105,"###,###")</f>
        <v>4,739</v>
      </c>
      <c r="AD105" s="130">
        <f>Z105/($Z$4)*100</f>
        <v>15.057350745083086</v>
      </c>
      <c r="AF105" s="109"/>
    </row>
    <row r="106" spans="1:32" x14ac:dyDescent="0.25">
      <c r="S106" s="118" t="s">
        <v>53</v>
      </c>
      <c r="T106" s="118"/>
      <c r="U106" s="120"/>
      <c r="V106" s="120">
        <v>17591</v>
      </c>
      <c r="W106" s="120">
        <v>20163</v>
      </c>
      <c r="X106" s="120">
        <v>20636</v>
      </c>
      <c r="Y106" s="120">
        <v>25754</v>
      </c>
      <c r="Z106" s="120">
        <v>29576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2908</v>
      </c>
      <c r="W108" s="112">
        <v>3250</v>
      </c>
      <c r="X108" s="112">
        <v>3275</v>
      </c>
      <c r="Y108" s="112">
        <v>3776</v>
      </c>
      <c r="Z108" s="112">
        <v>3771</v>
      </c>
      <c r="AB108" s="109" t="str">
        <f>TEXT(Z108,"###,###")</f>
        <v>3,771</v>
      </c>
      <c r="AD108" s="130">
        <f>Z108/($Z$4)*100</f>
        <v>11.981698598798971</v>
      </c>
      <c r="AF108" s="109"/>
    </row>
    <row r="109" spans="1:32" x14ac:dyDescent="0.25">
      <c r="S109" s="115" t="s">
        <v>20</v>
      </c>
      <c r="T109" s="115"/>
      <c r="U109" s="112"/>
      <c r="V109" s="112">
        <v>3054</v>
      </c>
      <c r="W109" s="112">
        <v>3396</v>
      </c>
      <c r="X109" s="112">
        <v>4157</v>
      </c>
      <c r="Y109" s="112">
        <v>5157</v>
      </c>
      <c r="Z109" s="112">
        <v>5600</v>
      </c>
      <c r="AB109" s="109" t="str">
        <f>TEXT(Z109,"###,###")</f>
        <v>5,600</v>
      </c>
      <c r="AD109" s="130">
        <f>Z109/($Z$4)*100</f>
        <v>17.793028945445304</v>
      </c>
      <c r="AF109" s="109"/>
    </row>
    <row r="110" spans="1:32" x14ac:dyDescent="0.25">
      <c r="S110" s="115" t="s">
        <v>21</v>
      </c>
      <c r="T110" s="115"/>
      <c r="U110" s="112"/>
      <c r="V110" s="112">
        <v>4493</v>
      </c>
      <c r="W110" s="112">
        <v>4650</v>
      </c>
      <c r="X110" s="112">
        <v>4944</v>
      </c>
      <c r="Y110" s="112">
        <v>6241</v>
      </c>
      <c r="Z110" s="112">
        <v>7723</v>
      </c>
      <c r="AB110" s="109" t="str">
        <f>TEXT(Z110,"###,###")</f>
        <v>7,723</v>
      </c>
      <c r="AD110" s="130">
        <f>Z110/($Z$4)*100</f>
        <v>24.538493311727514</v>
      </c>
      <c r="AF110" s="109"/>
    </row>
    <row r="111" spans="1:32" x14ac:dyDescent="0.25">
      <c r="S111" s="115" t="s">
        <v>22</v>
      </c>
      <c r="T111" s="115"/>
      <c r="U111" s="112"/>
      <c r="V111" s="112">
        <v>7049</v>
      </c>
      <c r="W111" s="112">
        <v>7645</v>
      </c>
      <c r="X111" s="112">
        <v>8260</v>
      </c>
      <c r="Y111" s="112">
        <v>10576</v>
      </c>
      <c r="Z111" s="112">
        <v>12481</v>
      </c>
      <c r="AB111" s="109" t="str">
        <f>TEXT(Z111,"###,###")</f>
        <v>12,481</v>
      </c>
      <c r="AD111" s="130">
        <f>Z111/($Z$4)*100</f>
        <v>39.656213262161216</v>
      </c>
      <c r="AF111" s="109"/>
    </row>
    <row r="112" spans="1:32" x14ac:dyDescent="0.25">
      <c r="S112" s="118" t="s">
        <v>53</v>
      </c>
      <c r="T112" s="118"/>
      <c r="U112" s="112"/>
      <c r="V112" s="112">
        <v>19037</v>
      </c>
      <c r="W112" s="112">
        <v>20490</v>
      </c>
      <c r="X112" s="112">
        <v>22184</v>
      </c>
      <c r="Y112" s="112">
        <v>27441</v>
      </c>
      <c r="Z112" s="112">
        <v>31476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38.71</v>
      </c>
      <c r="W118" s="131">
        <v>38.619999999999997</v>
      </c>
      <c r="X118" s="131">
        <v>38.17</v>
      </c>
      <c r="Y118" s="131">
        <v>37.19</v>
      </c>
      <c r="Z118" s="131">
        <v>36.299999999999997</v>
      </c>
      <c r="AB118" s="109" t="str">
        <f>TEXT(Z118,"##.0")</f>
        <v>36.3</v>
      </c>
    </row>
    <row r="120" spans="19:32" x14ac:dyDescent="0.25">
      <c r="S120" s="101" t="s">
        <v>97</v>
      </c>
      <c r="T120" s="112"/>
      <c r="U120" s="112"/>
      <c r="V120" s="112">
        <v>10848</v>
      </c>
      <c r="W120" s="112">
        <v>11756</v>
      </c>
      <c r="X120" s="112">
        <v>11967</v>
      </c>
      <c r="Y120" s="112">
        <v>13998</v>
      </c>
      <c r="Z120" s="112">
        <v>16052</v>
      </c>
      <c r="AB120" s="109" t="str">
        <f>TEXT(Z120,"###,###")</f>
        <v>16,052</v>
      </c>
    </row>
    <row r="121" spans="19:32" x14ac:dyDescent="0.25">
      <c r="S121" s="101" t="s">
        <v>98</v>
      </c>
      <c r="T121" s="112"/>
      <c r="U121" s="112"/>
      <c r="V121" s="112">
        <v>980</v>
      </c>
      <c r="W121" s="112">
        <v>1038</v>
      </c>
      <c r="X121" s="112">
        <v>967</v>
      </c>
      <c r="Y121" s="112">
        <v>1009</v>
      </c>
      <c r="Z121" s="112">
        <v>1086</v>
      </c>
      <c r="AB121" s="109" t="str">
        <f>TEXT(Z121,"###,###")</f>
        <v>1,086</v>
      </c>
    </row>
    <row r="122" spans="19:32" x14ac:dyDescent="0.25">
      <c r="S122" s="101" t="s">
        <v>99</v>
      </c>
      <c r="T122" s="112"/>
      <c r="U122" s="112"/>
      <c r="V122" s="112">
        <v>1096</v>
      </c>
      <c r="W122" s="112">
        <v>1169</v>
      </c>
      <c r="X122" s="112">
        <v>1294</v>
      </c>
      <c r="Y122" s="112">
        <v>1501</v>
      </c>
      <c r="Z122" s="112">
        <v>1606</v>
      </c>
      <c r="AB122" s="109" t="str">
        <f>TEXT(Z122,"###,###")</f>
        <v>1,606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11944</v>
      </c>
      <c r="W124" s="112">
        <v>12925</v>
      </c>
      <c r="X124" s="112">
        <v>13261</v>
      </c>
      <c r="Y124" s="112">
        <v>15499</v>
      </c>
      <c r="Z124" s="112">
        <v>17658</v>
      </c>
      <c r="AB124" s="109" t="str">
        <f>TEXT(Z124,"###,###")</f>
        <v>17,658</v>
      </c>
      <c r="AD124" s="127">
        <f>Z124/$Z$7*100</f>
        <v>94.261463727112584</v>
      </c>
    </row>
    <row r="125" spans="19:32" x14ac:dyDescent="0.25">
      <c r="S125" s="101" t="s">
        <v>101</v>
      </c>
      <c r="T125" s="112"/>
      <c r="U125" s="112"/>
      <c r="V125" s="112">
        <v>2076</v>
      </c>
      <c r="W125" s="112">
        <v>2207</v>
      </c>
      <c r="X125" s="112">
        <v>2261</v>
      </c>
      <c r="Y125" s="112">
        <v>2510</v>
      </c>
      <c r="Z125" s="112">
        <v>2692</v>
      </c>
      <c r="AB125" s="109" t="str">
        <f>TEXT(Z125,"###,###")</f>
        <v>2,692</v>
      </c>
      <c r="AD125" s="127">
        <f>Z125/$Z$7*100</f>
        <v>14.370362461965517</v>
      </c>
    </row>
    <row r="127" spans="19:32" x14ac:dyDescent="0.25">
      <c r="S127" s="101" t="s">
        <v>102</v>
      </c>
      <c r="T127" s="112"/>
      <c r="U127" s="112"/>
      <c r="V127" s="112">
        <v>6843</v>
      </c>
      <c r="W127" s="112">
        <v>7419</v>
      </c>
      <c r="X127" s="112">
        <v>7410</v>
      </c>
      <c r="Y127" s="112">
        <v>8556</v>
      </c>
      <c r="Z127" s="112">
        <v>9624</v>
      </c>
      <c r="AB127" s="109" t="str">
        <f>TEXT(Z127,"###,###")</f>
        <v>9,624</v>
      </c>
      <c r="AD127" s="127">
        <f>Z127/$Z$7*100</f>
        <v>51.374579618854433</v>
      </c>
    </row>
    <row r="128" spans="19:32" x14ac:dyDescent="0.25">
      <c r="S128" s="101" t="s">
        <v>103</v>
      </c>
      <c r="T128" s="112"/>
      <c r="U128" s="112"/>
      <c r="V128" s="112">
        <v>6082</v>
      </c>
      <c r="W128" s="112">
        <v>6546</v>
      </c>
      <c r="X128" s="112">
        <v>6818</v>
      </c>
      <c r="Y128" s="112">
        <v>7939</v>
      </c>
      <c r="Z128" s="112">
        <v>9110</v>
      </c>
      <c r="AB128" s="109" t="str">
        <f>TEXT(Z128,"###,###")</f>
        <v>9,110</v>
      </c>
      <c r="AD128" s="127">
        <f>Z128/$Z$7*100</f>
        <v>48.630758554422677</v>
      </c>
    </row>
    <row r="130" spans="19:20" x14ac:dyDescent="0.25">
      <c r="S130" s="101" t="s">
        <v>261</v>
      </c>
      <c r="T130" s="127">
        <v>85.688357444082627</v>
      </c>
    </row>
    <row r="131" spans="19:20" x14ac:dyDescent="0.25">
      <c r="S131" s="101" t="s">
        <v>262</v>
      </c>
      <c r="T131" s="127">
        <v>5.7972561789355685</v>
      </c>
    </row>
    <row r="132" spans="19:20" x14ac:dyDescent="0.25">
      <c r="S132" s="101" t="s">
        <v>263</v>
      </c>
      <c r="T132" s="127">
        <v>8.5731062830299471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FBE9C84-3D44-4E7B-BF08-C4AD5956A3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9BC7A00-6A65-4855-8320-46A8953DE6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1BA9AB6-3FA1-4949-808F-630EDE5D7C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0AFD805-757F-48BD-8417-F3F94FF3C2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2F28D-6792-4CA2-9F87-31A3AEC579C7}">
  <sheetPr codeName="Sheet8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124</v>
      </c>
      <c r="T1" s="99"/>
      <c r="U1" s="99"/>
      <c r="V1" s="99"/>
      <c r="W1" s="99"/>
      <c r="X1" s="99"/>
      <c r="Y1" s="100" t="s">
        <v>211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124</v>
      </c>
      <c r="Y3" s="105" t="s">
        <v>211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10.19 Franklin Harbour,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851</v>
      </c>
      <c r="W4" s="108">
        <v>1000</v>
      </c>
      <c r="X4" s="108">
        <v>1058</v>
      </c>
      <c r="Y4" s="108">
        <v>1029</v>
      </c>
      <c r="Z4" s="108">
        <v>1081</v>
      </c>
      <c r="AB4" s="109" t="str">
        <f>TEXT(Z4,"###,###")</f>
        <v>1,081</v>
      </c>
      <c r="AD4" s="110">
        <f>Z4/Y4-1</f>
        <v>5.053449951409128E-2</v>
      </c>
      <c r="AF4" s="110">
        <f>Z4/V4-1</f>
        <v>0.27027027027027017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458</v>
      </c>
      <c r="W5" s="108">
        <v>542</v>
      </c>
      <c r="X5" s="108">
        <v>603</v>
      </c>
      <c r="Y5" s="108">
        <v>548</v>
      </c>
      <c r="Z5" s="108">
        <v>581</v>
      </c>
      <c r="AB5" s="109" t="str">
        <f>TEXT(Z5,"###,###")</f>
        <v>581</v>
      </c>
      <c r="AD5" s="110">
        <f t="shared" ref="AD5:AD9" si="0">Z5/Y5-1</f>
        <v>6.0218978102189791E-2</v>
      </c>
      <c r="AF5" s="110">
        <f t="shared" ref="AF5:AF9" si="1">Z5/V5-1</f>
        <v>0.26855895196506552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386</v>
      </c>
      <c r="W6" s="108">
        <v>459</v>
      </c>
      <c r="X6" s="108">
        <v>455</v>
      </c>
      <c r="Y6" s="108">
        <v>479</v>
      </c>
      <c r="Z6" s="108">
        <v>497</v>
      </c>
      <c r="AB6" s="109" t="str">
        <f>TEXT(Z6,"###,###")</f>
        <v>497</v>
      </c>
      <c r="AD6" s="110">
        <f t="shared" si="0"/>
        <v>3.757828810020869E-2</v>
      </c>
      <c r="AF6" s="110">
        <f t="shared" si="1"/>
        <v>0.28756476683937815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574</v>
      </c>
      <c r="W7" s="108">
        <v>669</v>
      </c>
      <c r="X7" s="108">
        <v>684</v>
      </c>
      <c r="Y7" s="108">
        <v>703</v>
      </c>
      <c r="Z7" s="108">
        <v>737</v>
      </c>
      <c r="AB7" s="109" t="str">
        <f>TEXT(Z7,"###,###")</f>
        <v>737</v>
      </c>
      <c r="AD7" s="110">
        <f t="shared" si="0"/>
        <v>4.8364153627311612E-2</v>
      </c>
      <c r="AF7" s="110">
        <f t="shared" si="1"/>
        <v>0.28397212543554007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1,081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737</v>
      </c>
      <c r="P8" s="65"/>
      <c r="S8" s="107" t="s">
        <v>82</v>
      </c>
      <c r="T8" s="108"/>
      <c r="U8" s="108"/>
      <c r="V8" s="108">
        <v>37021.43</v>
      </c>
      <c r="W8" s="108">
        <v>36665.550000000003</v>
      </c>
      <c r="X8" s="108">
        <v>41844</v>
      </c>
      <c r="Y8" s="108">
        <v>39713</v>
      </c>
      <c r="Z8" s="108">
        <v>41750</v>
      </c>
      <c r="AB8" s="109" t="str">
        <f>TEXT(Z8,"$###,###")</f>
        <v>$41,750</v>
      </c>
      <c r="AD8" s="110">
        <f t="shared" si="0"/>
        <v>5.1293027472112396E-2</v>
      </c>
      <c r="AF8" s="110">
        <f t="shared" si="1"/>
        <v>0.12772521212713817</v>
      </c>
    </row>
    <row r="9" spans="1:32" x14ac:dyDescent="0.25">
      <c r="A9" s="30" t="s">
        <v>14</v>
      </c>
      <c r="B9" s="69"/>
      <c r="C9" s="70"/>
      <c r="D9" s="71">
        <f>AD104</f>
        <v>65.864939870490289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55.088195386702857</v>
      </c>
      <c r="P9" s="72" t="s">
        <v>83</v>
      </c>
      <c r="S9" s="107" t="s">
        <v>7</v>
      </c>
      <c r="T9" s="108"/>
      <c r="U9" s="108"/>
      <c r="V9" s="108">
        <v>28707547</v>
      </c>
      <c r="W9" s="108">
        <v>31565039</v>
      </c>
      <c r="X9" s="108">
        <v>34260065</v>
      </c>
      <c r="Y9" s="108">
        <v>37278186</v>
      </c>
      <c r="Z9" s="108">
        <v>44776767</v>
      </c>
      <c r="AB9" s="109" t="str">
        <f>TEXT(Z9/1000000,"$#,###.0")&amp;" mil"</f>
        <v>$44.8 mil</v>
      </c>
      <c r="AD9" s="110">
        <f t="shared" si="0"/>
        <v>0.20115198201972606</v>
      </c>
      <c r="AF9" s="110">
        <f t="shared" si="1"/>
        <v>0.55975594152993979</v>
      </c>
    </row>
    <row r="10" spans="1:32" x14ac:dyDescent="0.25">
      <c r="A10" s="30" t="s">
        <v>17</v>
      </c>
      <c r="B10" s="69"/>
      <c r="C10" s="70"/>
      <c r="D10" s="71">
        <f>AD105</f>
        <v>16.188714153561516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45.590230664857529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70.284938941655355</v>
      </c>
      <c r="P11" s="72" t="s">
        <v>83</v>
      </c>
      <c r="S11" s="107" t="s">
        <v>29</v>
      </c>
      <c r="T11" s="112"/>
      <c r="U11" s="112"/>
      <c r="V11" s="112">
        <v>685</v>
      </c>
      <c r="W11" s="112">
        <v>773</v>
      </c>
      <c r="X11" s="112">
        <v>835</v>
      </c>
      <c r="Y11" s="112">
        <v>811</v>
      </c>
      <c r="Z11" s="112">
        <v>862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18.317503392130259</v>
      </c>
      <c r="P12" s="72" t="s">
        <v>83</v>
      </c>
      <c r="S12" s="107" t="s">
        <v>30</v>
      </c>
      <c r="T12" s="112"/>
      <c r="U12" s="112"/>
      <c r="V12" s="112">
        <v>167</v>
      </c>
      <c r="W12" s="112">
        <v>224</v>
      </c>
      <c r="X12" s="112">
        <v>223</v>
      </c>
      <c r="Y12" s="112">
        <v>213</v>
      </c>
      <c r="Z12" s="112">
        <v>216</v>
      </c>
    </row>
    <row r="13" spans="1:32" ht="15" customHeight="1" x14ac:dyDescent="0.25">
      <c r="A13" s="30" t="s">
        <v>19</v>
      </c>
      <c r="B13" s="70"/>
      <c r="C13" s="70"/>
      <c r="D13" s="71">
        <f>AD108</f>
        <v>14.523589269195188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10.990502035278155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20.814061054579096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45.6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18.131359851988897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16.846361185983827</v>
      </c>
      <c r="P15" s="72" t="s">
        <v>83</v>
      </c>
      <c r="S15" s="115" t="s">
        <v>59</v>
      </c>
      <c r="T15" s="115"/>
      <c r="U15" s="116"/>
      <c r="V15" s="116">
        <v>130</v>
      </c>
      <c r="W15" s="116">
        <v>171</v>
      </c>
      <c r="X15" s="116">
        <v>177</v>
      </c>
      <c r="Y15" s="112">
        <v>163</v>
      </c>
      <c r="Z15" s="112">
        <v>171</v>
      </c>
      <c r="AB15" s="117">
        <f t="shared" ref="AB15:AB34" si="2">IF(Z15="np",0,Z15/$Z$34)</f>
        <v>0.15862708719851576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28.677150786308975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83.153638814016176</v>
      </c>
      <c r="P16" s="37" t="s">
        <v>83</v>
      </c>
      <c r="S16" s="115" t="s">
        <v>60</v>
      </c>
      <c r="T16" s="115"/>
      <c r="U16" s="116"/>
      <c r="V16" s="116">
        <v>23</v>
      </c>
      <c r="W16" s="116">
        <v>27</v>
      </c>
      <c r="X16" s="116">
        <v>16</v>
      </c>
      <c r="Y16" s="112">
        <v>27</v>
      </c>
      <c r="Z16" s="112">
        <v>57</v>
      </c>
      <c r="AB16" s="117">
        <f t="shared" si="2"/>
        <v>5.2875695732838589E-2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31</v>
      </c>
      <c r="W17" s="116">
        <v>28</v>
      </c>
      <c r="X17" s="116">
        <v>30</v>
      </c>
      <c r="Y17" s="112">
        <v>30</v>
      </c>
      <c r="Z17" s="112">
        <v>29</v>
      </c>
      <c r="AB17" s="117">
        <f t="shared" si="2"/>
        <v>2.6901669758812616E-2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5</v>
      </c>
      <c r="W18" s="116">
        <v>5</v>
      </c>
      <c r="X18" s="116">
        <v>4</v>
      </c>
      <c r="Y18" s="112">
        <v>5</v>
      </c>
      <c r="Z18" s="112">
        <v>7</v>
      </c>
      <c r="AB18" s="117">
        <f t="shared" si="2"/>
        <v>6.4935064935064939E-3</v>
      </c>
    </row>
    <row r="19" spans="1:28" x14ac:dyDescent="0.25">
      <c r="A19" s="61" t="str">
        <f>$S$1&amp;" ("&amp;$V$2&amp;" to "&amp;$Z$2&amp;")"</f>
        <v>Franklin Harbour (2018-19 to 2022-23)</v>
      </c>
      <c r="B19" s="61"/>
      <c r="C19" s="61"/>
      <c r="D19" s="61"/>
      <c r="E19" s="61"/>
      <c r="F19" s="61"/>
      <c r="G19" s="61" t="str">
        <f>$S$1&amp;" ("&amp;$V$2&amp;" to "&amp;$Z$2&amp;")"</f>
        <v>Franklin Harbour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58</v>
      </c>
      <c r="W19" s="116">
        <v>81</v>
      </c>
      <c r="X19" s="116">
        <v>110</v>
      </c>
      <c r="Y19" s="112">
        <v>79</v>
      </c>
      <c r="Z19" s="112">
        <v>74</v>
      </c>
      <c r="AB19" s="117">
        <f t="shared" si="2"/>
        <v>6.8645640074211506E-2</v>
      </c>
    </row>
    <row r="20" spans="1:28" x14ac:dyDescent="0.25">
      <c r="S20" s="115" t="s">
        <v>64</v>
      </c>
      <c r="T20" s="115"/>
      <c r="U20" s="116"/>
      <c r="V20" s="116">
        <v>23</v>
      </c>
      <c r="W20" s="116">
        <v>25</v>
      </c>
      <c r="X20" s="116">
        <v>22</v>
      </c>
      <c r="Y20" s="112">
        <v>39</v>
      </c>
      <c r="Z20" s="112">
        <v>42</v>
      </c>
      <c r="AB20" s="117">
        <f t="shared" si="2"/>
        <v>3.896103896103896E-2</v>
      </c>
    </row>
    <row r="21" spans="1:28" x14ac:dyDescent="0.25">
      <c r="S21" s="115" t="s">
        <v>65</v>
      </c>
      <c r="T21" s="115"/>
      <c r="U21" s="116"/>
      <c r="V21" s="116">
        <v>53</v>
      </c>
      <c r="W21" s="116">
        <v>66</v>
      </c>
      <c r="X21" s="116">
        <v>60</v>
      </c>
      <c r="Y21" s="112">
        <v>59</v>
      </c>
      <c r="Z21" s="112">
        <v>61</v>
      </c>
      <c r="AB21" s="117">
        <f t="shared" si="2"/>
        <v>5.6586270871985159E-2</v>
      </c>
    </row>
    <row r="22" spans="1:28" x14ac:dyDescent="0.25">
      <c r="S22" s="115" t="s">
        <v>66</v>
      </c>
      <c r="T22" s="115"/>
      <c r="U22" s="116"/>
      <c r="V22" s="116">
        <v>43</v>
      </c>
      <c r="W22" s="116">
        <v>37</v>
      </c>
      <c r="X22" s="116">
        <v>45</v>
      </c>
      <c r="Y22" s="112">
        <v>50</v>
      </c>
      <c r="Z22" s="112">
        <v>53</v>
      </c>
      <c r="AB22" s="117">
        <f t="shared" si="2"/>
        <v>4.9165120593692019E-2</v>
      </c>
    </row>
    <row r="23" spans="1:28" x14ac:dyDescent="0.25">
      <c r="S23" s="115" t="s">
        <v>67</v>
      </c>
      <c r="T23" s="115"/>
      <c r="U23" s="116"/>
      <c r="V23" s="116">
        <v>36</v>
      </c>
      <c r="W23" s="116">
        <v>32</v>
      </c>
      <c r="X23" s="116">
        <v>41</v>
      </c>
      <c r="Y23" s="112">
        <v>35</v>
      </c>
      <c r="Z23" s="112">
        <v>36</v>
      </c>
      <c r="AB23" s="117">
        <f t="shared" si="2"/>
        <v>3.3395176252319109E-2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2</v>
      </c>
      <c r="Y24" s="112">
        <v>5</v>
      </c>
      <c r="Z24" s="112">
        <v>4</v>
      </c>
      <c r="AB24" s="117">
        <f t="shared" si="2"/>
        <v>3.7105751391465678E-3</v>
      </c>
    </row>
    <row r="25" spans="1:28" x14ac:dyDescent="0.25">
      <c r="S25" s="115" t="s">
        <v>69</v>
      </c>
      <c r="T25" s="115"/>
      <c r="U25" s="116"/>
      <c r="V25" s="116">
        <v>49</v>
      </c>
      <c r="W25" s="116">
        <v>52</v>
      </c>
      <c r="X25" s="116">
        <v>71</v>
      </c>
      <c r="Y25" s="112">
        <v>86</v>
      </c>
      <c r="Z25" s="112">
        <v>91</v>
      </c>
      <c r="AB25" s="117">
        <f t="shared" si="2"/>
        <v>8.4415584415584416E-2</v>
      </c>
    </row>
    <row r="26" spans="1:28" x14ac:dyDescent="0.25">
      <c r="S26" s="115" t="s">
        <v>70</v>
      </c>
      <c r="T26" s="115"/>
      <c r="U26" s="116"/>
      <c r="V26" s="116">
        <v>13</v>
      </c>
      <c r="W26" s="116">
        <v>16</v>
      </c>
      <c r="X26" s="116">
        <v>16</v>
      </c>
      <c r="Y26" s="112">
        <v>5</v>
      </c>
      <c r="Z26" s="112">
        <v>12</v>
      </c>
      <c r="AB26" s="117">
        <f t="shared" si="2"/>
        <v>1.1131725417439703E-2</v>
      </c>
    </row>
    <row r="27" spans="1:28" x14ac:dyDescent="0.25">
      <c r="S27" s="115" t="s">
        <v>71</v>
      </c>
      <c r="T27" s="115"/>
      <c r="U27" s="116"/>
      <c r="V27" s="116">
        <v>19</v>
      </c>
      <c r="W27" s="116">
        <v>22</v>
      </c>
      <c r="X27" s="116">
        <v>18</v>
      </c>
      <c r="Y27" s="112">
        <v>22</v>
      </c>
      <c r="Z27" s="112">
        <v>16</v>
      </c>
      <c r="AB27" s="117">
        <f t="shared" si="2"/>
        <v>1.4842300556586271E-2</v>
      </c>
    </row>
    <row r="28" spans="1:28" x14ac:dyDescent="0.25">
      <c r="S28" s="115" t="s">
        <v>72</v>
      </c>
      <c r="T28" s="115"/>
      <c r="U28" s="116"/>
      <c r="V28" s="116">
        <v>38</v>
      </c>
      <c r="W28" s="116">
        <v>41</v>
      </c>
      <c r="X28" s="116">
        <v>58</v>
      </c>
      <c r="Y28" s="112">
        <v>46</v>
      </c>
      <c r="Z28" s="112">
        <v>47</v>
      </c>
      <c r="AB28" s="117">
        <f t="shared" si="2"/>
        <v>4.3599257884972167E-2</v>
      </c>
    </row>
    <row r="29" spans="1:28" x14ac:dyDescent="0.25">
      <c r="S29" s="115" t="s">
        <v>73</v>
      </c>
      <c r="T29" s="115"/>
      <c r="U29" s="116"/>
      <c r="V29" s="116">
        <v>49</v>
      </c>
      <c r="W29" s="116">
        <v>43</v>
      </c>
      <c r="X29" s="116">
        <v>31</v>
      </c>
      <c r="Y29" s="112">
        <v>57</v>
      </c>
      <c r="Z29" s="112">
        <v>38</v>
      </c>
      <c r="AB29" s="117">
        <f t="shared" si="2"/>
        <v>3.525046382189239E-2</v>
      </c>
    </row>
    <row r="30" spans="1:28" x14ac:dyDescent="0.25">
      <c r="S30" s="115" t="s">
        <v>74</v>
      </c>
      <c r="T30" s="115"/>
      <c r="U30" s="116"/>
      <c r="V30" s="116">
        <v>62</v>
      </c>
      <c r="W30" s="116">
        <v>65</v>
      </c>
      <c r="X30" s="116">
        <v>67</v>
      </c>
      <c r="Y30" s="112">
        <v>61</v>
      </c>
      <c r="Z30" s="112">
        <v>72</v>
      </c>
      <c r="AB30" s="117">
        <f t="shared" si="2"/>
        <v>6.6790352504638217E-2</v>
      </c>
    </row>
    <row r="31" spans="1:28" x14ac:dyDescent="0.25">
      <c r="S31" s="115" t="s">
        <v>75</v>
      </c>
      <c r="T31" s="115"/>
      <c r="U31" s="116"/>
      <c r="V31" s="116">
        <v>72</v>
      </c>
      <c r="W31" s="116">
        <v>97</v>
      </c>
      <c r="X31" s="116">
        <v>98</v>
      </c>
      <c r="Y31" s="112">
        <v>96</v>
      </c>
      <c r="Z31" s="112">
        <v>94</v>
      </c>
      <c r="AB31" s="117">
        <f t="shared" si="2"/>
        <v>8.7198515769944335E-2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6</v>
      </c>
      <c r="W32" s="116">
        <v>6</v>
      </c>
      <c r="X32" s="116">
        <v>2</v>
      </c>
      <c r="Y32" s="112">
        <v>0</v>
      </c>
      <c r="Z32" s="112">
        <v>0</v>
      </c>
      <c r="AB32" s="117">
        <f t="shared" si="2"/>
        <v>0</v>
      </c>
    </row>
    <row r="33" spans="19:32" x14ac:dyDescent="0.25">
      <c r="S33" s="115" t="s">
        <v>77</v>
      </c>
      <c r="T33" s="115"/>
      <c r="U33" s="116"/>
      <c r="V33" s="116">
        <v>24</v>
      </c>
      <c r="W33" s="116">
        <v>33</v>
      </c>
      <c r="X33" s="116">
        <v>43</v>
      </c>
      <c r="Y33" s="112">
        <v>36</v>
      </c>
      <c r="Z33" s="112">
        <v>39</v>
      </c>
      <c r="AB33" s="117">
        <f t="shared" si="2"/>
        <v>3.6178107606679034E-2</v>
      </c>
    </row>
    <row r="34" spans="19:32" x14ac:dyDescent="0.25">
      <c r="S34" s="118" t="s">
        <v>53</v>
      </c>
      <c r="T34" s="118"/>
      <c r="U34" s="119"/>
      <c r="V34" s="119">
        <v>845</v>
      </c>
      <c r="W34" s="119">
        <v>1002</v>
      </c>
      <c r="X34" s="119">
        <v>1058</v>
      </c>
      <c r="Y34" s="120">
        <v>1031</v>
      </c>
      <c r="Z34" s="120">
        <v>1078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470</v>
      </c>
      <c r="W37" s="112">
        <v>565</v>
      </c>
      <c r="X37" s="112">
        <v>541</v>
      </c>
      <c r="Y37" s="112">
        <v>600</v>
      </c>
      <c r="Z37" s="112">
        <v>617</v>
      </c>
      <c r="AB37" s="132">
        <f>Z37/Z40*100</f>
        <v>83.153638814016176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105</v>
      </c>
      <c r="W38" s="112">
        <v>109</v>
      </c>
      <c r="X38" s="112">
        <v>145</v>
      </c>
      <c r="Y38" s="112">
        <v>108</v>
      </c>
      <c r="Z38" s="112">
        <v>125</v>
      </c>
      <c r="AB38" s="132">
        <f>Z38/Z40*100</f>
        <v>16.846361185983827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575</v>
      </c>
      <c r="W40" s="112">
        <v>674</v>
      </c>
      <c r="X40" s="112">
        <v>686</v>
      </c>
      <c r="Y40" s="112">
        <v>708</v>
      </c>
      <c r="Z40" s="112">
        <v>742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3</v>
      </c>
      <c r="Y44" s="112">
        <v>0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13</v>
      </c>
      <c r="W45" s="112">
        <v>14</v>
      </c>
      <c r="X45" s="112">
        <v>10</v>
      </c>
      <c r="Y45" s="112">
        <v>14</v>
      </c>
      <c r="Z45" s="112">
        <v>15</v>
      </c>
    </row>
    <row r="46" spans="19:32" x14ac:dyDescent="0.25">
      <c r="S46" s="115" t="s">
        <v>38</v>
      </c>
      <c r="T46" s="115"/>
      <c r="U46" s="112"/>
      <c r="V46" s="112">
        <v>21</v>
      </c>
      <c r="W46" s="112">
        <v>18</v>
      </c>
      <c r="X46" s="112">
        <v>22</v>
      </c>
      <c r="Y46" s="112">
        <v>24</v>
      </c>
      <c r="Z46" s="112">
        <v>21</v>
      </c>
    </row>
    <row r="47" spans="19:32" x14ac:dyDescent="0.25">
      <c r="S47" s="115" t="s">
        <v>39</v>
      </c>
      <c r="T47" s="115"/>
      <c r="U47" s="112"/>
      <c r="V47" s="112">
        <v>36</v>
      </c>
      <c r="W47" s="112">
        <v>47</v>
      </c>
      <c r="X47" s="112">
        <v>26</v>
      </c>
      <c r="Y47" s="112">
        <v>36</v>
      </c>
      <c r="Z47" s="112">
        <v>50</v>
      </c>
    </row>
    <row r="48" spans="19:32" x14ac:dyDescent="0.25">
      <c r="S48" s="115" t="s">
        <v>40</v>
      </c>
      <c r="T48" s="115"/>
      <c r="U48" s="112"/>
      <c r="V48" s="112">
        <v>45</v>
      </c>
      <c r="W48" s="112">
        <v>53</v>
      </c>
      <c r="X48" s="112">
        <v>70</v>
      </c>
      <c r="Y48" s="112">
        <v>49</v>
      </c>
      <c r="Z48" s="112">
        <v>53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52</v>
      </c>
      <c r="W49" s="112">
        <v>52</v>
      </c>
      <c r="X49" s="112">
        <v>74</v>
      </c>
      <c r="Y49" s="112">
        <v>62</v>
      </c>
      <c r="Z49" s="112">
        <v>48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Franklin Harbour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23</v>
      </c>
      <c r="W50" s="112">
        <v>31</v>
      </c>
      <c r="X50" s="112">
        <v>35</v>
      </c>
      <c r="Y50" s="112">
        <v>30</v>
      </c>
      <c r="Z50" s="112">
        <v>56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25</v>
      </c>
      <c r="W51" s="112">
        <v>37</v>
      </c>
      <c r="X51" s="112">
        <v>48</v>
      </c>
      <c r="Y51" s="112">
        <v>39</v>
      </c>
      <c r="Z51" s="112">
        <v>41</v>
      </c>
    </row>
    <row r="52" spans="1:26" ht="15" customHeight="1" x14ac:dyDescent="0.25">
      <c r="S52" s="115" t="s">
        <v>44</v>
      </c>
      <c r="T52" s="115"/>
      <c r="U52" s="112"/>
      <c r="V52" s="112">
        <v>44</v>
      </c>
      <c r="W52" s="112">
        <v>35</v>
      </c>
      <c r="X52" s="112">
        <v>37</v>
      </c>
      <c r="Y52" s="112">
        <v>35</v>
      </c>
      <c r="Z52" s="112">
        <v>34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61</v>
      </c>
      <c r="W53" s="112">
        <v>89</v>
      </c>
      <c r="X53" s="112">
        <v>86</v>
      </c>
      <c r="Y53" s="112">
        <v>64</v>
      </c>
      <c r="Z53" s="112">
        <v>63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45</v>
      </c>
      <c r="W54" s="112">
        <v>57</v>
      </c>
      <c r="X54" s="112">
        <v>67</v>
      </c>
      <c r="Y54" s="112">
        <v>68</v>
      </c>
      <c r="Z54" s="112">
        <v>68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50</v>
      </c>
      <c r="W55" s="112">
        <v>47</v>
      </c>
      <c r="X55" s="112">
        <v>67</v>
      </c>
      <c r="Y55" s="112">
        <v>65</v>
      </c>
      <c r="Z55" s="112">
        <v>66</v>
      </c>
    </row>
    <row r="56" spans="1:26" ht="15" customHeight="1" x14ac:dyDescent="0.25">
      <c r="S56" s="115" t="s">
        <v>48</v>
      </c>
      <c r="T56" s="115"/>
      <c r="U56" s="112"/>
      <c r="V56" s="112">
        <v>31</v>
      </c>
      <c r="W56" s="112">
        <v>40</v>
      </c>
      <c r="X56" s="112">
        <v>31</v>
      </c>
      <c r="Y56" s="112">
        <v>32</v>
      </c>
      <c r="Z56" s="112">
        <v>32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11</v>
      </c>
      <c r="W57" s="112">
        <v>15</v>
      </c>
      <c r="X57" s="112">
        <v>20</v>
      </c>
      <c r="Y57" s="112">
        <v>22</v>
      </c>
      <c r="Z57" s="112">
        <v>17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</v>
      </c>
      <c r="W58" s="112">
        <v>9</v>
      </c>
      <c r="X58" s="112">
        <v>5</v>
      </c>
      <c r="Y58" s="112">
        <v>8</v>
      </c>
      <c r="Z58" s="112">
        <v>4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2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461</v>
      </c>
      <c r="W61" s="112">
        <v>547</v>
      </c>
      <c r="X61" s="112">
        <v>603</v>
      </c>
      <c r="Y61" s="112">
        <v>551</v>
      </c>
      <c r="Z61" s="112">
        <v>581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4</v>
      </c>
      <c r="W64" s="112">
        <v>9</v>
      </c>
      <c r="X64" s="112">
        <v>20</v>
      </c>
      <c r="Y64" s="112">
        <v>19</v>
      </c>
      <c r="Z64" s="112">
        <v>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Franklin Harbour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26</v>
      </c>
      <c r="W65" s="112">
        <v>16</v>
      </c>
      <c r="X65" s="112">
        <v>21</v>
      </c>
      <c r="Y65" s="112">
        <v>27</v>
      </c>
      <c r="Z65" s="112">
        <v>48</v>
      </c>
    </row>
    <row r="66" spans="1:26" x14ac:dyDescent="0.25">
      <c r="S66" s="115" t="s">
        <v>39</v>
      </c>
      <c r="T66" s="115"/>
      <c r="U66" s="112"/>
      <c r="V66" s="112">
        <v>21</v>
      </c>
      <c r="W66" s="112">
        <v>38</v>
      </c>
      <c r="X66" s="112">
        <v>35</v>
      </c>
      <c r="Y66" s="112">
        <v>23</v>
      </c>
      <c r="Z66" s="112">
        <v>33</v>
      </c>
    </row>
    <row r="67" spans="1:26" x14ac:dyDescent="0.25">
      <c r="S67" s="115" t="s">
        <v>40</v>
      </c>
      <c r="T67" s="115"/>
      <c r="U67" s="112"/>
      <c r="V67" s="112">
        <v>34</v>
      </c>
      <c r="W67" s="112">
        <v>35</v>
      </c>
      <c r="X67" s="112">
        <v>32</v>
      </c>
      <c r="Y67" s="112">
        <v>35</v>
      </c>
      <c r="Z67" s="112">
        <v>36</v>
      </c>
    </row>
    <row r="68" spans="1:26" x14ac:dyDescent="0.25">
      <c r="S68" s="115" t="s">
        <v>41</v>
      </c>
      <c r="T68" s="115"/>
      <c r="U68" s="112"/>
      <c r="V68" s="112">
        <v>36</v>
      </c>
      <c r="W68" s="112">
        <v>43</v>
      </c>
      <c r="X68" s="112">
        <v>53</v>
      </c>
      <c r="Y68" s="112">
        <v>53</v>
      </c>
      <c r="Z68" s="112">
        <v>40</v>
      </c>
    </row>
    <row r="69" spans="1:26" x14ac:dyDescent="0.25">
      <c r="S69" s="115" t="s">
        <v>42</v>
      </c>
      <c r="T69" s="115"/>
      <c r="U69" s="112"/>
      <c r="V69" s="112">
        <v>39</v>
      </c>
      <c r="W69" s="112">
        <v>36</v>
      </c>
      <c r="X69" s="112">
        <v>25</v>
      </c>
      <c r="Y69" s="112">
        <v>30</v>
      </c>
      <c r="Z69" s="112">
        <v>44</v>
      </c>
    </row>
    <row r="70" spans="1:26" x14ac:dyDescent="0.25">
      <c r="S70" s="115" t="s">
        <v>43</v>
      </c>
      <c r="T70" s="115"/>
      <c r="U70" s="112"/>
      <c r="V70" s="112">
        <v>34</v>
      </c>
      <c r="W70" s="112">
        <v>37</v>
      </c>
      <c r="X70" s="112">
        <v>33</v>
      </c>
      <c r="Y70" s="112">
        <v>51</v>
      </c>
      <c r="Z70" s="112">
        <v>47</v>
      </c>
    </row>
    <row r="71" spans="1:26" x14ac:dyDescent="0.25">
      <c r="S71" s="115" t="s">
        <v>44</v>
      </c>
      <c r="T71" s="115"/>
      <c r="U71" s="112"/>
      <c r="V71" s="112">
        <v>39</v>
      </c>
      <c r="W71" s="112">
        <v>38</v>
      </c>
      <c r="X71" s="112">
        <v>41</v>
      </c>
      <c r="Y71" s="112">
        <v>38</v>
      </c>
      <c r="Z71" s="112">
        <v>35</v>
      </c>
    </row>
    <row r="72" spans="1:26" x14ac:dyDescent="0.25">
      <c r="S72" s="115" t="s">
        <v>45</v>
      </c>
      <c r="T72" s="115"/>
      <c r="U72" s="112"/>
      <c r="V72" s="112">
        <v>48</v>
      </c>
      <c r="W72" s="112">
        <v>58</v>
      </c>
      <c r="X72" s="112">
        <v>56</v>
      </c>
      <c r="Y72" s="112">
        <v>60</v>
      </c>
      <c r="Z72" s="112">
        <v>50</v>
      </c>
    </row>
    <row r="73" spans="1:26" x14ac:dyDescent="0.25">
      <c r="S73" s="115" t="s">
        <v>46</v>
      </c>
      <c r="T73" s="115"/>
      <c r="U73" s="112"/>
      <c r="V73" s="112">
        <v>43</v>
      </c>
      <c r="W73" s="112">
        <v>50</v>
      </c>
      <c r="X73" s="112">
        <v>53</v>
      </c>
      <c r="Y73" s="112">
        <v>52</v>
      </c>
      <c r="Z73" s="112">
        <v>58</v>
      </c>
    </row>
    <row r="74" spans="1:26" x14ac:dyDescent="0.25">
      <c r="S74" s="115" t="s">
        <v>47</v>
      </c>
      <c r="T74" s="115"/>
      <c r="U74" s="112"/>
      <c r="V74" s="112">
        <v>42</v>
      </c>
      <c r="W74" s="112">
        <v>46</v>
      </c>
      <c r="X74" s="112">
        <v>45</v>
      </c>
      <c r="Y74" s="112">
        <v>44</v>
      </c>
      <c r="Z74" s="112">
        <v>50</v>
      </c>
    </row>
    <row r="75" spans="1:26" x14ac:dyDescent="0.25">
      <c r="S75" s="115" t="s">
        <v>48</v>
      </c>
      <c r="T75" s="115"/>
      <c r="U75" s="112"/>
      <c r="V75" s="112">
        <v>18</v>
      </c>
      <c r="W75" s="112">
        <v>30</v>
      </c>
      <c r="X75" s="112">
        <v>27</v>
      </c>
      <c r="Y75" s="112">
        <v>37</v>
      </c>
      <c r="Z75" s="112">
        <v>27</v>
      </c>
    </row>
    <row r="76" spans="1:26" x14ac:dyDescent="0.25">
      <c r="S76" s="115" t="s">
        <v>49</v>
      </c>
      <c r="T76" s="115"/>
      <c r="U76" s="112"/>
      <c r="V76" s="112">
        <v>4</v>
      </c>
      <c r="W76" s="112">
        <v>12</v>
      </c>
      <c r="X76" s="112">
        <v>9</v>
      </c>
      <c r="Y76" s="112">
        <v>9</v>
      </c>
      <c r="Z76" s="112">
        <v>14</v>
      </c>
    </row>
    <row r="77" spans="1:26" x14ac:dyDescent="0.25">
      <c r="S77" s="115" t="s">
        <v>50</v>
      </c>
      <c r="T77" s="115"/>
      <c r="U77" s="112"/>
      <c r="V77" s="112">
        <v>5</v>
      </c>
      <c r="W77" s="112">
        <v>8</v>
      </c>
      <c r="X77" s="112">
        <v>2</v>
      </c>
      <c r="Y77" s="112">
        <v>7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1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6</v>
      </c>
      <c r="X79" s="112">
        <v>2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389</v>
      </c>
      <c r="W80" s="112">
        <v>456</v>
      </c>
      <c r="X80" s="112">
        <v>455</v>
      </c>
      <c r="Y80" s="112">
        <v>482</v>
      </c>
      <c r="Z80" s="112">
        <v>494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Franklin Harbour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50</v>
      </c>
      <c r="W83" s="112">
        <v>40</v>
      </c>
      <c r="X83" s="112">
        <v>41</v>
      </c>
      <c r="Y83" s="112">
        <v>41</v>
      </c>
      <c r="Z83" s="112">
        <v>51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11</v>
      </c>
      <c r="W84" s="112">
        <v>15</v>
      </c>
      <c r="X84" s="112">
        <v>15</v>
      </c>
      <c r="Y84" s="112">
        <v>12</v>
      </c>
      <c r="Z84" s="112">
        <v>14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41</v>
      </c>
      <c r="W85" s="112">
        <v>47</v>
      </c>
      <c r="X85" s="112">
        <v>58</v>
      </c>
      <c r="Y85" s="112">
        <v>64</v>
      </c>
      <c r="Z85" s="112">
        <v>56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1,081</v>
      </c>
      <c r="D86" s="94">
        <f t="shared" ref="D86:D91" si="4">AD4</f>
        <v>5.053449951409128E-2</v>
      </c>
      <c r="E86" s="95">
        <f t="shared" ref="E86:E91" si="5">AD4</f>
        <v>5.053449951409128E-2</v>
      </c>
      <c r="F86" s="94">
        <f t="shared" ref="F86:F91" si="6">AF4</f>
        <v>0.27027027027027017</v>
      </c>
      <c r="G86" s="95">
        <f t="shared" ref="G86:G91" si="7">AF4</f>
        <v>0.27027027027027017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10</v>
      </c>
      <c r="W86" s="112">
        <v>11</v>
      </c>
      <c r="X86" s="112">
        <v>14</v>
      </c>
      <c r="Y86" s="112">
        <v>11</v>
      </c>
      <c r="Z86" s="112">
        <v>7</v>
      </c>
    </row>
    <row r="87" spans="1:30" ht="15" customHeight="1" x14ac:dyDescent="0.25">
      <c r="A87" s="96" t="s">
        <v>4</v>
      </c>
      <c r="B87" s="49"/>
      <c r="C87" s="97" t="str">
        <f t="shared" si="3"/>
        <v>581</v>
      </c>
      <c r="D87" s="94">
        <f t="shared" si="4"/>
        <v>6.0218978102189791E-2</v>
      </c>
      <c r="E87" s="95">
        <f t="shared" si="5"/>
        <v>6.0218978102189791E-2</v>
      </c>
      <c r="F87" s="94">
        <f t="shared" si="6"/>
        <v>0.26855895196506552</v>
      </c>
      <c r="G87" s="95">
        <f t="shared" si="7"/>
        <v>0.26855895196506552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7</v>
      </c>
      <c r="W87" s="112">
        <v>4</v>
      </c>
      <c r="X87" s="112">
        <v>3</v>
      </c>
      <c r="Y87" s="112">
        <v>3</v>
      </c>
      <c r="Z87" s="112">
        <v>5</v>
      </c>
    </row>
    <row r="88" spans="1:30" ht="15" customHeight="1" x14ac:dyDescent="0.25">
      <c r="A88" s="96" t="s">
        <v>5</v>
      </c>
      <c r="B88" s="49"/>
      <c r="C88" s="97" t="str">
        <f t="shared" si="3"/>
        <v>497</v>
      </c>
      <c r="D88" s="94">
        <f t="shared" si="4"/>
        <v>3.757828810020869E-2</v>
      </c>
      <c r="E88" s="95">
        <f t="shared" si="5"/>
        <v>3.757828810020869E-2</v>
      </c>
      <c r="F88" s="94">
        <f t="shared" si="6"/>
        <v>0.28756476683937815</v>
      </c>
      <c r="G88" s="95">
        <f t="shared" si="7"/>
        <v>0.28756476683937815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7</v>
      </c>
      <c r="W88" s="112">
        <v>8</v>
      </c>
      <c r="X88" s="112">
        <v>7</v>
      </c>
      <c r="Y88" s="112">
        <v>14</v>
      </c>
      <c r="Z88" s="112">
        <v>10</v>
      </c>
    </row>
    <row r="89" spans="1:30" ht="15" customHeight="1" x14ac:dyDescent="0.25">
      <c r="A89" s="49" t="s">
        <v>6</v>
      </c>
      <c r="B89" s="49"/>
      <c r="C89" s="97" t="str">
        <f t="shared" si="3"/>
        <v>737</v>
      </c>
      <c r="D89" s="94">
        <f t="shared" si="4"/>
        <v>4.8364153627311612E-2</v>
      </c>
      <c r="E89" s="95">
        <f t="shared" si="5"/>
        <v>4.8364153627311612E-2</v>
      </c>
      <c r="F89" s="94">
        <f t="shared" si="6"/>
        <v>0.28397212543554007</v>
      </c>
      <c r="G89" s="95">
        <f t="shared" si="7"/>
        <v>0.28397212543554007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57</v>
      </c>
      <c r="W89" s="112">
        <v>53</v>
      </c>
      <c r="X89" s="112">
        <v>51</v>
      </c>
      <c r="Y89" s="112">
        <v>50</v>
      </c>
      <c r="Z89" s="112">
        <v>66</v>
      </c>
    </row>
    <row r="90" spans="1:30" ht="15" customHeight="1" x14ac:dyDescent="0.25">
      <c r="A90" s="49" t="s">
        <v>95</v>
      </c>
      <c r="B90" s="49"/>
      <c r="C90" s="97" t="str">
        <f t="shared" si="3"/>
        <v>$41,750</v>
      </c>
      <c r="D90" s="94">
        <f t="shared" si="4"/>
        <v>5.1293027472112396E-2</v>
      </c>
      <c r="E90" s="95">
        <f t="shared" si="5"/>
        <v>5.1293027472112396E-2</v>
      </c>
      <c r="F90" s="94">
        <f t="shared" si="6"/>
        <v>0.12772521212713817</v>
      </c>
      <c r="G90" s="95">
        <f t="shared" si="7"/>
        <v>0.12772521212713817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56</v>
      </c>
      <c r="W90" s="112">
        <v>65</v>
      </c>
      <c r="X90" s="112">
        <v>65</v>
      </c>
      <c r="Y90" s="112">
        <v>67</v>
      </c>
      <c r="Z90" s="112">
        <v>65</v>
      </c>
    </row>
    <row r="91" spans="1:30" ht="15" customHeight="1" x14ac:dyDescent="0.25">
      <c r="A91" s="49" t="s">
        <v>7</v>
      </c>
      <c r="B91" s="49"/>
      <c r="C91" s="97" t="str">
        <f t="shared" si="3"/>
        <v>$44.8 mil</v>
      </c>
      <c r="D91" s="94">
        <f t="shared" si="4"/>
        <v>0.20115198201972606</v>
      </c>
      <c r="E91" s="95">
        <f t="shared" si="5"/>
        <v>0.20115198201972606</v>
      </c>
      <c r="F91" s="94">
        <f t="shared" si="6"/>
        <v>0.55975594152993979</v>
      </c>
      <c r="G91" s="95">
        <f t="shared" si="7"/>
        <v>0.55975594152993979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309</v>
      </c>
      <c r="W91" s="112">
        <v>362</v>
      </c>
      <c r="X91" s="112">
        <v>375</v>
      </c>
      <c r="Y91" s="112">
        <v>380</v>
      </c>
      <c r="Z91" s="112">
        <v>402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17</v>
      </c>
      <c r="W93" s="112">
        <v>20</v>
      </c>
      <c r="X93" s="112">
        <v>18</v>
      </c>
      <c r="Y93" s="112">
        <v>15</v>
      </c>
      <c r="Z93" s="112">
        <v>25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42</v>
      </c>
      <c r="W94" s="112">
        <v>56</v>
      </c>
      <c r="X94" s="112">
        <v>53</v>
      </c>
      <c r="Y94" s="112">
        <v>56</v>
      </c>
      <c r="Z94" s="112">
        <v>58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9</v>
      </c>
      <c r="W95" s="112">
        <v>11</v>
      </c>
      <c r="X95" s="112">
        <v>10</v>
      </c>
      <c r="Y95" s="112">
        <v>8</v>
      </c>
      <c r="Z95" s="112">
        <v>8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54</v>
      </c>
      <c r="W96" s="112">
        <v>56</v>
      </c>
      <c r="X96" s="112">
        <v>53</v>
      </c>
      <c r="Y96" s="112">
        <v>57</v>
      </c>
      <c r="Z96" s="112">
        <v>65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32</v>
      </c>
      <c r="W97" s="112">
        <v>44</v>
      </c>
      <c r="X97" s="112">
        <v>37</v>
      </c>
      <c r="Y97" s="112">
        <v>40</v>
      </c>
      <c r="Z97" s="112">
        <v>42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25</v>
      </c>
      <c r="W98" s="112">
        <v>27</v>
      </c>
      <c r="X98" s="112">
        <v>34</v>
      </c>
      <c r="Y98" s="112">
        <v>29</v>
      </c>
      <c r="Z98" s="112">
        <v>30</v>
      </c>
    </row>
    <row r="99" spans="1:32" ht="15" customHeight="1" x14ac:dyDescent="0.25">
      <c r="S99" s="115" t="s">
        <v>188</v>
      </c>
      <c r="T99" s="115"/>
      <c r="U99" s="112"/>
      <c r="V99" s="112">
        <v>6</v>
      </c>
      <c r="W99" s="112">
        <v>6</v>
      </c>
      <c r="X99" s="112">
        <v>5</v>
      </c>
      <c r="Y99" s="112">
        <v>11</v>
      </c>
      <c r="Z99" s="112">
        <v>14</v>
      </c>
    </row>
    <row r="100" spans="1:32" ht="15" customHeight="1" x14ac:dyDescent="0.25">
      <c r="S100" s="115" t="s">
        <v>58</v>
      </c>
      <c r="T100" s="115"/>
      <c r="U100" s="112"/>
      <c r="V100" s="112">
        <v>21</v>
      </c>
      <c r="W100" s="112">
        <v>21</v>
      </c>
      <c r="X100" s="112">
        <v>23</v>
      </c>
      <c r="Y100" s="112">
        <v>31</v>
      </c>
      <c r="Z100" s="112">
        <v>36</v>
      </c>
    </row>
    <row r="101" spans="1:32" x14ac:dyDescent="0.25">
      <c r="A101" s="18"/>
      <c r="S101" s="118" t="s">
        <v>53</v>
      </c>
      <c r="T101" s="118"/>
      <c r="U101" s="112"/>
      <c r="V101" s="112">
        <v>265</v>
      </c>
      <c r="W101" s="112">
        <v>304</v>
      </c>
      <c r="X101" s="112">
        <v>310</v>
      </c>
      <c r="Y101" s="112">
        <v>323</v>
      </c>
      <c r="Z101" s="112">
        <v>336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556</v>
      </c>
      <c r="W104" s="112">
        <v>693</v>
      </c>
      <c r="X104" s="112">
        <v>680</v>
      </c>
      <c r="Y104" s="112">
        <v>627</v>
      </c>
      <c r="Z104" s="112">
        <v>712</v>
      </c>
      <c r="AB104" s="109" t="str">
        <f>TEXT(Z104,"###,###")</f>
        <v>712</v>
      </c>
      <c r="AD104" s="130">
        <f>Z104/($Z$4)*100</f>
        <v>65.864939870490289</v>
      </c>
      <c r="AF104" s="109"/>
    </row>
    <row r="105" spans="1:32" x14ac:dyDescent="0.25">
      <c r="S105" s="115" t="s">
        <v>17</v>
      </c>
      <c r="T105" s="115"/>
      <c r="U105" s="112"/>
      <c r="V105" s="112">
        <v>159</v>
      </c>
      <c r="W105" s="112">
        <v>180</v>
      </c>
      <c r="X105" s="112">
        <v>173</v>
      </c>
      <c r="Y105" s="112">
        <v>194</v>
      </c>
      <c r="Z105" s="112">
        <v>175</v>
      </c>
      <c r="AB105" s="109" t="str">
        <f>TEXT(Z105,"###,###")</f>
        <v>175</v>
      </c>
      <c r="AD105" s="130">
        <f>Z105/($Z$4)*100</f>
        <v>16.188714153561516</v>
      </c>
      <c r="AF105" s="109"/>
    </row>
    <row r="106" spans="1:32" x14ac:dyDescent="0.25">
      <c r="S106" s="118" t="s">
        <v>53</v>
      </c>
      <c r="T106" s="118"/>
      <c r="U106" s="120"/>
      <c r="V106" s="120">
        <v>715</v>
      </c>
      <c r="W106" s="120">
        <v>873</v>
      </c>
      <c r="X106" s="120">
        <v>853</v>
      </c>
      <c r="Y106" s="120">
        <v>821</v>
      </c>
      <c r="Z106" s="120">
        <v>887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151</v>
      </c>
      <c r="W108" s="112">
        <v>190</v>
      </c>
      <c r="X108" s="112">
        <v>183</v>
      </c>
      <c r="Y108" s="112">
        <v>149</v>
      </c>
      <c r="Z108" s="112">
        <v>157</v>
      </c>
      <c r="AB108" s="109" t="str">
        <f>TEXT(Z108,"###,###")</f>
        <v>157</v>
      </c>
      <c r="AD108" s="130">
        <f>Z108/($Z$4)*100</f>
        <v>14.523589269195188</v>
      </c>
      <c r="AF108" s="109"/>
    </row>
    <row r="109" spans="1:32" x14ac:dyDescent="0.25">
      <c r="S109" s="115" t="s">
        <v>20</v>
      </c>
      <c r="T109" s="115"/>
      <c r="U109" s="112"/>
      <c r="V109" s="112">
        <v>184</v>
      </c>
      <c r="W109" s="112">
        <v>195</v>
      </c>
      <c r="X109" s="112">
        <v>188</v>
      </c>
      <c r="Y109" s="112">
        <v>230</v>
      </c>
      <c r="Z109" s="112">
        <v>225</v>
      </c>
      <c r="AB109" s="109" t="str">
        <f>TEXT(Z109,"###,###")</f>
        <v>225</v>
      </c>
      <c r="AD109" s="130">
        <f>Z109/($Z$4)*100</f>
        <v>20.814061054579096</v>
      </c>
      <c r="AF109" s="109"/>
    </row>
    <row r="110" spans="1:32" x14ac:dyDescent="0.25">
      <c r="S110" s="115" t="s">
        <v>21</v>
      </c>
      <c r="T110" s="115"/>
      <c r="U110" s="112"/>
      <c r="V110" s="112">
        <v>105</v>
      </c>
      <c r="W110" s="112">
        <v>140</v>
      </c>
      <c r="X110" s="112">
        <v>159</v>
      </c>
      <c r="Y110" s="112">
        <v>135</v>
      </c>
      <c r="Z110" s="112">
        <v>196</v>
      </c>
      <c r="AB110" s="109" t="str">
        <f>TEXT(Z110,"###,###")</f>
        <v>196</v>
      </c>
      <c r="AD110" s="130">
        <f>Z110/($Z$4)*100</f>
        <v>18.131359851988897</v>
      </c>
      <c r="AF110" s="109"/>
    </row>
    <row r="111" spans="1:32" x14ac:dyDescent="0.25">
      <c r="S111" s="115" t="s">
        <v>22</v>
      </c>
      <c r="T111" s="115"/>
      <c r="U111" s="112"/>
      <c r="V111" s="112">
        <v>236</v>
      </c>
      <c r="W111" s="112">
        <v>260</v>
      </c>
      <c r="X111" s="112">
        <v>323</v>
      </c>
      <c r="Y111" s="112">
        <v>316</v>
      </c>
      <c r="Z111" s="112">
        <v>310</v>
      </c>
      <c r="AB111" s="109" t="str">
        <f>TEXT(Z111,"###,###")</f>
        <v>310</v>
      </c>
      <c r="AD111" s="130">
        <f>Z111/($Z$4)*100</f>
        <v>28.677150786308975</v>
      </c>
      <c r="AF111" s="109"/>
    </row>
    <row r="112" spans="1:32" x14ac:dyDescent="0.25">
      <c r="S112" s="118" t="s">
        <v>53</v>
      </c>
      <c r="T112" s="118"/>
      <c r="U112" s="112"/>
      <c r="V112" s="112">
        <v>848</v>
      </c>
      <c r="W112" s="112">
        <v>1000</v>
      </c>
      <c r="X112" s="112">
        <v>1058</v>
      </c>
      <c r="Y112" s="112">
        <v>1029</v>
      </c>
      <c r="Z112" s="112">
        <v>1078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44.51</v>
      </c>
      <c r="W118" s="131">
        <v>46.28</v>
      </c>
      <c r="X118" s="131">
        <v>46.13</v>
      </c>
      <c r="Y118" s="131">
        <v>46.33</v>
      </c>
      <c r="Z118" s="131">
        <v>45.61</v>
      </c>
      <c r="AB118" s="109" t="str">
        <f>TEXT(Z118,"##.0")</f>
        <v>45.6</v>
      </c>
    </row>
    <row r="120" spans="19:32" x14ac:dyDescent="0.25">
      <c r="S120" s="101" t="s">
        <v>97</v>
      </c>
      <c r="T120" s="112"/>
      <c r="U120" s="112"/>
      <c r="V120" s="112">
        <v>410</v>
      </c>
      <c r="W120" s="112">
        <v>442</v>
      </c>
      <c r="X120" s="112">
        <v>463</v>
      </c>
      <c r="Y120" s="112">
        <v>489</v>
      </c>
      <c r="Z120" s="112">
        <v>518</v>
      </c>
      <c r="AB120" s="109" t="str">
        <f>TEXT(Z120,"###,###")</f>
        <v>518</v>
      </c>
    </row>
    <row r="121" spans="19:32" x14ac:dyDescent="0.25">
      <c r="S121" s="101" t="s">
        <v>98</v>
      </c>
      <c r="T121" s="112"/>
      <c r="U121" s="112"/>
      <c r="V121" s="112">
        <v>84</v>
      </c>
      <c r="W121" s="112">
        <v>134</v>
      </c>
      <c r="X121" s="112">
        <v>125</v>
      </c>
      <c r="Y121" s="112">
        <v>130</v>
      </c>
      <c r="Z121" s="112">
        <v>135</v>
      </c>
      <c r="AB121" s="109" t="str">
        <f>TEXT(Z121,"###,###")</f>
        <v>135</v>
      </c>
    </row>
    <row r="122" spans="19:32" x14ac:dyDescent="0.25">
      <c r="S122" s="101" t="s">
        <v>99</v>
      </c>
      <c r="T122" s="112"/>
      <c r="U122" s="112"/>
      <c r="V122" s="112">
        <v>78</v>
      </c>
      <c r="W122" s="112">
        <v>96</v>
      </c>
      <c r="X122" s="112">
        <v>98</v>
      </c>
      <c r="Y122" s="112">
        <v>90</v>
      </c>
      <c r="Z122" s="112">
        <v>81</v>
      </c>
      <c r="AB122" s="109" t="str">
        <f>TEXT(Z122,"###,###")</f>
        <v>81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488</v>
      </c>
      <c r="W124" s="112">
        <v>538</v>
      </c>
      <c r="X124" s="112">
        <v>561</v>
      </c>
      <c r="Y124" s="112">
        <v>579</v>
      </c>
      <c r="Z124" s="112">
        <v>599</v>
      </c>
      <c r="AB124" s="109" t="str">
        <f>TEXT(Z124,"###,###")</f>
        <v>599</v>
      </c>
      <c r="AD124" s="127">
        <f>Z124/$Z$7*100</f>
        <v>81.27544097693351</v>
      </c>
    </row>
    <row r="125" spans="19:32" x14ac:dyDescent="0.25">
      <c r="S125" s="101" t="s">
        <v>101</v>
      </c>
      <c r="T125" s="112"/>
      <c r="U125" s="112"/>
      <c r="V125" s="112">
        <v>162</v>
      </c>
      <c r="W125" s="112">
        <v>230</v>
      </c>
      <c r="X125" s="112">
        <v>223</v>
      </c>
      <c r="Y125" s="112">
        <v>220</v>
      </c>
      <c r="Z125" s="112">
        <v>216</v>
      </c>
      <c r="AB125" s="109" t="str">
        <f>TEXT(Z125,"###,###")</f>
        <v>216</v>
      </c>
      <c r="AD125" s="127">
        <f>Z125/$Z$7*100</f>
        <v>29.308005427408411</v>
      </c>
    </row>
    <row r="127" spans="19:32" x14ac:dyDescent="0.25">
      <c r="S127" s="101" t="s">
        <v>102</v>
      </c>
      <c r="T127" s="112"/>
      <c r="U127" s="112"/>
      <c r="V127" s="112">
        <v>306</v>
      </c>
      <c r="W127" s="112">
        <v>366</v>
      </c>
      <c r="X127" s="112">
        <v>375</v>
      </c>
      <c r="Y127" s="112">
        <v>379</v>
      </c>
      <c r="Z127" s="112">
        <v>406</v>
      </c>
      <c r="AB127" s="109" t="str">
        <f>TEXT(Z127,"###,###")</f>
        <v>406</v>
      </c>
      <c r="AD127" s="127">
        <f>Z127/$Z$7*100</f>
        <v>55.088195386702857</v>
      </c>
    </row>
    <row r="128" spans="19:32" x14ac:dyDescent="0.25">
      <c r="S128" s="101" t="s">
        <v>103</v>
      </c>
      <c r="T128" s="112"/>
      <c r="U128" s="112"/>
      <c r="V128" s="112">
        <v>262</v>
      </c>
      <c r="W128" s="112">
        <v>308</v>
      </c>
      <c r="X128" s="112">
        <v>314</v>
      </c>
      <c r="Y128" s="112">
        <v>325</v>
      </c>
      <c r="Z128" s="112">
        <v>336</v>
      </c>
      <c r="AB128" s="109" t="str">
        <f>TEXT(Z128,"###,###")</f>
        <v>336</v>
      </c>
      <c r="AD128" s="127">
        <f>Z128/$Z$7*100</f>
        <v>45.590230664857529</v>
      </c>
    </row>
    <row r="130" spans="19:20" x14ac:dyDescent="0.25">
      <c r="S130" s="101" t="s">
        <v>261</v>
      </c>
      <c r="T130" s="127">
        <v>70.284938941655355</v>
      </c>
    </row>
    <row r="131" spans="19:20" x14ac:dyDescent="0.25">
      <c r="S131" s="101" t="s">
        <v>262</v>
      </c>
      <c r="T131" s="127">
        <v>18.317503392130259</v>
      </c>
    </row>
    <row r="132" spans="19:20" x14ac:dyDescent="0.25">
      <c r="S132" s="101" t="s">
        <v>263</v>
      </c>
      <c r="T132" s="127">
        <v>10.990502035278155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CEB7E7F-E13F-41FF-9856-C46D693C742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A66BE10-936F-4261-AA57-C0B47DE4AC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90AB713-8D2E-48C2-885D-999C73F5A5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D6C2B94-C678-4905-896D-08E44C7AB1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92BD0-E0C5-4CBA-B866-75FB8DF18902}">
  <sheetPr codeName="Sheet8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125</v>
      </c>
      <c r="T1" s="99"/>
      <c r="U1" s="99"/>
      <c r="V1" s="99"/>
      <c r="W1" s="99"/>
      <c r="X1" s="99"/>
      <c r="Y1" s="100" t="s">
        <v>126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125</v>
      </c>
      <c r="Y3" s="105" t="s">
        <v>126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10.20 Gawler,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17197</v>
      </c>
      <c r="W4" s="108">
        <v>17425</v>
      </c>
      <c r="X4" s="108">
        <v>18075</v>
      </c>
      <c r="Y4" s="108">
        <v>20113</v>
      </c>
      <c r="Z4" s="108">
        <v>20776</v>
      </c>
      <c r="AB4" s="109" t="str">
        <f>TEXT(Z4,"###,###")</f>
        <v>20,776</v>
      </c>
      <c r="AD4" s="110">
        <f>Z4/Y4-1</f>
        <v>3.2963754785462207E-2</v>
      </c>
      <c r="AF4" s="110">
        <f>Z4/V4-1</f>
        <v>0.20811769494679311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8636</v>
      </c>
      <c r="W5" s="108">
        <v>8836</v>
      </c>
      <c r="X5" s="108">
        <v>8983</v>
      </c>
      <c r="Y5" s="108">
        <v>9980</v>
      </c>
      <c r="Z5" s="108">
        <v>10249</v>
      </c>
      <c r="AB5" s="109" t="str">
        <f>TEXT(Z5,"###,###")</f>
        <v>10,249</v>
      </c>
      <c r="AD5" s="110">
        <f t="shared" ref="AD5:AD9" si="0">Z5/Y5-1</f>
        <v>2.6953907815631339E-2</v>
      </c>
      <c r="AF5" s="110">
        <f t="shared" ref="AF5:AF9" si="1">Z5/V5-1</f>
        <v>0.18677628531727652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8562</v>
      </c>
      <c r="W6" s="108">
        <v>8588</v>
      </c>
      <c r="X6" s="108">
        <v>9075</v>
      </c>
      <c r="Y6" s="108">
        <v>10116</v>
      </c>
      <c r="Z6" s="108">
        <v>10521</v>
      </c>
      <c r="AB6" s="109" t="str">
        <f>TEXT(Z6,"###,###")</f>
        <v>10,521</v>
      </c>
      <c r="AD6" s="110">
        <f t="shared" si="0"/>
        <v>4.0035587188611998E-2</v>
      </c>
      <c r="AF6" s="110">
        <f t="shared" si="1"/>
        <v>0.22880168185003513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12617</v>
      </c>
      <c r="W7" s="108">
        <v>12922</v>
      </c>
      <c r="X7" s="108">
        <v>13086</v>
      </c>
      <c r="Y7" s="108">
        <v>13869</v>
      </c>
      <c r="Z7" s="108">
        <v>14459</v>
      </c>
      <c r="AB7" s="109" t="str">
        <f>TEXT(Z7,"###,###")</f>
        <v>14,459</v>
      </c>
      <c r="AD7" s="110">
        <f t="shared" si="0"/>
        <v>4.2540918595428634E-2</v>
      </c>
      <c r="AF7" s="110">
        <f t="shared" si="1"/>
        <v>0.14599350083221041</v>
      </c>
    </row>
    <row r="8" spans="1:32" ht="17.25" customHeight="1" x14ac:dyDescent="0.25">
      <c r="A8" s="62" t="s">
        <v>12</v>
      </c>
      <c r="B8" s="63"/>
      <c r="C8" s="29"/>
      <c r="D8" s="64" t="str">
        <f>AB4</f>
        <v>20,776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14,459</v>
      </c>
      <c r="P8" s="65"/>
      <c r="S8" s="107" t="s">
        <v>82</v>
      </c>
      <c r="T8" s="108"/>
      <c r="U8" s="108"/>
      <c r="V8" s="108">
        <v>46134.48</v>
      </c>
      <c r="W8" s="108">
        <v>46552.46</v>
      </c>
      <c r="X8" s="108">
        <v>48009.58</v>
      </c>
      <c r="Y8" s="108">
        <v>48824.12</v>
      </c>
      <c r="Z8" s="108">
        <v>52559</v>
      </c>
      <c r="AB8" s="109" t="str">
        <f>TEXT(Z8,"$###,###")</f>
        <v>$52,559</v>
      </c>
      <c r="AD8" s="110">
        <f t="shared" si="0"/>
        <v>7.6496616836104758E-2</v>
      </c>
      <c r="AF8" s="110">
        <f t="shared" si="1"/>
        <v>0.13925636530421492</v>
      </c>
    </row>
    <row r="9" spans="1:32" x14ac:dyDescent="0.25">
      <c r="A9" s="30" t="s">
        <v>14</v>
      </c>
      <c r="B9" s="69"/>
      <c r="C9" s="70"/>
      <c r="D9" s="71">
        <f>AD104</f>
        <v>78.350019252984211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50.439172833529291</v>
      </c>
      <c r="P9" s="72" t="s">
        <v>83</v>
      </c>
      <c r="S9" s="107" t="s">
        <v>7</v>
      </c>
      <c r="T9" s="108"/>
      <c r="U9" s="108"/>
      <c r="V9" s="108">
        <v>690584240</v>
      </c>
      <c r="W9" s="108">
        <v>724293814</v>
      </c>
      <c r="X9" s="108">
        <v>756755440</v>
      </c>
      <c r="Y9" s="108">
        <v>835153280</v>
      </c>
      <c r="Z9" s="108">
        <v>915871248</v>
      </c>
      <c r="AB9" s="109" t="str">
        <f>TEXT(Z9/1000000,"$#,###.0")&amp;" mil"</f>
        <v>$915.9 mil</v>
      </c>
      <c r="AD9" s="110">
        <f t="shared" si="0"/>
        <v>9.6650483130473974E-2</v>
      </c>
      <c r="AF9" s="110">
        <f t="shared" si="1"/>
        <v>0.32622668597244564</v>
      </c>
    </row>
    <row r="10" spans="1:32" x14ac:dyDescent="0.25">
      <c r="A10" s="30" t="s">
        <v>17</v>
      </c>
      <c r="B10" s="69"/>
      <c r="C10" s="70"/>
      <c r="D10" s="71">
        <f>AD105</f>
        <v>16.639391605698883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49.477833875095094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88.360190884570173</v>
      </c>
      <c r="P11" s="72" t="s">
        <v>83</v>
      </c>
      <c r="S11" s="107" t="s">
        <v>29</v>
      </c>
      <c r="T11" s="112"/>
      <c r="U11" s="112"/>
      <c r="V11" s="112">
        <v>15719</v>
      </c>
      <c r="W11" s="112">
        <v>15913</v>
      </c>
      <c r="X11" s="112">
        <v>16499</v>
      </c>
      <c r="Y11" s="112">
        <v>18392</v>
      </c>
      <c r="Z11" s="112">
        <v>19089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6.0170136247320007</v>
      </c>
      <c r="P12" s="72" t="s">
        <v>83</v>
      </c>
      <c r="S12" s="107" t="s">
        <v>30</v>
      </c>
      <c r="T12" s="112"/>
      <c r="U12" s="112"/>
      <c r="V12" s="112">
        <v>1481</v>
      </c>
      <c r="W12" s="112">
        <v>1506</v>
      </c>
      <c r="X12" s="112">
        <v>1576</v>
      </c>
      <c r="Y12" s="112">
        <v>1716</v>
      </c>
      <c r="Z12" s="112">
        <v>1685</v>
      </c>
    </row>
    <row r="13" spans="1:32" ht="15" customHeight="1" x14ac:dyDescent="0.25">
      <c r="A13" s="30" t="s">
        <v>19</v>
      </c>
      <c r="B13" s="70"/>
      <c r="C13" s="70"/>
      <c r="D13" s="71">
        <f>AD108</f>
        <v>10.67096649980747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5.6712082440002769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12.899499422410473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41.0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23.084328070850983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17.140289013344397</v>
      </c>
      <c r="P15" s="72" t="s">
        <v>83</v>
      </c>
      <c r="S15" s="115" t="s">
        <v>59</v>
      </c>
      <c r="T15" s="115"/>
      <c r="U15" s="116"/>
      <c r="V15" s="116">
        <v>306</v>
      </c>
      <c r="W15" s="116">
        <v>325</v>
      </c>
      <c r="X15" s="116">
        <v>360</v>
      </c>
      <c r="Y15" s="112">
        <v>404</v>
      </c>
      <c r="Z15" s="112">
        <v>397</v>
      </c>
      <c r="AB15" s="117">
        <f t="shared" ref="AB15:AB34" si="2">IF(Z15="np",0,Z15/$Z$34)</f>
        <v>1.9108586830958799E-2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48.310550635348484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82.8597109866556</v>
      </c>
      <c r="P16" s="37" t="s">
        <v>83</v>
      </c>
      <c r="S16" s="115" t="s">
        <v>60</v>
      </c>
      <c r="T16" s="115"/>
      <c r="U16" s="116"/>
      <c r="V16" s="116">
        <v>126</v>
      </c>
      <c r="W16" s="116">
        <v>126</v>
      </c>
      <c r="X16" s="116">
        <v>118</v>
      </c>
      <c r="Y16" s="112">
        <v>161</v>
      </c>
      <c r="Z16" s="112">
        <v>188</v>
      </c>
      <c r="AB16" s="117">
        <f t="shared" si="2"/>
        <v>9.0489025798998843E-3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1401</v>
      </c>
      <c r="W17" s="116">
        <v>1361</v>
      </c>
      <c r="X17" s="116">
        <v>1423</v>
      </c>
      <c r="Y17" s="112">
        <v>1539</v>
      </c>
      <c r="Z17" s="112">
        <v>1584</v>
      </c>
      <c r="AB17" s="117">
        <f t="shared" si="2"/>
        <v>7.6241817481709662E-2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123</v>
      </c>
      <c r="W18" s="116">
        <v>99</v>
      </c>
      <c r="X18" s="116">
        <v>119</v>
      </c>
      <c r="Y18" s="112">
        <v>134</v>
      </c>
      <c r="Z18" s="112">
        <v>169</v>
      </c>
      <c r="AB18" s="117">
        <f t="shared" si="2"/>
        <v>8.1343858298036191E-3</v>
      </c>
    </row>
    <row r="19" spans="1:28" x14ac:dyDescent="0.25">
      <c r="A19" s="61" t="str">
        <f>$S$1&amp;" ("&amp;$V$2&amp;" to "&amp;$Z$2&amp;")"</f>
        <v>Gawler (2018-19 to 2022-23)</v>
      </c>
      <c r="B19" s="61"/>
      <c r="C19" s="61"/>
      <c r="D19" s="61"/>
      <c r="E19" s="61"/>
      <c r="F19" s="61"/>
      <c r="G19" s="61" t="str">
        <f>$S$1&amp;" ("&amp;$V$2&amp;" to "&amp;$Z$2&amp;")"</f>
        <v>Gawler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1330</v>
      </c>
      <c r="W19" s="116">
        <v>1401</v>
      </c>
      <c r="X19" s="116">
        <v>1433</v>
      </c>
      <c r="Y19" s="112">
        <v>1576</v>
      </c>
      <c r="Z19" s="112">
        <v>1663</v>
      </c>
      <c r="AB19" s="117">
        <f t="shared" si="2"/>
        <v>8.0044281863688865E-2</v>
      </c>
    </row>
    <row r="20" spans="1:28" x14ac:dyDescent="0.25">
      <c r="S20" s="115" t="s">
        <v>64</v>
      </c>
      <c r="T20" s="115"/>
      <c r="U20" s="116"/>
      <c r="V20" s="116">
        <v>626</v>
      </c>
      <c r="W20" s="116">
        <v>618</v>
      </c>
      <c r="X20" s="116">
        <v>689</v>
      </c>
      <c r="Y20" s="112">
        <v>716</v>
      </c>
      <c r="Z20" s="112">
        <v>781</v>
      </c>
      <c r="AB20" s="117">
        <f t="shared" si="2"/>
        <v>3.7591451675009629E-2</v>
      </c>
    </row>
    <row r="21" spans="1:28" x14ac:dyDescent="0.25">
      <c r="S21" s="115" t="s">
        <v>65</v>
      </c>
      <c r="T21" s="115"/>
      <c r="U21" s="116"/>
      <c r="V21" s="116">
        <v>1749</v>
      </c>
      <c r="W21" s="116">
        <v>1795</v>
      </c>
      <c r="X21" s="116">
        <v>1866</v>
      </c>
      <c r="Y21" s="112">
        <v>2063</v>
      </c>
      <c r="Z21" s="112">
        <v>2160</v>
      </c>
      <c r="AB21" s="117">
        <f t="shared" si="2"/>
        <v>0.1039661147477859</v>
      </c>
    </row>
    <row r="22" spans="1:28" x14ac:dyDescent="0.25">
      <c r="S22" s="115" t="s">
        <v>66</v>
      </c>
      <c r="T22" s="115"/>
      <c r="U22" s="116"/>
      <c r="V22" s="116">
        <v>938</v>
      </c>
      <c r="W22" s="116">
        <v>1005</v>
      </c>
      <c r="X22" s="116">
        <v>1123</v>
      </c>
      <c r="Y22" s="112">
        <v>1300</v>
      </c>
      <c r="Z22" s="112">
        <v>1376</v>
      </c>
      <c r="AB22" s="117">
        <f t="shared" si="2"/>
        <v>6.6230265691182136E-2</v>
      </c>
    </row>
    <row r="23" spans="1:28" x14ac:dyDescent="0.25">
      <c r="S23" s="115" t="s">
        <v>67</v>
      </c>
      <c r="T23" s="115"/>
      <c r="U23" s="116"/>
      <c r="V23" s="116">
        <v>776</v>
      </c>
      <c r="W23" s="116">
        <v>749</v>
      </c>
      <c r="X23" s="116">
        <v>795</v>
      </c>
      <c r="Y23" s="112">
        <v>861</v>
      </c>
      <c r="Z23" s="112">
        <v>870</v>
      </c>
      <c r="AB23" s="117">
        <f t="shared" si="2"/>
        <v>4.1875240662302658E-2</v>
      </c>
    </row>
    <row r="24" spans="1:28" x14ac:dyDescent="0.25">
      <c r="S24" s="115" t="s">
        <v>68</v>
      </c>
      <c r="T24" s="115"/>
      <c r="U24" s="116"/>
      <c r="V24" s="116">
        <v>118</v>
      </c>
      <c r="W24" s="116">
        <v>104</v>
      </c>
      <c r="X24" s="116">
        <v>97</v>
      </c>
      <c r="Y24" s="112">
        <v>109</v>
      </c>
      <c r="Z24" s="112">
        <v>131</v>
      </c>
      <c r="AB24" s="117">
        <f t="shared" si="2"/>
        <v>6.3053523296110895E-3</v>
      </c>
    </row>
    <row r="25" spans="1:28" x14ac:dyDescent="0.25">
      <c r="S25" s="115" t="s">
        <v>69</v>
      </c>
      <c r="T25" s="115"/>
      <c r="U25" s="116"/>
      <c r="V25" s="116">
        <v>467</v>
      </c>
      <c r="W25" s="116">
        <v>538</v>
      </c>
      <c r="X25" s="116">
        <v>548</v>
      </c>
      <c r="Y25" s="112">
        <v>611</v>
      </c>
      <c r="Z25" s="112">
        <v>622</v>
      </c>
      <c r="AB25" s="117">
        <f t="shared" si="2"/>
        <v>2.9938390450519832E-2</v>
      </c>
    </row>
    <row r="26" spans="1:28" x14ac:dyDescent="0.25">
      <c r="S26" s="115" t="s">
        <v>70</v>
      </c>
      <c r="T26" s="115"/>
      <c r="U26" s="116"/>
      <c r="V26" s="116">
        <v>301</v>
      </c>
      <c r="W26" s="116">
        <v>267</v>
      </c>
      <c r="X26" s="116">
        <v>321</v>
      </c>
      <c r="Y26" s="112">
        <v>338</v>
      </c>
      <c r="Z26" s="112">
        <v>390</v>
      </c>
      <c r="AB26" s="117">
        <f t="shared" si="2"/>
        <v>1.8771659607239123E-2</v>
      </c>
    </row>
    <row r="27" spans="1:28" x14ac:dyDescent="0.25">
      <c r="S27" s="115" t="s">
        <v>71</v>
      </c>
      <c r="T27" s="115"/>
      <c r="U27" s="116"/>
      <c r="V27" s="116">
        <v>875</v>
      </c>
      <c r="W27" s="116">
        <v>892</v>
      </c>
      <c r="X27" s="116">
        <v>932</v>
      </c>
      <c r="Y27" s="112">
        <v>1089</v>
      </c>
      <c r="Z27" s="112">
        <v>1067</v>
      </c>
      <c r="AB27" s="117">
        <f t="shared" si="2"/>
        <v>5.1357335386984983E-2</v>
      </c>
    </row>
    <row r="28" spans="1:28" x14ac:dyDescent="0.25">
      <c r="S28" s="115" t="s">
        <v>72</v>
      </c>
      <c r="T28" s="115"/>
      <c r="U28" s="116"/>
      <c r="V28" s="116">
        <v>1628</v>
      </c>
      <c r="W28" s="116">
        <v>1720</v>
      </c>
      <c r="X28" s="116">
        <v>1632</v>
      </c>
      <c r="Y28" s="112">
        <v>1830</v>
      </c>
      <c r="Z28" s="112">
        <v>1825</v>
      </c>
      <c r="AB28" s="117">
        <f t="shared" si="2"/>
        <v>8.7841740469772819E-2</v>
      </c>
    </row>
    <row r="29" spans="1:28" x14ac:dyDescent="0.25">
      <c r="S29" s="115" t="s">
        <v>73</v>
      </c>
      <c r="T29" s="115"/>
      <c r="U29" s="116"/>
      <c r="V29" s="116">
        <v>1258</v>
      </c>
      <c r="W29" s="116">
        <v>1157</v>
      </c>
      <c r="X29" s="116">
        <v>1109</v>
      </c>
      <c r="Y29" s="112">
        <v>1446</v>
      </c>
      <c r="Z29" s="112">
        <v>1390</v>
      </c>
      <c r="AB29" s="117">
        <f t="shared" si="2"/>
        <v>6.6904120138621487E-2</v>
      </c>
    </row>
    <row r="30" spans="1:28" x14ac:dyDescent="0.25">
      <c r="S30" s="115" t="s">
        <v>74</v>
      </c>
      <c r="T30" s="115"/>
      <c r="U30" s="116"/>
      <c r="V30" s="116">
        <v>1437</v>
      </c>
      <c r="W30" s="116">
        <v>1457</v>
      </c>
      <c r="X30" s="116">
        <v>1419</v>
      </c>
      <c r="Y30" s="112">
        <v>1516</v>
      </c>
      <c r="Z30" s="112">
        <v>1587</v>
      </c>
      <c r="AB30" s="117">
        <f t="shared" si="2"/>
        <v>7.6386214863303811E-2</v>
      </c>
    </row>
    <row r="31" spans="1:28" x14ac:dyDescent="0.25">
      <c r="S31" s="115" t="s">
        <v>75</v>
      </c>
      <c r="T31" s="115"/>
      <c r="U31" s="116"/>
      <c r="V31" s="116">
        <v>2256</v>
      </c>
      <c r="W31" s="116">
        <v>2363</v>
      </c>
      <c r="X31" s="116">
        <v>2611</v>
      </c>
      <c r="Y31" s="112">
        <v>2819</v>
      </c>
      <c r="Z31" s="112">
        <v>3053</v>
      </c>
      <c r="AB31" s="117">
        <f t="shared" si="2"/>
        <v>0.14694840200231035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219</v>
      </c>
      <c r="W32" s="116">
        <v>230</v>
      </c>
      <c r="X32" s="116">
        <v>260</v>
      </c>
      <c r="Y32" s="112">
        <v>271</v>
      </c>
      <c r="Z32" s="112">
        <v>306</v>
      </c>
      <c r="AB32" s="117">
        <f t="shared" si="2"/>
        <v>1.4728532922603003E-2</v>
      </c>
    </row>
    <row r="33" spans="19:32" x14ac:dyDescent="0.25">
      <c r="S33" s="115" t="s">
        <v>77</v>
      </c>
      <c r="T33" s="115"/>
      <c r="U33" s="116"/>
      <c r="V33" s="116">
        <v>652</v>
      </c>
      <c r="W33" s="116">
        <v>706</v>
      </c>
      <c r="X33" s="116">
        <v>771</v>
      </c>
      <c r="Y33" s="112">
        <v>893</v>
      </c>
      <c r="Z33" s="112">
        <v>874</v>
      </c>
      <c r="AB33" s="117">
        <f t="shared" si="2"/>
        <v>4.2067770504428184E-2</v>
      </c>
    </row>
    <row r="34" spans="19:32" x14ac:dyDescent="0.25">
      <c r="S34" s="118" t="s">
        <v>53</v>
      </c>
      <c r="T34" s="118"/>
      <c r="U34" s="119"/>
      <c r="V34" s="119">
        <v>17199</v>
      </c>
      <c r="W34" s="119">
        <v>17424</v>
      </c>
      <c r="X34" s="119">
        <v>18075</v>
      </c>
      <c r="Y34" s="120">
        <v>20111</v>
      </c>
      <c r="Z34" s="120">
        <v>20776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10719</v>
      </c>
      <c r="W37" s="112">
        <v>10966</v>
      </c>
      <c r="X37" s="112">
        <v>11118</v>
      </c>
      <c r="Y37" s="112">
        <v>11421</v>
      </c>
      <c r="Z37" s="112">
        <v>11984</v>
      </c>
      <c r="AB37" s="132">
        <f>Z37/Z40*100</f>
        <v>82.8597109866556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1901</v>
      </c>
      <c r="W38" s="112">
        <v>1949</v>
      </c>
      <c r="X38" s="112">
        <v>1973</v>
      </c>
      <c r="Y38" s="112">
        <v>2447</v>
      </c>
      <c r="Z38" s="112">
        <v>2479</v>
      </c>
      <c r="AB38" s="132">
        <f>Z38/Z40*100</f>
        <v>17.140289013344397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12620</v>
      </c>
      <c r="W40" s="112">
        <v>12915</v>
      </c>
      <c r="X40" s="112">
        <v>13091</v>
      </c>
      <c r="Y40" s="112">
        <v>13868</v>
      </c>
      <c r="Z40" s="112">
        <v>14463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8</v>
      </c>
      <c r="X44" s="112">
        <v>15</v>
      </c>
      <c r="Y44" s="112">
        <v>18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167</v>
      </c>
      <c r="W45" s="112">
        <v>176</v>
      </c>
      <c r="X45" s="112">
        <v>239</v>
      </c>
      <c r="Y45" s="112">
        <v>264</v>
      </c>
      <c r="Z45" s="112">
        <v>263</v>
      </c>
    </row>
    <row r="46" spans="19:32" x14ac:dyDescent="0.25">
      <c r="S46" s="115" t="s">
        <v>38</v>
      </c>
      <c r="T46" s="115"/>
      <c r="U46" s="112"/>
      <c r="V46" s="112">
        <v>553</v>
      </c>
      <c r="W46" s="112">
        <v>544</v>
      </c>
      <c r="X46" s="112">
        <v>524</v>
      </c>
      <c r="Y46" s="112">
        <v>667</v>
      </c>
      <c r="Z46" s="112">
        <v>599</v>
      </c>
    </row>
    <row r="47" spans="19:32" x14ac:dyDescent="0.25">
      <c r="S47" s="115" t="s">
        <v>39</v>
      </c>
      <c r="T47" s="115"/>
      <c r="U47" s="112"/>
      <c r="V47" s="112">
        <v>834</v>
      </c>
      <c r="W47" s="112">
        <v>844</v>
      </c>
      <c r="X47" s="112">
        <v>864</v>
      </c>
      <c r="Y47" s="112">
        <v>905</v>
      </c>
      <c r="Z47" s="112">
        <v>1028</v>
      </c>
    </row>
    <row r="48" spans="19:32" x14ac:dyDescent="0.25">
      <c r="S48" s="115" t="s">
        <v>40</v>
      </c>
      <c r="T48" s="115"/>
      <c r="U48" s="112"/>
      <c r="V48" s="112">
        <v>1023</v>
      </c>
      <c r="W48" s="112">
        <v>1090</v>
      </c>
      <c r="X48" s="112">
        <v>1134</v>
      </c>
      <c r="Y48" s="112">
        <v>1243</v>
      </c>
      <c r="Z48" s="112">
        <v>1354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988</v>
      </c>
      <c r="W49" s="112">
        <v>997</v>
      </c>
      <c r="X49" s="112">
        <v>1019</v>
      </c>
      <c r="Y49" s="112">
        <v>1172</v>
      </c>
      <c r="Z49" s="112">
        <v>1184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Gawler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883</v>
      </c>
      <c r="W50" s="112">
        <v>887</v>
      </c>
      <c r="X50" s="112">
        <v>928</v>
      </c>
      <c r="Y50" s="112">
        <v>1049</v>
      </c>
      <c r="Z50" s="112">
        <v>1083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715</v>
      </c>
      <c r="W51" s="112">
        <v>783</v>
      </c>
      <c r="X51" s="112">
        <v>767</v>
      </c>
      <c r="Y51" s="112">
        <v>849</v>
      </c>
      <c r="Z51" s="112">
        <v>920</v>
      </c>
    </row>
    <row r="52" spans="1:26" ht="15" customHeight="1" x14ac:dyDescent="0.25">
      <c r="S52" s="115" t="s">
        <v>44</v>
      </c>
      <c r="T52" s="115"/>
      <c r="U52" s="112"/>
      <c r="V52" s="112">
        <v>840</v>
      </c>
      <c r="W52" s="112">
        <v>762</v>
      </c>
      <c r="X52" s="112">
        <v>733</v>
      </c>
      <c r="Y52" s="112">
        <v>820</v>
      </c>
      <c r="Z52" s="112">
        <v>823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822</v>
      </c>
      <c r="W53" s="112">
        <v>811</v>
      </c>
      <c r="X53" s="112">
        <v>846</v>
      </c>
      <c r="Y53" s="112">
        <v>909</v>
      </c>
      <c r="Z53" s="112">
        <v>908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796</v>
      </c>
      <c r="W54" s="112">
        <v>812</v>
      </c>
      <c r="X54" s="112">
        <v>765</v>
      </c>
      <c r="Y54" s="112">
        <v>823</v>
      </c>
      <c r="Z54" s="112">
        <v>765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567</v>
      </c>
      <c r="W55" s="112">
        <v>644</v>
      </c>
      <c r="X55" s="112">
        <v>664</v>
      </c>
      <c r="Y55" s="112">
        <v>731</v>
      </c>
      <c r="Z55" s="112">
        <v>734</v>
      </c>
    </row>
    <row r="56" spans="1:26" ht="15" customHeight="1" x14ac:dyDescent="0.25">
      <c r="S56" s="115" t="s">
        <v>48</v>
      </c>
      <c r="T56" s="115"/>
      <c r="U56" s="112"/>
      <c r="V56" s="112">
        <v>282</v>
      </c>
      <c r="W56" s="112">
        <v>298</v>
      </c>
      <c r="X56" s="112">
        <v>308</v>
      </c>
      <c r="Y56" s="112">
        <v>334</v>
      </c>
      <c r="Z56" s="112">
        <v>370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98</v>
      </c>
      <c r="W57" s="112">
        <v>106</v>
      </c>
      <c r="X57" s="112">
        <v>112</v>
      </c>
      <c r="Y57" s="112">
        <v>116</v>
      </c>
      <c r="Z57" s="112">
        <v>129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32</v>
      </c>
      <c r="W58" s="112">
        <v>43</v>
      </c>
      <c r="X58" s="112">
        <v>37</v>
      </c>
      <c r="Y58" s="112">
        <v>42</v>
      </c>
      <c r="Z58" s="112">
        <v>35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22</v>
      </c>
      <c r="W59" s="112">
        <v>19</v>
      </c>
      <c r="X59" s="112">
        <v>15</v>
      </c>
      <c r="Y59" s="112">
        <v>17</v>
      </c>
      <c r="Z59" s="112">
        <v>26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13</v>
      </c>
      <c r="W60" s="112">
        <v>18</v>
      </c>
      <c r="X60" s="112">
        <v>13</v>
      </c>
      <c r="Y60" s="112">
        <v>17</v>
      </c>
      <c r="Z60" s="112">
        <v>15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8632</v>
      </c>
      <c r="W61" s="112">
        <v>8834</v>
      </c>
      <c r="X61" s="112">
        <v>8983</v>
      </c>
      <c r="Y61" s="112">
        <v>9984</v>
      </c>
      <c r="Z61" s="112">
        <v>10246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14</v>
      </c>
      <c r="W63" s="112">
        <v>17</v>
      </c>
      <c r="X63" s="112">
        <v>25</v>
      </c>
      <c r="Y63" s="112">
        <v>19</v>
      </c>
      <c r="Z63" s="112">
        <v>24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200</v>
      </c>
      <c r="W64" s="112">
        <v>209</v>
      </c>
      <c r="X64" s="112">
        <v>255</v>
      </c>
      <c r="Y64" s="112">
        <v>309</v>
      </c>
      <c r="Z64" s="112">
        <v>313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Gawler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579</v>
      </c>
      <c r="W65" s="112">
        <v>528</v>
      </c>
      <c r="X65" s="112">
        <v>618</v>
      </c>
      <c r="Y65" s="112">
        <v>710</v>
      </c>
      <c r="Z65" s="112">
        <v>697</v>
      </c>
    </row>
    <row r="66" spans="1:26" x14ac:dyDescent="0.25">
      <c r="S66" s="115" t="s">
        <v>39</v>
      </c>
      <c r="T66" s="115"/>
      <c r="U66" s="112"/>
      <c r="V66" s="112">
        <v>953</v>
      </c>
      <c r="W66" s="112">
        <v>916</v>
      </c>
      <c r="X66" s="112">
        <v>951</v>
      </c>
      <c r="Y66" s="112">
        <v>1052</v>
      </c>
      <c r="Z66" s="112">
        <v>1026</v>
      </c>
    </row>
    <row r="67" spans="1:26" x14ac:dyDescent="0.25">
      <c r="S67" s="115" t="s">
        <v>40</v>
      </c>
      <c r="T67" s="115"/>
      <c r="U67" s="112"/>
      <c r="V67" s="112">
        <v>927</v>
      </c>
      <c r="W67" s="112">
        <v>951</v>
      </c>
      <c r="X67" s="112">
        <v>1097</v>
      </c>
      <c r="Y67" s="112">
        <v>1187</v>
      </c>
      <c r="Z67" s="112">
        <v>1340</v>
      </c>
    </row>
    <row r="68" spans="1:26" x14ac:dyDescent="0.25">
      <c r="S68" s="115" t="s">
        <v>41</v>
      </c>
      <c r="T68" s="115"/>
      <c r="U68" s="112"/>
      <c r="V68" s="112">
        <v>811</v>
      </c>
      <c r="W68" s="112">
        <v>774</v>
      </c>
      <c r="X68" s="112">
        <v>857</v>
      </c>
      <c r="Y68" s="112">
        <v>1022</v>
      </c>
      <c r="Z68" s="112">
        <v>1114</v>
      </c>
    </row>
    <row r="69" spans="1:26" x14ac:dyDescent="0.25">
      <c r="S69" s="115" t="s">
        <v>42</v>
      </c>
      <c r="T69" s="115"/>
      <c r="U69" s="112"/>
      <c r="V69" s="112">
        <v>803</v>
      </c>
      <c r="W69" s="112">
        <v>823</v>
      </c>
      <c r="X69" s="112">
        <v>843</v>
      </c>
      <c r="Y69" s="112">
        <v>965</v>
      </c>
      <c r="Z69" s="112">
        <v>1012</v>
      </c>
    </row>
    <row r="70" spans="1:26" x14ac:dyDescent="0.25">
      <c r="S70" s="115" t="s">
        <v>43</v>
      </c>
      <c r="T70" s="115"/>
      <c r="U70" s="112"/>
      <c r="V70" s="112">
        <v>702</v>
      </c>
      <c r="W70" s="112">
        <v>753</v>
      </c>
      <c r="X70" s="112">
        <v>776</v>
      </c>
      <c r="Y70" s="112">
        <v>900</v>
      </c>
      <c r="Z70" s="112">
        <v>974</v>
      </c>
    </row>
    <row r="71" spans="1:26" x14ac:dyDescent="0.25">
      <c r="S71" s="115" t="s">
        <v>44</v>
      </c>
      <c r="T71" s="115"/>
      <c r="U71" s="112"/>
      <c r="V71" s="112">
        <v>953</v>
      </c>
      <c r="W71" s="112">
        <v>885</v>
      </c>
      <c r="X71" s="112">
        <v>869</v>
      </c>
      <c r="Y71" s="112">
        <v>880</v>
      </c>
      <c r="Z71" s="112">
        <v>864</v>
      </c>
    </row>
    <row r="72" spans="1:26" x14ac:dyDescent="0.25">
      <c r="S72" s="115" t="s">
        <v>45</v>
      </c>
      <c r="T72" s="115"/>
      <c r="U72" s="112"/>
      <c r="V72" s="112">
        <v>884</v>
      </c>
      <c r="W72" s="112">
        <v>913</v>
      </c>
      <c r="X72" s="112">
        <v>905</v>
      </c>
      <c r="Y72" s="112">
        <v>993</v>
      </c>
      <c r="Z72" s="112">
        <v>1059</v>
      </c>
    </row>
    <row r="73" spans="1:26" x14ac:dyDescent="0.25">
      <c r="S73" s="115" t="s">
        <v>46</v>
      </c>
      <c r="T73" s="115"/>
      <c r="U73" s="112"/>
      <c r="V73" s="112">
        <v>865</v>
      </c>
      <c r="W73" s="112">
        <v>878</v>
      </c>
      <c r="X73" s="112">
        <v>835</v>
      </c>
      <c r="Y73" s="112">
        <v>903</v>
      </c>
      <c r="Z73" s="112">
        <v>885</v>
      </c>
    </row>
    <row r="74" spans="1:26" x14ac:dyDescent="0.25">
      <c r="S74" s="115" t="s">
        <v>47</v>
      </c>
      <c r="T74" s="115"/>
      <c r="U74" s="112"/>
      <c r="V74" s="112">
        <v>546</v>
      </c>
      <c r="W74" s="112">
        <v>573</v>
      </c>
      <c r="X74" s="112">
        <v>660</v>
      </c>
      <c r="Y74" s="112">
        <v>710</v>
      </c>
      <c r="Z74" s="112">
        <v>712</v>
      </c>
    </row>
    <row r="75" spans="1:26" x14ac:dyDescent="0.25">
      <c r="S75" s="115" t="s">
        <v>48</v>
      </c>
      <c r="T75" s="115"/>
      <c r="U75" s="112"/>
      <c r="V75" s="112">
        <v>201</v>
      </c>
      <c r="W75" s="112">
        <v>244</v>
      </c>
      <c r="X75" s="112">
        <v>261</v>
      </c>
      <c r="Y75" s="112">
        <v>316</v>
      </c>
      <c r="Z75" s="112">
        <v>349</v>
      </c>
    </row>
    <row r="76" spans="1:26" x14ac:dyDescent="0.25">
      <c r="S76" s="115" t="s">
        <v>49</v>
      </c>
      <c r="T76" s="115"/>
      <c r="U76" s="112"/>
      <c r="V76" s="112">
        <v>72</v>
      </c>
      <c r="W76" s="112">
        <v>82</v>
      </c>
      <c r="X76" s="112">
        <v>70</v>
      </c>
      <c r="Y76" s="112">
        <v>82</v>
      </c>
      <c r="Z76" s="112">
        <v>84</v>
      </c>
    </row>
    <row r="77" spans="1:26" x14ac:dyDescent="0.25">
      <c r="S77" s="115" t="s">
        <v>50</v>
      </c>
      <c r="T77" s="115"/>
      <c r="U77" s="112"/>
      <c r="V77" s="112">
        <v>29</v>
      </c>
      <c r="W77" s="112">
        <v>23</v>
      </c>
      <c r="X77" s="112">
        <v>27</v>
      </c>
      <c r="Y77" s="112">
        <v>37</v>
      </c>
      <c r="Z77" s="112">
        <v>39</v>
      </c>
    </row>
    <row r="78" spans="1:26" x14ac:dyDescent="0.25">
      <c r="S78" s="115" t="s">
        <v>51</v>
      </c>
      <c r="T78" s="115"/>
      <c r="U78" s="112"/>
      <c r="V78" s="112">
        <v>19</v>
      </c>
      <c r="W78" s="112">
        <v>13</v>
      </c>
      <c r="X78" s="112">
        <v>12</v>
      </c>
      <c r="Y78" s="112">
        <v>19</v>
      </c>
      <c r="Z78" s="112">
        <v>16</v>
      </c>
    </row>
    <row r="79" spans="1:26" x14ac:dyDescent="0.25">
      <c r="S79" s="115" t="s">
        <v>52</v>
      </c>
      <c r="T79" s="115"/>
      <c r="U79" s="112"/>
      <c r="V79" s="112">
        <v>12</v>
      </c>
      <c r="W79" s="112">
        <v>16</v>
      </c>
      <c r="X79" s="112">
        <v>14</v>
      </c>
      <c r="Y79" s="112">
        <v>13</v>
      </c>
      <c r="Z79" s="112">
        <v>10</v>
      </c>
    </row>
    <row r="80" spans="1:26" x14ac:dyDescent="0.25">
      <c r="S80" s="118" t="s">
        <v>53</v>
      </c>
      <c r="T80" s="118"/>
      <c r="U80" s="112"/>
      <c r="V80" s="112">
        <v>8564</v>
      </c>
      <c r="W80" s="112">
        <v>8585</v>
      </c>
      <c r="X80" s="112">
        <v>9075</v>
      </c>
      <c r="Y80" s="112">
        <v>10119</v>
      </c>
      <c r="Z80" s="112">
        <v>10524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Gawler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638</v>
      </c>
      <c r="W83" s="112">
        <v>659</v>
      </c>
      <c r="X83" s="112">
        <v>663</v>
      </c>
      <c r="Y83" s="112">
        <v>729</v>
      </c>
      <c r="Z83" s="112">
        <v>758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594</v>
      </c>
      <c r="W84" s="112">
        <v>594</v>
      </c>
      <c r="X84" s="112">
        <v>608</v>
      </c>
      <c r="Y84" s="112">
        <v>662</v>
      </c>
      <c r="Z84" s="112">
        <v>711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1294</v>
      </c>
      <c r="W85" s="112">
        <v>1322</v>
      </c>
      <c r="X85" s="112">
        <v>1306</v>
      </c>
      <c r="Y85" s="112">
        <v>1381</v>
      </c>
      <c r="Z85" s="112">
        <v>1446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20,776</v>
      </c>
      <c r="D86" s="94">
        <f t="shared" ref="D86:D91" si="4">AD4</f>
        <v>3.2963754785462207E-2</v>
      </c>
      <c r="E86" s="95">
        <f t="shared" ref="E86:E91" si="5">AD4</f>
        <v>3.2963754785462207E-2</v>
      </c>
      <c r="F86" s="94">
        <f t="shared" ref="F86:F91" si="6">AF4</f>
        <v>0.20811769494679311</v>
      </c>
      <c r="G86" s="95">
        <f t="shared" ref="G86:G91" si="7">AF4</f>
        <v>0.20811769494679311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413</v>
      </c>
      <c r="W86" s="112">
        <v>413</v>
      </c>
      <c r="X86" s="112">
        <v>421</v>
      </c>
      <c r="Y86" s="112">
        <v>449</v>
      </c>
      <c r="Z86" s="112">
        <v>482</v>
      </c>
    </row>
    <row r="87" spans="1:30" ht="15" customHeight="1" x14ac:dyDescent="0.25">
      <c r="A87" s="96" t="s">
        <v>4</v>
      </c>
      <c r="B87" s="49"/>
      <c r="C87" s="97" t="str">
        <f t="shared" si="3"/>
        <v>10,249</v>
      </c>
      <c r="D87" s="94">
        <f t="shared" si="4"/>
        <v>2.6953907815631339E-2</v>
      </c>
      <c r="E87" s="95">
        <f t="shared" si="5"/>
        <v>2.6953907815631339E-2</v>
      </c>
      <c r="F87" s="94">
        <f t="shared" si="6"/>
        <v>0.18677628531727652</v>
      </c>
      <c r="G87" s="95">
        <f t="shared" si="7"/>
        <v>0.18677628531727652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307</v>
      </c>
      <c r="W87" s="112">
        <v>317</v>
      </c>
      <c r="X87" s="112">
        <v>310</v>
      </c>
      <c r="Y87" s="112">
        <v>334</v>
      </c>
      <c r="Z87" s="112">
        <v>336</v>
      </c>
    </row>
    <row r="88" spans="1:30" ht="15" customHeight="1" x14ac:dyDescent="0.25">
      <c r="A88" s="96" t="s">
        <v>5</v>
      </c>
      <c r="B88" s="49"/>
      <c r="C88" s="97" t="str">
        <f t="shared" si="3"/>
        <v>10,521</v>
      </c>
      <c r="D88" s="94">
        <f t="shared" si="4"/>
        <v>4.0035587188611998E-2</v>
      </c>
      <c r="E88" s="95">
        <f t="shared" si="5"/>
        <v>4.0035587188611998E-2</v>
      </c>
      <c r="F88" s="94">
        <f t="shared" si="6"/>
        <v>0.22880168185003513</v>
      </c>
      <c r="G88" s="95">
        <f t="shared" si="7"/>
        <v>0.22880168185003513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366</v>
      </c>
      <c r="W88" s="112">
        <v>372</v>
      </c>
      <c r="X88" s="112">
        <v>397</v>
      </c>
      <c r="Y88" s="112">
        <v>417</v>
      </c>
      <c r="Z88" s="112">
        <v>429</v>
      </c>
    </row>
    <row r="89" spans="1:30" ht="15" customHeight="1" x14ac:dyDescent="0.25">
      <c r="A89" s="49" t="s">
        <v>6</v>
      </c>
      <c r="B89" s="49"/>
      <c r="C89" s="97" t="str">
        <f t="shared" si="3"/>
        <v>14,459</v>
      </c>
      <c r="D89" s="94">
        <f t="shared" si="4"/>
        <v>4.2540918595428634E-2</v>
      </c>
      <c r="E89" s="95">
        <f t="shared" si="5"/>
        <v>4.2540918595428634E-2</v>
      </c>
      <c r="F89" s="94">
        <f t="shared" si="6"/>
        <v>0.14599350083221041</v>
      </c>
      <c r="G89" s="95">
        <f t="shared" si="7"/>
        <v>0.14599350083221041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835</v>
      </c>
      <c r="W89" s="112">
        <v>845</v>
      </c>
      <c r="X89" s="112">
        <v>861</v>
      </c>
      <c r="Y89" s="112">
        <v>881</v>
      </c>
      <c r="Z89" s="112">
        <v>952</v>
      </c>
    </row>
    <row r="90" spans="1:30" ht="15" customHeight="1" x14ac:dyDescent="0.25">
      <c r="A90" s="49" t="s">
        <v>95</v>
      </c>
      <c r="B90" s="49"/>
      <c r="C90" s="97" t="str">
        <f t="shared" si="3"/>
        <v>$52,559</v>
      </c>
      <c r="D90" s="94">
        <f t="shared" si="4"/>
        <v>7.6496616836104758E-2</v>
      </c>
      <c r="E90" s="95">
        <f t="shared" si="5"/>
        <v>7.6496616836104758E-2</v>
      </c>
      <c r="F90" s="94">
        <f t="shared" si="6"/>
        <v>0.13925636530421492</v>
      </c>
      <c r="G90" s="95">
        <f t="shared" si="7"/>
        <v>0.13925636530421492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875</v>
      </c>
      <c r="W90" s="112">
        <v>910</v>
      </c>
      <c r="X90" s="112">
        <v>949</v>
      </c>
      <c r="Y90" s="112">
        <v>1025</v>
      </c>
      <c r="Z90" s="112">
        <v>1021</v>
      </c>
    </row>
    <row r="91" spans="1:30" ht="15" customHeight="1" x14ac:dyDescent="0.25">
      <c r="A91" s="49" t="s">
        <v>7</v>
      </c>
      <c r="B91" s="49"/>
      <c r="C91" s="97" t="str">
        <f t="shared" si="3"/>
        <v>$915.9 mil</v>
      </c>
      <c r="D91" s="94">
        <f t="shared" si="4"/>
        <v>9.6650483130473974E-2</v>
      </c>
      <c r="E91" s="95">
        <f t="shared" si="5"/>
        <v>9.6650483130473974E-2</v>
      </c>
      <c r="F91" s="94">
        <f t="shared" si="6"/>
        <v>0.32622668597244564</v>
      </c>
      <c r="G91" s="95">
        <f t="shared" si="7"/>
        <v>0.32622668597244564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6445</v>
      </c>
      <c r="W91" s="112">
        <v>6611</v>
      </c>
      <c r="X91" s="112">
        <v>6631</v>
      </c>
      <c r="Y91" s="112">
        <v>6986</v>
      </c>
      <c r="Z91" s="112">
        <v>7292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488</v>
      </c>
      <c r="W93" s="112">
        <v>499</v>
      </c>
      <c r="X93" s="112">
        <v>529</v>
      </c>
      <c r="Y93" s="112">
        <v>584</v>
      </c>
      <c r="Z93" s="112">
        <v>586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1100</v>
      </c>
      <c r="W94" s="112">
        <v>1135</v>
      </c>
      <c r="X94" s="112">
        <v>1130</v>
      </c>
      <c r="Y94" s="112">
        <v>1224</v>
      </c>
      <c r="Z94" s="112">
        <v>1292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228</v>
      </c>
      <c r="W95" s="112">
        <v>258</v>
      </c>
      <c r="X95" s="112">
        <v>281</v>
      </c>
      <c r="Y95" s="112">
        <v>283</v>
      </c>
      <c r="Z95" s="112">
        <v>293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1169</v>
      </c>
      <c r="W96" s="112">
        <v>1183</v>
      </c>
      <c r="X96" s="112">
        <v>1226</v>
      </c>
      <c r="Y96" s="112">
        <v>1345</v>
      </c>
      <c r="Z96" s="112">
        <v>1380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1172</v>
      </c>
      <c r="W97" s="112">
        <v>1159</v>
      </c>
      <c r="X97" s="112">
        <v>1196</v>
      </c>
      <c r="Y97" s="112">
        <v>1245</v>
      </c>
      <c r="Z97" s="112">
        <v>1279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711</v>
      </c>
      <c r="W98" s="112">
        <v>720</v>
      </c>
      <c r="X98" s="112">
        <v>715</v>
      </c>
      <c r="Y98" s="112">
        <v>743</v>
      </c>
      <c r="Z98" s="112">
        <v>795</v>
      </c>
    </row>
    <row r="99" spans="1:32" ht="15" customHeight="1" x14ac:dyDescent="0.25">
      <c r="S99" s="115" t="s">
        <v>188</v>
      </c>
      <c r="T99" s="115"/>
      <c r="U99" s="112"/>
      <c r="V99" s="112">
        <v>71</v>
      </c>
      <c r="W99" s="112">
        <v>65</v>
      </c>
      <c r="X99" s="112">
        <v>70</v>
      </c>
      <c r="Y99" s="112">
        <v>85</v>
      </c>
      <c r="Z99" s="112">
        <v>109</v>
      </c>
    </row>
    <row r="100" spans="1:32" ht="15" customHeight="1" x14ac:dyDescent="0.25">
      <c r="S100" s="115" t="s">
        <v>58</v>
      </c>
      <c r="T100" s="115"/>
      <c r="U100" s="112"/>
      <c r="V100" s="112">
        <v>464</v>
      </c>
      <c r="W100" s="112">
        <v>486</v>
      </c>
      <c r="X100" s="112">
        <v>496</v>
      </c>
      <c r="Y100" s="112">
        <v>523</v>
      </c>
      <c r="Z100" s="112">
        <v>521</v>
      </c>
    </row>
    <row r="101" spans="1:32" x14ac:dyDescent="0.25">
      <c r="A101" s="18"/>
      <c r="S101" s="118" t="s">
        <v>53</v>
      </c>
      <c r="T101" s="118"/>
      <c r="U101" s="112"/>
      <c r="V101" s="112">
        <v>6179</v>
      </c>
      <c r="W101" s="112">
        <v>6310</v>
      </c>
      <c r="X101" s="112">
        <v>6439</v>
      </c>
      <c r="Y101" s="112">
        <v>6871</v>
      </c>
      <c r="Z101" s="112">
        <v>7155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13184</v>
      </c>
      <c r="W104" s="112">
        <v>14025</v>
      </c>
      <c r="X104" s="112">
        <v>14127</v>
      </c>
      <c r="Y104" s="112">
        <v>15585</v>
      </c>
      <c r="Z104" s="112">
        <v>16278</v>
      </c>
      <c r="AB104" s="109" t="str">
        <f>TEXT(Z104,"###,###")</f>
        <v>16,278</v>
      </c>
      <c r="AD104" s="130">
        <f>Z104/($Z$4)*100</f>
        <v>78.350019252984211</v>
      </c>
      <c r="AF104" s="109"/>
    </row>
    <row r="105" spans="1:32" x14ac:dyDescent="0.25">
      <c r="S105" s="115" t="s">
        <v>17</v>
      </c>
      <c r="T105" s="115"/>
      <c r="U105" s="112"/>
      <c r="V105" s="112">
        <v>2991</v>
      </c>
      <c r="W105" s="112">
        <v>2965</v>
      </c>
      <c r="X105" s="112">
        <v>2943</v>
      </c>
      <c r="Y105" s="112">
        <v>3396</v>
      </c>
      <c r="Z105" s="112">
        <v>3457</v>
      </c>
      <c r="AB105" s="109" t="str">
        <f>TEXT(Z105,"###,###")</f>
        <v>3,457</v>
      </c>
      <c r="AD105" s="130">
        <f>Z105/($Z$4)*100</f>
        <v>16.639391605698883</v>
      </c>
      <c r="AF105" s="109"/>
    </row>
    <row r="106" spans="1:32" x14ac:dyDescent="0.25">
      <c r="S106" s="118" t="s">
        <v>53</v>
      </c>
      <c r="T106" s="118"/>
      <c r="U106" s="120"/>
      <c r="V106" s="120">
        <v>16175</v>
      </c>
      <c r="W106" s="120">
        <v>16990</v>
      </c>
      <c r="X106" s="120">
        <v>17070</v>
      </c>
      <c r="Y106" s="120">
        <v>18981</v>
      </c>
      <c r="Z106" s="120">
        <v>19735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1957</v>
      </c>
      <c r="W108" s="112">
        <v>2076</v>
      </c>
      <c r="X108" s="112">
        <v>2145</v>
      </c>
      <c r="Y108" s="112">
        <v>2235</v>
      </c>
      <c r="Z108" s="112">
        <v>2217</v>
      </c>
      <c r="AB108" s="109" t="str">
        <f>TEXT(Z108,"###,###")</f>
        <v>2,217</v>
      </c>
      <c r="AD108" s="130">
        <f>Z108/($Z$4)*100</f>
        <v>10.67096649980747</v>
      </c>
      <c r="AF108" s="109"/>
    </row>
    <row r="109" spans="1:32" x14ac:dyDescent="0.25">
      <c r="S109" s="115" t="s">
        <v>20</v>
      </c>
      <c r="T109" s="115"/>
      <c r="U109" s="112"/>
      <c r="V109" s="112">
        <v>2226</v>
      </c>
      <c r="W109" s="112">
        <v>2190</v>
      </c>
      <c r="X109" s="112">
        <v>2423</v>
      </c>
      <c r="Y109" s="112">
        <v>2709</v>
      </c>
      <c r="Z109" s="112">
        <v>2680</v>
      </c>
      <c r="AB109" s="109" t="str">
        <f>TEXT(Z109,"###,###")</f>
        <v>2,680</v>
      </c>
      <c r="AD109" s="130">
        <f>Z109/($Z$4)*100</f>
        <v>12.899499422410473</v>
      </c>
      <c r="AF109" s="109"/>
    </row>
    <row r="110" spans="1:32" x14ac:dyDescent="0.25">
      <c r="S110" s="115" t="s">
        <v>21</v>
      </c>
      <c r="T110" s="115"/>
      <c r="U110" s="112"/>
      <c r="V110" s="112">
        <v>3826</v>
      </c>
      <c r="W110" s="112">
        <v>3924</v>
      </c>
      <c r="X110" s="112">
        <v>4194</v>
      </c>
      <c r="Y110" s="112">
        <v>4743</v>
      </c>
      <c r="Z110" s="112">
        <v>4796</v>
      </c>
      <c r="AB110" s="109" t="str">
        <f>TEXT(Z110,"###,###")</f>
        <v>4,796</v>
      </c>
      <c r="AD110" s="130">
        <f>Z110/($Z$4)*100</f>
        <v>23.084328070850983</v>
      </c>
      <c r="AF110" s="109"/>
    </row>
    <row r="111" spans="1:32" x14ac:dyDescent="0.25">
      <c r="S111" s="115" t="s">
        <v>22</v>
      </c>
      <c r="T111" s="115"/>
      <c r="U111" s="112"/>
      <c r="V111" s="112">
        <v>8062</v>
      </c>
      <c r="W111" s="112">
        <v>8174</v>
      </c>
      <c r="X111" s="112">
        <v>8308</v>
      </c>
      <c r="Y111" s="112">
        <v>9298</v>
      </c>
      <c r="Z111" s="112">
        <v>10037</v>
      </c>
      <c r="AB111" s="109" t="str">
        <f>TEXT(Z111,"###,###")</f>
        <v>10,037</v>
      </c>
      <c r="AD111" s="130">
        <f>Z111/($Z$4)*100</f>
        <v>48.310550635348484</v>
      </c>
      <c r="AF111" s="109"/>
    </row>
    <row r="112" spans="1:32" x14ac:dyDescent="0.25">
      <c r="S112" s="118" t="s">
        <v>53</v>
      </c>
      <c r="T112" s="118"/>
      <c r="U112" s="112"/>
      <c r="V112" s="112">
        <v>17195</v>
      </c>
      <c r="W112" s="112">
        <v>17422</v>
      </c>
      <c r="X112" s="112">
        <v>18075</v>
      </c>
      <c r="Y112" s="112">
        <v>20109</v>
      </c>
      <c r="Z112" s="112">
        <v>20779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41.26</v>
      </c>
      <c r="W118" s="131">
        <v>41.5</v>
      </c>
      <c r="X118" s="131">
        <v>41.28</v>
      </c>
      <c r="Y118" s="131">
        <v>41.2</v>
      </c>
      <c r="Z118" s="131">
        <v>41.01</v>
      </c>
      <c r="AB118" s="109" t="str">
        <f>TEXT(Z118,"##.0")</f>
        <v>41.0</v>
      </c>
    </row>
    <row r="120" spans="19:32" x14ac:dyDescent="0.25">
      <c r="S120" s="101" t="s">
        <v>97</v>
      </c>
      <c r="T120" s="112"/>
      <c r="U120" s="112"/>
      <c r="V120" s="112">
        <v>11142</v>
      </c>
      <c r="W120" s="112">
        <v>11414</v>
      </c>
      <c r="X120" s="112">
        <v>11512</v>
      </c>
      <c r="Y120" s="112">
        <v>12150</v>
      </c>
      <c r="Z120" s="112">
        <v>12776</v>
      </c>
      <c r="AB120" s="109" t="str">
        <f>TEXT(Z120,"###,###")</f>
        <v>12,776</v>
      </c>
    </row>
    <row r="121" spans="19:32" x14ac:dyDescent="0.25">
      <c r="S121" s="101" t="s">
        <v>98</v>
      </c>
      <c r="T121" s="112"/>
      <c r="U121" s="112"/>
      <c r="V121" s="112">
        <v>827</v>
      </c>
      <c r="W121" s="112">
        <v>840</v>
      </c>
      <c r="X121" s="112">
        <v>828</v>
      </c>
      <c r="Y121" s="112">
        <v>848</v>
      </c>
      <c r="Z121" s="112">
        <v>870</v>
      </c>
      <c r="AB121" s="109" t="str">
        <f>TEXT(Z121,"###,###")</f>
        <v>870</v>
      </c>
    </row>
    <row r="122" spans="19:32" x14ac:dyDescent="0.25">
      <c r="S122" s="101" t="s">
        <v>99</v>
      </c>
      <c r="T122" s="112"/>
      <c r="U122" s="112"/>
      <c r="V122" s="112">
        <v>656</v>
      </c>
      <c r="W122" s="112">
        <v>666</v>
      </c>
      <c r="X122" s="112">
        <v>749</v>
      </c>
      <c r="Y122" s="112">
        <v>871</v>
      </c>
      <c r="Z122" s="112">
        <v>820</v>
      </c>
      <c r="AB122" s="109" t="str">
        <f>TEXT(Z122,"###,###")</f>
        <v>820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11798</v>
      </c>
      <c r="W124" s="112">
        <v>12080</v>
      </c>
      <c r="X124" s="112">
        <v>12261</v>
      </c>
      <c r="Y124" s="112">
        <v>13021</v>
      </c>
      <c r="Z124" s="112">
        <v>13596</v>
      </c>
      <c r="AB124" s="109" t="str">
        <f>TEXT(Z124,"###,###")</f>
        <v>13,596</v>
      </c>
      <c r="AD124" s="127">
        <f>Z124/$Z$7*100</f>
        <v>94.031399128570442</v>
      </c>
    </row>
    <row r="125" spans="19:32" x14ac:dyDescent="0.25">
      <c r="S125" s="101" t="s">
        <v>101</v>
      </c>
      <c r="T125" s="112"/>
      <c r="U125" s="112"/>
      <c r="V125" s="112">
        <v>1483</v>
      </c>
      <c r="W125" s="112">
        <v>1506</v>
      </c>
      <c r="X125" s="112">
        <v>1577</v>
      </c>
      <c r="Y125" s="112">
        <v>1719</v>
      </c>
      <c r="Z125" s="112">
        <v>1690</v>
      </c>
      <c r="AB125" s="109" t="str">
        <f>TEXT(Z125,"###,###")</f>
        <v>1,690</v>
      </c>
      <c r="AD125" s="127">
        <f>Z125/$Z$7*100</f>
        <v>11.688221868732278</v>
      </c>
    </row>
    <row r="127" spans="19:32" x14ac:dyDescent="0.25">
      <c r="S127" s="101" t="s">
        <v>102</v>
      </c>
      <c r="T127" s="112"/>
      <c r="U127" s="112"/>
      <c r="V127" s="112">
        <v>6445</v>
      </c>
      <c r="W127" s="112">
        <v>6612</v>
      </c>
      <c r="X127" s="112">
        <v>6631</v>
      </c>
      <c r="Y127" s="112">
        <v>6989</v>
      </c>
      <c r="Z127" s="112">
        <v>7293</v>
      </c>
      <c r="AB127" s="109" t="str">
        <f>TEXT(Z127,"###,###")</f>
        <v>7,293</v>
      </c>
      <c r="AD127" s="127">
        <f>Z127/$Z$7*100</f>
        <v>50.439172833529291</v>
      </c>
    </row>
    <row r="128" spans="19:32" x14ac:dyDescent="0.25">
      <c r="S128" s="101" t="s">
        <v>103</v>
      </c>
      <c r="T128" s="112"/>
      <c r="U128" s="112"/>
      <c r="V128" s="112">
        <v>6173</v>
      </c>
      <c r="W128" s="112">
        <v>6310</v>
      </c>
      <c r="X128" s="112">
        <v>6439</v>
      </c>
      <c r="Y128" s="112">
        <v>6867</v>
      </c>
      <c r="Z128" s="112">
        <v>7154</v>
      </c>
      <c r="AB128" s="109" t="str">
        <f>TEXT(Z128,"###,###")</f>
        <v>7,154</v>
      </c>
      <c r="AD128" s="127">
        <f>Z128/$Z$7*100</f>
        <v>49.477833875095094</v>
      </c>
    </row>
    <row r="130" spans="19:20" x14ac:dyDescent="0.25">
      <c r="S130" s="101" t="s">
        <v>261</v>
      </c>
      <c r="T130" s="127">
        <v>88.360190884570173</v>
      </c>
    </row>
    <row r="131" spans="19:20" x14ac:dyDescent="0.25">
      <c r="S131" s="101" t="s">
        <v>262</v>
      </c>
      <c r="T131" s="127">
        <v>6.0170136247320007</v>
      </c>
    </row>
    <row r="132" spans="19:20" x14ac:dyDescent="0.25">
      <c r="S132" s="101" t="s">
        <v>263</v>
      </c>
      <c r="T132" s="127">
        <v>5.6712082440002769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96C2FC7-14B9-47AE-BD47-2683ED4FFAD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1B34420-BD3D-4900-9DDF-1966240654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54A618B-1500-4415-92A9-6275F9C57E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02584DE-6E0F-43F7-86BF-C30E0BA081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1A8E0-D64F-4599-A86D-E30147D3F35A}">
  <sheetPr codeName="Sheet8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127</v>
      </c>
      <c r="T1" s="99"/>
      <c r="U1" s="99"/>
      <c r="V1" s="99"/>
      <c r="W1" s="99"/>
      <c r="X1" s="99"/>
      <c r="Y1" s="100" t="s">
        <v>212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127</v>
      </c>
      <c r="Y3" s="105" t="s">
        <v>212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10.21 Goyder,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2883</v>
      </c>
      <c r="W4" s="108">
        <v>3142</v>
      </c>
      <c r="X4" s="108">
        <v>3258</v>
      </c>
      <c r="Y4" s="108">
        <v>3394</v>
      </c>
      <c r="Z4" s="108">
        <v>3427</v>
      </c>
      <c r="AB4" s="109" t="str">
        <f>TEXT(Z4,"###,###")</f>
        <v>3,427</v>
      </c>
      <c r="AD4" s="110">
        <f>Z4/Y4-1</f>
        <v>9.7230406599881913E-3</v>
      </c>
      <c r="AF4" s="110">
        <f>Z4/V4-1</f>
        <v>0.18869233437391597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1638</v>
      </c>
      <c r="W5" s="108">
        <v>1769</v>
      </c>
      <c r="X5" s="108">
        <v>1808</v>
      </c>
      <c r="Y5" s="108">
        <v>1811</v>
      </c>
      <c r="Z5" s="108">
        <v>1810</v>
      </c>
      <c r="AB5" s="109" t="str">
        <f>TEXT(Z5,"###,###")</f>
        <v>1,810</v>
      </c>
      <c r="AD5" s="110">
        <f t="shared" ref="AD5:AD9" si="0">Z5/Y5-1</f>
        <v>-5.5218111540589199E-4</v>
      </c>
      <c r="AF5" s="110">
        <f t="shared" ref="AF5:AF9" si="1">Z5/V5-1</f>
        <v>0.10500610500610508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1252</v>
      </c>
      <c r="W6" s="108">
        <v>1375</v>
      </c>
      <c r="X6" s="108">
        <v>1448</v>
      </c>
      <c r="Y6" s="108">
        <v>1584</v>
      </c>
      <c r="Z6" s="108">
        <v>1615</v>
      </c>
      <c r="AB6" s="109" t="str">
        <f>TEXT(Z6,"###,###")</f>
        <v>1,615</v>
      </c>
      <c r="AD6" s="110">
        <f t="shared" si="0"/>
        <v>1.9570707070706961E-2</v>
      </c>
      <c r="AF6" s="110">
        <f t="shared" si="1"/>
        <v>0.28993610223642174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1854</v>
      </c>
      <c r="W7" s="108">
        <v>2049</v>
      </c>
      <c r="X7" s="108">
        <v>2092</v>
      </c>
      <c r="Y7" s="108">
        <v>2153</v>
      </c>
      <c r="Z7" s="108">
        <v>2217</v>
      </c>
      <c r="AB7" s="109" t="str">
        <f>TEXT(Z7,"###,###")</f>
        <v>2,217</v>
      </c>
      <c r="AD7" s="110">
        <f t="shared" si="0"/>
        <v>2.9725963771481734E-2</v>
      </c>
      <c r="AF7" s="110">
        <f t="shared" si="1"/>
        <v>0.19579288025889974</v>
      </c>
    </row>
    <row r="8" spans="1:32" ht="17.25" customHeight="1" x14ac:dyDescent="0.25">
      <c r="A8" s="62" t="s">
        <v>12</v>
      </c>
      <c r="B8" s="63"/>
      <c r="C8" s="29"/>
      <c r="D8" s="64" t="str">
        <f>AB4</f>
        <v>3,427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2,217</v>
      </c>
      <c r="P8" s="65"/>
      <c r="S8" s="107" t="s">
        <v>82</v>
      </c>
      <c r="T8" s="108"/>
      <c r="U8" s="108"/>
      <c r="V8" s="108">
        <v>29962</v>
      </c>
      <c r="W8" s="108">
        <v>26766.02</v>
      </c>
      <c r="X8" s="108">
        <v>28143.66</v>
      </c>
      <c r="Y8" s="108">
        <v>27920.99</v>
      </c>
      <c r="Z8" s="108">
        <v>32141.5</v>
      </c>
      <c r="AB8" s="109" t="str">
        <f>TEXT(Z8,"$###,###")</f>
        <v>$32,142</v>
      </c>
      <c r="AD8" s="110">
        <f t="shared" si="0"/>
        <v>0.15115903841518508</v>
      </c>
      <c r="AF8" s="110">
        <f t="shared" si="1"/>
        <v>7.274214004405577E-2</v>
      </c>
    </row>
    <row r="9" spans="1:32" x14ac:dyDescent="0.25">
      <c r="A9" s="30" t="s">
        <v>14</v>
      </c>
      <c r="B9" s="69"/>
      <c r="C9" s="70"/>
      <c r="D9" s="71">
        <f>AD104</f>
        <v>69.069156696819377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53.946774921064502</v>
      </c>
      <c r="P9" s="72" t="s">
        <v>83</v>
      </c>
      <c r="S9" s="107" t="s">
        <v>7</v>
      </c>
      <c r="T9" s="108"/>
      <c r="U9" s="108"/>
      <c r="V9" s="108">
        <v>75940359</v>
      </c>
      <c r="W9" s="108">
        <v>79680560</v>
      </c>
      <c r="X9" s="108">
        <v>92101458</v>
      </c>
      <c r="Y9" s="108">
        <v>106245159</v>
      </c>
      <c r="Z9" s="108">
        <v>111409815</v>
      </c>
      <c r="AB9" s="109" t="str">
        <f>TEXT(Z9/1000000,"$#,###.0")&amp;" mil"</f>
        <v>$111.4 mil</v>
      </c>
      <c r="AD9" s="110">
        <f t="shared" si="0"/>
        <v>4.8610741878601704E-2</v>
      </c>
      <c r="AF9" s="110">
        <f t="shared" si="1"/>
        <v>0.46706990152627537</v>
      </c>
    </row>
    <row r="10" spans="1:32" x14ac:dyDescent="0.25">
      <c r="A10" s="30" t="s">
        <v>17</v>
      </c>
      <c r="B10" s="69"/>
      <c r="C10" s="70"/>
      <c r="D10" s="71">
        <f>AD105</f>
        <v>11.905456667639335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46.188543076229138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65.49391069012178</v>
      </c>
      <c r="P11" s="72" t="s">
        <v>83</v>
      </c>
      <c r="S11" s="107" t="s">
        <v>29</v>
      </c>
      <c r="T11" s="112"/>
      <c r="U11" s="112"/>
      <c r="V11" s="112">
        <v>2279</v>
      </c>
      <c r="W11" s="112">
        <v>2417</v>
      </c>
      <c r="X11" s="112">
        <v>2509</v>
      </c>
      <c r="Y11" s="112">
        <v>2625</v>
      </c>
      <c r="Z11" s="112">
        <v>2656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22.417681551646368</v>
      </c>
      <c r="P12" s="72" t="s">
        <v>83</v>
      </c>
      <c r="S12" s="107" t="s">
        <v>30</v>
      </c>
      <c r="T12" s="112"/>
      <c r="U12" s="112"/>
      <c r="V12" s="112">
        <v>608</v>
      </c>
      <c r="W12" s="112">
        <v>730</v>
      </c>
      <c r="X12" s="112">
        <v>749</v>
      </c>
      <c r="Y12" s="112">
        <v>772</v>
      </c>
      <c r="Z12" s="112">
        <v>770</v>
      </c>
    </row>
    <row r="13" spans="1:32" ht="15" customHeight="1" x14ac:dyDescent="0.25">
      <c r="A13" s="30" t="s">
        <v>19</v>
      </c>
      <c r="B13" s="70"/>
      <c r="C13" s="70"/>
      <c r="D13" s="71">
        <f>AD108</f>
        <v>19.433907207470092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12.223725755525484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18.208345491683691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45.4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21.914210679894953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17.140279657194409</v>
      </c>
      <c r="P15" s="72" t="s">
        <v>83</v>
      </c>
      <c r="S15" s="115" t="s">
        <v>59</v>
      </c>
      <c r="T15" s="115"/>
      <c r="U15" s="116"/>
      <c r="V15" s="116">
        <v>762</v>
      </c>
      <c r="W15" s="116">
        <v>840</v>
      </c>
      <c r="X15" s="116">
        <v>829</v>
      </c>
      <c r="Y15" s="112">
        <v>810</v>
      </c>
      <c r="Z15" s="112">
        <v>863</v>
      </c>
      <c r="AB15" s="117">
        <f t="shared" ref="AB15:AB34" si="2">IF(Z15="np",0,Z15/$Z$34)</f>
        <v>0.25197080291970803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21.476510067114095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82.859720342805602</v>
      </c>
      <c r="P16" s="37" t="s">
        <v>83</v>
      </c>
      <c r="S16" s="115" t="s">
        <v>60</v>
      </c>
      <c r="T16" s="115"/>
      <c r="U16" s="116"/>
      <c r="V16" s="116">
        <v>18</v>
      </c>
      <c r="W16" s="116">
        <v>26</v>
      </c>
      <c r="X16" s="116">
        <v>28</v>
      </c>
      <c r="Y16" s="112">
        <v>30</v>
      </c>
      <c r="Z16" s="112">
        <v>35</v>
      </c>
      <c r="AB16" s="117">
        <f t="shared" si="2"/>
        <v>1.0218978102189781E-2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240</v>
      </c>
      <c r="W17" s="116">
        <v>253</v>
      </c>
      <c r="X17" s="116">
        <v>254</v>
      </c>
      <c r="Y17" s="112">
        <v>268</v>
      </c>
      <c r="Z17" s="112">
        <v>281</v>
      </c>
      <c r="AB17" s="117">
        <f t="shared" si="2"/>
        <v>8.2043795620437954E-2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12</v>
      </c>
      <c r="W18" s="116">
        <v>13</v>
      </c>
      <c r="X18" s="116">
        <v>13</v>
      </c>
      <c r="Y18" s="112">
        <v>10</v>
      </c>
      <c r="Z18" s="112">
        <v>9</v>
      </c>
      <c r="AB18" s="117">
        <f t="shared" si="2"/>
        <v>2.6277372262773721E-3</v>
      </c>
    </row>
    <row r="19" spans="1:28" x14ac:dyDescent="0.25">
      <c r="A19" s="61" t="str">
        <f>$S$1&amp;" ("&amp;$V$2&amp;" to "&amp;$Z$2&amp;")"</f>
        <v>Goyder (2018-19 to 2022-23)</v>
      </c>
      <c r="B19" s="61"/>
      <c r="C19" s="61"/>
      <c r="D19" s="61"/>
      <c r="E19" s="61"/>
      <c r="F19" s="61"/>
      <c r="G19" s="61" t="str">
        <f>$S$1&amp;" ("&amp;$V$2&amp;" to "&amp;$Z$2&amp;")"</f>
        <v>Goyder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123</v>
      </c>
      <c r="W19" s="116">
        <v>132</v>
      </c>
      <c r="X19" s="116">
        <v>122</v>
      </c>
      <c r="Y19" s="112">
        <v>134</v>
      </c>
      <c r="Z19" s="112">
        <v>145</v>
      </c>
      <c r="AB19" s="117">
        <f t="shared" si="2"/>
        <v>4.2335766423357665E-2</v>
      </c>
    </row>
    <row r="20" spans="1:28" x14ac:dyDescent="0.25">
      <c r="S20" s="115" t="s">
        <v>64</v>
      </c>
      <c r="T20" s="115"/>
      <c r="U20" s="116"/>
      <c r="V20" s="116">
        <v>85</v>
      </c>
      <c r="W20" s="116">
        <v>97</v>
      </c>
      <c r="X20" s="116">
        <v>79</v>
      </c>
      <c r="Y20" s="112">
        <v>87</v>
      </c>
      <c r="Z20" s="112">
        <v>84</v>
      </c>
      <c r="AB20" s="117">
        <f t="shared" si="2"/>
        <v>2.4525547445255473E-2</v>
      </c>
    </row>
    <row r="21" spans="1:28" x14ac:dyDescent="0.25">
      <c r="S21" s="115" t="s">
        <v>65</v>
      </c>
      <c r="T21" s="115"/>
      <c r="U21" s="116"/>
      <c r="V21" s="116">
        <v>177</v>
      </c>
      <c r="W21" s="116">
        <v>211</v>
      </c>
      <c r="X21" s="116">
        <v>231</v>
      </c>
      <c r="Y21" s="112">
        <v>231</v>
      </c>
      <c r="Z21" s="112">
        <v>235</v>
      </c>
      <c r="AB21" s="117">
        <f t="shared" si="2"/>
        <v>6.8613138686131392E-2</v>
      </c>
    </row>
    <row r="22" spans="1:28" x14ac:dyDescent="0.25">
      <c r="S22" s="115" t="s">
        <v>66</v>
      </c>
      <c r="T22" s="115"/>
      <c r="U22" s="116"/>
      <c r="V22" s="116">
        <v>105</v>
      </c>
      <c r="W22" s="116">
        <v>81</v>
      </c>
      <c r="X22" s="116">
        <v>110</v>
      </c>
      <c r="Y22" s="112">
        <v>140</v>
      </c>
      <c r="Z22" s="112">
        <v>215</v>
      </c>
      <c r="AB22" s="117">
        <f t="shared" si="2"/>
        <v>6.2773722627737227E-2</v>
      </c>
    </row>
    <row r="23" spans="1:28" x14ac:dyDescent="0.25">
      <c r="S23" s="115" t="s">
        <v>67</v>
      </c>
      <c r="T23" s="115"/>
      <c r="U23" s="116"/>
      <c r="V23" s="116">
        <v>108</v>
      </c>
      <c r="W23" s="116">
        <v>104</v>
      </c>
      <c r="X23" s="116">
        <v>111</v>
      </c>
      <c r="Y23" s="112">
        <v>126</v>
      </c>
      <c r="Z23" s="112">
        <v>125</v>
      </c>
      <c r="AB23" s="117">
        <f t="shared" si="2"/>
        <v>3.6496350364963501E-2</v>
      </c>
    </row>
    <row r="24" spans="1:28" x14ac:dyDescent="0.25">
      <c r="S24" s="115" t="s">
        <v>68</v>
      </c>
      <c r="T24" s="115"/>
      <c r="U24" s="116"/>
      <c r="V24" s="116">
        <v>8</v>
      </c>
      <c r="W24" s="116">
        <v>8</v>
      </c>
      <c r="X24" s="116">
        <v>25</v>
      </c>
      <c r="Y24" s="112">
        <v>16</v>
      </c>
      <c r="Z24" s="112">
        <v>14</v>
      </c>
      <c r="AB24" s="117">
        <f t="shared" si="2"/>
        <v>4.0875912408759128E-3</v>
      </c>
    </row>
    <row r="25" spans="1:28" x14ac:dyDescent="0.25">
      <c r="S25" s="115" t="s">
        <v>69</v>
      </c>
      <c r="T25" s="115"/>
      <c r="U25" s="116"/>
      <c r="V25" s="116">
        <v>37</v>
      </c>
      <c r="W25" s="116">
        <v>45</v>
      </c>
      <c r="X25" s="116">
        <v>50</v>
      </c>
      <c r="Y25" s="112">
        <v>49</v>
      </c>
      <c r="Z25" s="112">
        <v>64</v>
      </c>
      <c r="AB25" s="117">
        <f t="shared" si="2"/>
        <v>1.8686131386861315E-2</v>
      </c>
    </row>
    <row r="26" spans="1:28" x14ac:dyDescent="0.25">
      <c r="S26" s="115" t="s">
        <v>70</v>
      </c>
      <c r="T26" s="115"/>
      <c r="U26" s="116"/>
      <c r="V26" s="116">
        <v>27</v>
      </c>
      <c r="W26" s="116">
        <v>39</v>
      </c>
      <c r="X26" s="116">
        <v>34</v>
      </c>
      <c r="Y26" s="112">
        <v>35</v>
      </c>
      <c r="Z26" s="112">
        <v>36</v>
      </c>
      <c r="AB26" s="117">
        <f t="shared" si="2"/>
        <v>1.0510948905109488E-2</v>
      </c>
    </row>
    <row r="27" spans="1:28" x14ac:dyDescent="0.25">
      <c r="S27" s="115" t="s">
        <v>71</v>
      </c>
      <c r="T27" s="115"/>
      <c r="U27" s="116"/>
      <c r="V27" s="116">
        <v>83</v>
      </c>
      <c r="W27" s="116">
        <v>88</v>
      </c>
      <c r="X27" s="116">
        <v>99</v>
      </c>
      <c r="Y27" s="112">
        <v>104</v>
      </c>
      <c r="Z27" s="112">
        <v>81</v>
      </c>
      <c r="AB27" s="117">
        <f t="shared" si="2"/>
        <v>2.364963503649635E-2</v>
      </c>
    </row>
    <row r="28" spans="1:28" x14ac:dyDescent="0.25">
      <c r="S28" s="115" t="s">
        <v>72</v>
      </c>
      <c r="T28" s="115"/>
      <c r="U28" s="116"/>
      <c r="V28" s="116">
        <v>137</v>
      </c>
      <c r="W28" s="116">
        <v>153</v>
      </c>
      <c r="X28" s="116">
        <v>184</v>
      </c>
      <c r="Y28" s="112">
        <v>198</v>
      </c>
      <c r="Z28" s="112">
        <v>184</v>
      </c>
      <c r="AB28" s="117">
        <f t="shared" si="2"/>
        <v>5.3722627737226275E-2</v>
      </c>
    </row>
    <row r="29" spans="1:28" x14ac:dyDescent="0.25">
      <c r="S29" s="115" t="s">
        <v>73</v>
      </c>
      <c r="T29" s="115"/>
      <c r="U29" s="116"/>
      <c r="V29" s="116">
        <v>125</v>
      </c>
      <c r="W29" s="116">
        <v>91</v>
      </c>
      <c r="X29" s="116">
        <v>86</v>
      </c>
      <c r="Y29" s="112">
        <v>161</v>
      </c>
      <c r="Z29" s="112">
        <v>103</v>
      </c>
      <c r="AB29" s="117">
        <f t="shared" si="2"/>
        <v>3.0072992700729929E-2</v>
      </c>
    </row>
    <row r="30" spans="1:28" x14ac:dyDescent="0.25">
      <c r="S30" s="115" t="s">
        <v>74</v>
      </c>
      <c r="T30" s="115"/>
      <c r="U30" s="116"/>
      <c r="V30" s="116">
        <v>169</v>
      </c>
      <c r="W30" s="116">
        <v>197</v>
      </c>
      <c r="X30" s="116">
        <v>195</v>
      </c>
      <c r="Y30" s="112">
        <v>191</v>
      </c>
      <c r="Z30" s="112">
        <v>205</v>
      </c>
      <c r="AB30" s="117">
        <f t="shared" si="2"/>
        <v>5.9854014598540145E-2</v>
      </c>
    </row>
    <row r="31" spans="1:28" x14ac:dyDescent="0.25">
      <c r="S31" s="115" t="s">
        <v>75</v>
      </c>
      <c r="T31" s="115"/>
      <c r="U31" s="116"/>
      <c r="V31" s="116">
        <v>172</v>
      </c>
      <c r="W31" s="116">
        <v>222</v>
      </c>
      <c r="X31" s="116">
        <v>242</v>
      </c>
      <c r="Y31" s="112">
        <v>233</v>
      </c>
      <c r="Z31" s="112">
        <v>249</v>
      </c>
      <c r="AB31" s="117">
        <f t="shared" si="2"/>
        <v>7.2700729927007296E-2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15</v>
      </c>
      <c r="W32" s="116">
        <v>23</v>
      </c>
      <c r="X32" s="116">
        <v>21</v>
      </c>
      <c r="Y32" s="112">
        <v>34</v>
      </c>
      <c r="Z32" s="112">
        <v>36</v>
      </c>
      <c r="AB32" s="117">
        <f t="shared" si="2"/>
        <v>1.0510948905109488E-2</v>
      </c>
    </row>
    <row r="33" spans="19:32" x14ac:dyDescent="0.25">
      <c r="S33" s="115" t="s">
        <v>77</v>
      </c>
      <c r="T33" s="115"/>
      <c r="U33" s="116"/>
      <c r="V33" s="116">
        <v>60</v>
      </c>
      <c r="W33" s="116">
        <v>83</v>
      </c>
      <c r="X33" s="116">
        <v>89</v>
      </c>
      <c r="Y33" s="112">
        <v>98</v>
      </c>
      <c r="Z33" s="112">
        <v>98</v>
      </c>
      <c r="AB33" s="117">
        <f t="shared" si="2"/>
        <v>2.8613138686131388E-2</v>
      </c>
    </row>
    <row r="34" spans="19:32" x14ac:dyDescent="0.25">
      <c r="S34" s="118" t="s">
        <v>53</v>
      </c>
      <c r="T34" s="118"/>
      <c r="U34" s="119"/>
      <c r="V34" s="119">
        <v>2888</v>
      </c>
      <c r="W34" s="119">
        <v>3141</v>
      </c>
      <c r="X34" s="119">
        <v>3258</v>
      </c>
      <c r="Y34" s="120">
        <v>3396</v>
      </c>
      <c r="Z34" s="120">
        <v>3425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1544</v>
      </c>
      <c r="W37" s="112">
        <v>1676</v>
      </c>
      <c r="X37" s="112">
        <v>1720</v>
      </c>
      <c r="Y37" s="112">
        <v>1760</v>
      </c>
      <c r="Z37" s="112">
        <v>1837</v>
      </c>
      <c r="AB37" s="132">
        <f>Z37/Z40*100</f>
        <v>82.859720342805602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315</v>
      </c>
      <c r="W38" s="112">
        <v>367</v>
      </c>
      <c r="X38" s="112">
        <v>370</v>
      </c>
      <c r="Y38" s="112">
        <v>393</v>
      </c>
      <c r="Z38" s="112">
        <v>380</v>
      </c>
      <c r="AB38" s="132">
        <f>Z38/Z40*100</f>
        <v>17.140279657194409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1859</v>
      </c>
      <c r="W40" s="112">
        <v>2043</v>
      </c>
      <c r="X40" s="112">
        <v>2090</v>
      </c>
      <c r="Y40" s="112">
        <v>2153</v>
      </c>
      <c r="Z40" s="112">
        <v>2217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0</v>
      </c>
      <c r="X44" s="112">
        <v>3</v>
      </c>
      <c r="Y44" s="112">
        <v>0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26</v>
      </c>
      <c r="W45" s="112">
        <v>38</v>
      </c>
      <c r="X45" s="112">
        <v>45</v>
      </c>
      <c r="Y45" s="112">
        <v>50</v>
      </c>
      <c r="Z45" s="112">
        <v>39</v>
      </c>
    </row>
    <row r="46" spans="19:32" x14ac:dyDescent="0.25">
      <c r="S46" s="115" t="s">
        <v>38</v>
      </c>
      <c r="T46" s="115"/>
      <c r="U46" s="112"/>
      <c r="V46" s="112">
        <v>134</v>
      </c>
      <c r="W46" s="112">
        <v>103</v>
      </c>
      <c r="X46" s="112">
        <v>94</v>
      </c>
      <c r="Y46" s="112">
        <v>104</v>
      </c>
      <c r="Z46" s="112">
        <v>110</v>
      </c>
    </row>
    <row r="47" spans="19:32" x14ac:dyDescent="0.25">
      <c r="S47" s="115" t="s">
        <v>39</v>
      </c>
      <c r="T47" s="115"/>
      <c r="U47" s="112"/>
      <c r="V47" s="112">
        <v>150</v>
      </c>
      <c r="W47" s="112">
        <v>170</v>
      </c>
      <c r="X47" s="112">
        <v>160</v>
      </c>
      <c r="Y47" s="112">
        <v>149</v>
      </c>
      <c r="Z47" s="112">
        <v>151</v>
      </c>
    </row>
    <row r="48" spans="19:32" x14ac:dyDescent="0.25">
      <c r="S48" s="115" t="s">
        <v>40</v>
      </c>
      <c r="T48" s="115"/>
      <c r="U48" s="112"/>
      <c r="V48" s="112">
        <v>174</v>
      </c>
      <c r="W48" s="112">
        <v>150</v>
      </c>
      <c r="X48" s="112">
        <v>179</v>
      </c>
      <c r="Y48" s="112">
        <v>198</v>
      </c>
      <c r="Z48" s="112">
        <v>176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139</v>
      </c>
      <c r="W49" s="112">
        <v>156</v>
      </c>
      <c r="X49" s="112">
        <v>169</v>
      </c>
      <c r="Y49" s="112">
        <v>181</v>
      </c>
      <c r="Z49" s="112">
        <v>173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Goyder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120</v>
      </c>
      <c r="W50" s="112">
        <v>135</v>
      </c>
      <c r="X50" s="112">
        <v>128</v>
      </c>
      <c r="Y50" s="112">
        <v>141</v>
      </c>
      <c r="Z50" s="112">
        <v>135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114</v>
      </c>
      <c r="W51" s="112">
        <v>145</v>
      </c>
      <c r="X51" s="112">
        <v>130</v>
      </c>
      <c r="Y51" s="112">
        <v>123</v>
      </c>
      <c r="Z51" s="112">
        <v>110</v>
      </c>
    </row>
    <row r="52" spans="1:26" ht="15" customHeight="1" x14ac:dyDescent="0.25">
      <c r="S52" s="115" t="s">
        <v>44</v>
      </c>
      <c r="T52" s="115"/>
      <c r="U52" s="112"/>
      <c r="V52" s="112">
        <v>134</v>
      </c>
      <c r="W52" s="112">
        <v>143</v>
      </c>
      <c r="X52" s="112">
        <v>147</v>
      </c>
      <c r="Y52" s="112">
        <v>133</v>
      </c>
      <c r="Z52" s="112">
        <v>175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166</v>
      </c>
      <c r="W53" s="112">
        <v>174</v>
      </c>
      <c r="X53" s="112">
        <v>164</v>
      </c>
      <c r="Y53" s="112">
        <v>182</v>
      </c>
      <c r="Z53" s="112">
        <v>168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167</v>
      </c>
      <c r="W54" s="112">
        <v>172</v>
      </c>
      <c r="X54" s="112">
        <v>184</v>
      </c>
      <c r="Y54" s="112">
        <v>154</v>
      </c>
      <c r="Z54" s="112">
        <v>175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145</v>
      </c>
      <c r="W55" s="112">
        <v>169</v>
      </c>
      <c r="X55" s="112">
        <v>193</v>
      </c>
      <c r="Y55" s="112">
        <v>176</v>
      </c>
      <c r="Z55" s="112">
        <v>163</v>
      </c>
    </row>
    <row r="56" spans="1:26" ht="15" customHeight="1" x14ac:dyDescent="0.25">
      <c r="S56" s="115" t="s">
        <v>48</v>
      </c>
      <c r="T56" s="115"/>
      <c r="U56" s="112"/>
      <c r="V56" s="112">
        <v>107</v>
      </c>
      <c r="W56" s="112">
        <v>120</v>
      </c>
      <c r="X56" s="112">
        <v>114</v>
      </c>
      <c r="Y56" s="112">
        <v>125</v>
      </c>
      <c r="Z56" s="112">
        <v>122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38</v>
      </c>
      <c r="W57" s="112">
        <v>51</v>
      </c>
      <c r="X57" s="112">
        <v>51</v>
      </c>
      <c r="Y57" s="112">
        <v>48</v>
      </c>
      <c r="Z57" s="112">
        <v>52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11</v>
      </c>
      <c r="W58" s="112">
        <v>25</v>
      </c>
      <c r="X58" s="112">
        <v>23</v>
      </c>
      <c r="Y58" s="112">
        <v>24</v>
      </c>
      <c r="Z58" s="112">
        <v>28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13</v>
      </c>
      <c r="W59" s="112">
        <v>9</v>
      </c>
      <c r="X59" s="112">
        <v>17</v>
      </c>
      <c r="Y59" s="112">
        <v>20</v>
      </c>
      <c r="Z59" s="112">
        <v>17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8</v>
      </c>
      <c r="W60" s="112">
        <v>9</v>
      </c>
      <c r="X60" s="112">
        <v>7</v>
      </c>
      <c r="Y60" s="112">
        <v>9</v>
      </c>
      <c r="Z60" s="112">
        <v>9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1637</v>
      </c>
      <c r="W61" s="112">
        <v>1769</v>
      </c>
      <c r="X61" s="112">
        <v>1808</v>
      </c>
      <c r="Y61" s="112">
        <v>1813</v>
      </c>
      <c r="Z61" s="112">
        <v>1809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6</v>
      </c>
      <c r="X63" s="112">
        <v>3</v>
      </c>
      <c r="Y63" s="112">
        <v>12</v>
      </c>
      <c r="Z63" s="112">
        <v>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32</v>
      </c>
      <c r="W64" s="112">
        <v>37</v>
      </c>
      <c r="X64" s="112">
        <v>47</v>
      </c>
      <c r="Y64" s="112">
        <v>59</v>
      </c>
      <c r="Z64" s="112">
        <v>74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Goyder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69</v>
      </c>
      <c r="W65" s="112">
        <v>70</v>
      </c>
      <c r="X65" s="112">
        <v>112</v>
      </c>
      <c r="Y65" s="112">
        <v>136</v>
      </c>
      <c r="Z65" s="112">
        <v>157</v>
      </c>
    </row>
    <row r="66" spans="1:26" x14ac:dyDescent="0.25">
      <c r="S66" s="115" t="s">
        <v>39</v>
      </c>
      <c r="T66" s="115"/>
      <c r="U66" s="112"/>
      <c r="V66" s="112">
        <v>84</v>
      </c>
      <c r="W66" s="112">
        <v>107</v>
      </c>
      <c r="X66" s="112">
        <v>113</v>
      </c>
      <c r="Y66" s="112">
        <v>103</v>
      </c>
      <c r="Z66" s="112">
        <v>116</v>
      </c>
    </row>
    <row r="67" spans="1:26" x14ac:dyDescent="0.25">
      <c r="S67" s="115" t="s">
        <v>40</v>
      </c>
      <c r="T67" s="115"/>
      <c r="U67" s="112"/>
      <c r="V67" s="112">
        <v>106</v>
      </c>
      <c r="W67" s="112">
        <v>114</v>
      </c>
      <c r="X67" s="112">
        <v>102</v>
      </c>
      <c r="Y67" s="112">
        <v>100</v>
      </c>
      <c r="Z67" s="112">
        <v>121</v>
      </c>
    </row>
    <row r="68" spans="1:26" x14ac:dyDescent="0.25">
      <c r="S68" s="115" t="s">
        <v>41</v>
      </c>
      <c r="T68" s="115"/>
      <c r="U68" s="112"/>
      <c r="V68" s="112">
        <v>105</v>
      </c>
      <c r="W68" s="112">
        <v>96</v>
      </c>
      <c r="X68" s="112">
        <v>102</v>
      </c>
      <c r="Y68" s="112">
        <v>128</v>
      </c>
      <c r="Z68" s="112">
        <v>130</v>
      </c>
    </row>
    <row r="69" spans="1:26" x14ac:dyDescent="0.25">
      <c r="S69" s="115" t="s">
        <v>42</v>
      </c>
      <c r="T69" s="115"/>
      <c r="U69" s="112"/>
      <c r="V69" s="112">
        <v>85</v>
      </c>
      <c r="W69" s="112">
        <v>97</v>
      </c>
      <c r="X69" s="112">
        <v>107</v>
      </c>
      <c r="Y69" s="112">
        <v>122</v>
      </c>
      <c r="Z69" s="112">
        <v>149</v>
      </c>
    </row>
    <row r="70" spans="1:26" x14ac:dyDescent="0.25">
      <c r="S70" s="115" t="s">
        <v>43</v>
      </c>
      <c r="T70" s="115"/>
      <c r="U70" s="112"/>
      <c r="V70" s="112">
        <v>120</v>
      </c>
      <c r="W70" s="112">
        <v>153</v>
      </c>
      <c r="X70" s="112">
        <v>163</v>
      </c>
      <c r="Y70" s="112">
        <v>146</v>
      </c>
      <c r="Z70" s="112">
        <v>139</v>
      </c>
    </row>
    <row r="71" spans="1:26" x14ac:dyDescent="0.25">
      <c r="S71" s="115" t="s">
        <v>44</v>
      </c>
      <c r="T71" s="115"/>
      <c r="U71" s="112"/>
      <c r="V71" s="112">
        <v>128</v>
      </c>
      <c r="W71" s="112">
        <v>123</v>
      </c>
      <c r="X71" s="112">
        <v>126</v>
      </c>
      <c r="Y71" s="112">
        <v>153</v>
      </c>
      <c r="Z71" s="112">
        <v>166</v>
      </c>
    </row>
    <row r="72" spans="1:26" x14ac:dyDescent="0.25">
      <c r="S72" s="115" t="s">
        <v>45</v>
      </c>
      <c r="T72" s="115"/>
      <c r="U72" s="112"/>
      <c r="V72" s="112">
        <v>134</v>
      </c>
      <c r="W72" s="112">
        <v>147</v>
      </c>
      <c r="X72" s="112">
        <v>158</v>
      </c>
      <c r="Y72" s="112">
        <v>151</v>
      </c>
      <c r="Z72" s="112">
        <v>148</v>
      </c>
    </row>
    <row r="73" spans="1:26" x14ac:dyDescent="0.25">
      <c r="S73" s="115" t="s">
        <v>46</v>
      </c>
      <c r="T73" s="115"/>
      <c r="U73" s="112"/>
      <c r="V73" s="112">
        <v>141</v>
      </c>
      <c r="W73" s="112">
        <v>146</v>
      </c>
      <c r="X73" s="112">
        <v>147</v>
      </c>
      <c r="Y73" s="112">
        <v>168</v>
      </c>
      <c r="Z73" s="112">
        <v>142</v>
      </c>
    </row>
    <row r="74" spans="1:26" x14ac:dyDescent="0.25">
      <c r="S74" s="115" t="s">
        <v>47</v>
      </c>
      <c r="T74" s="115"/>
      <c r="U74" s="112"/>
      <c r="V74" s="112">
        <v>137</v>
      </c>
      <c r="W74" s="112">
        <v>144</v>
      </c>
      <c r="X74" s="112">
        <v>141</v>
      </c>
      <c r="Y74" s="112">
        <v>153</v>
      </c>
      <c r="Z74" s="112">
        <v>132</v>
      </c>
    </row>
    <row r="75" spans="1:26" x14ac:dyDescent="0.25">
      <c r="S75" s="115" t="s">
        <v>48</v>
      </c>
      <c r="T75" s="115"/>
      <c r="U75" s="112"/>
      <c r="V75" s="112">
        <v>55</v>
      </c>
      <c r="W75" s="112">
        <v>68</v>
      </c>
      <c r="X75" s="112">
        <v>78</v>
      </c>
      <c r="Y75" s="112">
        <v>93</v>
      </c>
      <c r="Z75" s="112">
        <v>88</v>
      </c>
    </row>
    <row r="76" spans="1:26" x14ac:dyDescent="0.25">
      <c r="S76" s="115" t="s">
        <v>49</v>
      </c>
      <c r="T76" s="115"/>
      <c r="U76" s="112"/>
      <c r="V76" s="112">
        <v>16</v>
      </c>
      <c r="W76" s="112">
        <v>15</v>
      </c>
      <c r="X76" s="112">
        <v>19</v>
      </c>
      <c r="Y76" s="112">
        <v>20</v>
      </c>
      <c r="Z76" s="112">
        <v>25</v>
      </c>
    </row>
    <row r="77" spans="1:26" x14ac:dyDescent="0.25">
      <c r="S77" s="115" t="s">
        <v>50</v>
      </c>
      <c r="T77" s="115"/>
      <c r="U77" s="112"/>
      <c r="V77" s="112">
        <v>13</v>
      </c>
      <c r="W77" s="112">
        <v>20</v>
      </c>
      <c r="X77" s="112">
        <v>17</v>
      </c>
      <c r="Y77" s="112">
        <v>18</v>
      </c>
      <c r="Z77" s="112">
        <v>13</v>
      </c>
    </row>
    <row r="78" spans="1:26" x14ac:dyDescent="0.25">
      <c r="S78" s="115" t="s">
        <v>51</v>
      </c>
      <c r="T78" s="115"/>
      <c r="U78" s="112"/>
      <c r="V78" s="112">
        <v>5</v>
      </c>
      <c r="W78" s="112">
        <v>9</v>
      </c>
      <c r="X78" s="112">
        <v>7</v>
      </c>
      <c r="Y78" s="112">
        <v>10</v>
      </c>
      <c r="Z78" s="112">
        <v>8</v>
      </c>
    </row>
    <row r="79" spans="1:26" x14ac:dyDescent="0.25">
      <c r="S79" s="115" t="s">
        <v>52</v>
      </c>
      <c r="T79" s="115"/>
      <c r="U79" s="112"/>
      <c r="V79" s="112">
        <v>5</v>
      </c>
      <c r="W79" s="112">
        <v>6</v>
      </c>
      <c r="X79" s="112">
        <v>6</v>
      </c>
      <c r="Y79" s="112">
        <v>5</v>
      </c>
      <c r="Z79" s="112">
        <v>6</v>
      </c>
    </row>
    <row r="80" spans="1:26" x14ac:dyDescent="0.25">
      <c r="S80" s="118" t="s">
        <v>53</v>
      </c>
      <c r="T80" s="118"/>
      <c r="U80" s="112"/>
      <c r="V80" s="112">
        <v>1249</v>
      </c>
      <c r="W80" s="112">
        <v>1377</v>
      </c>
      <c r="X80" s="112">
        <v>1448</v>
      </c>
      <c r="Y80" s="112">
        <v>1585</v>
      </c>
      <c r="Z80" s="112">
        <v>1620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Goyder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92</v>
      </c>
      <c r="W83" s="112">
        <v>111</v>
      </c>
      <c r="X83" s="112">
        <v>105</v>
      </c>
      <c r="Y83" s="112">
        <v>102</v>
      </c>
      <c r="Z83" s="112">
        <v>114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38</v>
      </c>
      <c r="W84" s="112">
        <v>37</v>
      </c>
      <c r="X84" s="112">
        <v>35</v>
      </c>
      <c r="Y84" s="112">
        <v>42</v>
      </c>
      <c r="Z84" s="112">
        <v>37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147</v>
      </c>
      <c r="W85" s="112">
        <v>171</v>
      </c>
      <c r="X85" s="112">
        <v>180</v>
      </c>
      <c r="Y85" s="112">
        <v>195</v>
      </c>
      <c r="Z85" s="112">
        <v>196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3,427</v>
      </c>
      <c r="D86" s="94">
        <f t="shared" ref="D86:D91" si="4">AD4</f>
        <v>9.7230406599881913E-3</v>
      </c>
      <c r="E86" s="95">
        <f t="shared" ref="E86:E91" si="5">AD4</f>
        <v>9.7230406599881913E-3</v>
      </c>
      <c r="F86" s="94">
        <f t="shared" ref="F86:F91" si="6">AF4</f>
        <v>0.18869233437391597</v>
      </c>
      <c r="G86" s="95">
        <f t="shared" ref="G86:G91" si="7">AF4</f>
        <v>0.18869233437391597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27</v>
      </c>
      <c r="W86" s="112">
        <v>25</v>
      </c>
      <c r="X86" s="112">
        <v>30</v>
      </c>
      <c r="Y86" s="112">
        <v>25</v>
      </c>
      <c r="Z86" s="112">
        <v>28</v>
      </c>
    </row>
    <row r="87" spans="1:30" ht="15" customHeight="1" x14ac:dyDescent="0.25">
      <c r="A87" s="96" t="s">
        <v>4</v>
      </c>
      <c r="B87" s="49"/>
      <c r="C87" s="97" t="str">
        <f t="shared" si="3"/>
        <v>1,810</v>
      </c>
      <c r="D87" s="94">
        <f t="shared" si="4"/>
        <v>-5.5218111540589199E-4</v>
      </c>
      <c r="E87" s="95">
        <f t="shared" si="5"/>
        <v>-5.5218111540589199E-4</v>
      </c>
      <c r="F87" s="94">
        <f t="shared" si="6"/>
        <v>0.10500610500610508</v>
      </c>
      <c r="G87" s="95">
        <f t="shared" si="7"/>
        <v>0.10500610500610508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17</v>
      </c>
      <c r="W87" s="112">
        <v>14</v>
      </c>
      <c r="X87" s="112">
        <v>20</v>
      </c>
      <c r="Y87" s="112">
        <v>21</v>
      </c>
      <c r="Z87" s="112">
        <v>21</v>
      </c>
    </row>
    <row r="88" spans="1:30" ht="15" customHeight="1" x14ac:dyDescent="0.25">
      <c r="A88" s="96" t="s">
        <v>5</v>
      </c>
      <c r="B88" s="49"/>
      <c r="C88" s="97" t="str">
        <f t="shared" si="3"/>
        <v>1,615</v>
      </c>
      <c r="D88" s="94">
        <f t="shared" si="4"/>
        <v>1.9570707070706961E-2</v>
      </c>
      <c r="E88" s="95">
        <f t="shared" si="5"/>
        <v>1.9570707070706961E-2</v>
      </c>
      <c r="F88" s="94">
        <f t="shared" si="6"/>
        <v>0.28993610223642174</v>
      </c>
      <c r="G88" s="95">
        <f t="shared" si="7"/>
        <v>0.28993610223642174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32</v>
      </c>
      <c r="W88" s="112">
        <v>32</v>
      </c>
      <c r="X88" s="112">
        <v>32</v>
      </c>
      <c r="Y88" s="112">
        <v>28</v>
      </c>
      <c r="Z88" s="112">
        <v>34</v>
      </c>
    </row>
    <row r="89" spans="1:30" ht="15" customHeight="1" x14ac:dyDescent="0.25">
      <c r="A89" s="49" t="s">
        <v>6</v>
      </c>
      <c r="B89" s="49"/>
      <c r="C89" s="97" t="str">
        <f t="shared" si="3"/>
        <v>2,217</v>
      </c>
      <c r="D89" s="94">
        <f t="shared" si="4"/>
        <v>2.9725963771481734E-2</v>
      </c>
      <c r="E89" s="95">
        <f t="shared" si="5"/>
        <v>2.9725963771481734E-2</v>
      </c>
      <c r="F89" s="94">
        <f t="shared" si="6"/>
        <v>0.19579288025889974</v>
      </c>
      <c r="G89" s="95">
        <f t="shared" si="7"/>
        <v>0.19579288025889974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113</v>
      </c>
      <c r="W89" s="112">
        <v>130</v>
      </c>
      <c r="X89" s="112">
        <v>129</v>
      </c>
      <c r="Y89" s="112">
        <v>136</v>
      </c>
      <c r="Z89" s="112">
        <v>168</v>
      </c>
    </row>
    <row r="90" spans="1:30" ht="15" customHeight="1" x14ac:dyDescent="0.25">
      <c r="A90" s="49" t="s">
        <v>95</v>
      </c>
      <c r="B90" s="49"/>
      <c r="C90" s="97" t="str">
        <f t="shared" si="3"/>
        <v>$32,142</v>
      </c>
      <c r="D90" s="94">
        <f t="shared" si="4"/>
        <v>0.15115903841518508</v>
      </c>
      <c r="E90" s="95">
        <f t="shared" si="5"/>
        <v>0.15115903841518508</v>
      </c>
      <c r="F90" s="94">
        <f t="shared" si="6"/>
        <v>7.274214004405577E-2</v>
      </c>
      <c r="G90" s="95">
        <f t="shared" si="7"/>
        <v>7.274214004405577E-2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237</v>
      </c>
      <c r="W90" s="112">
        <v>229</v>
      </c>
      <c r="X90" s="112">
        <v>227</v>
      </c>
      <c r="Y90" s="112">
        <v>224</v>
      </c>
      <c r="Z90" s="112">
        <v>167</v>
      </c>
    </row>
    <row r="91" spans="1:30" ht="15" customHeight="1" x14ac:dyDescent="0.25">
      <c r="A91" s="49" t="s">
        <v>7</v>
      </c>
      <c r="B91" s="49"/>
      <c r="C91" s="97" t="str">
        <f t="shared" si="3"/>
        <v>$111.4 mil</v>
      </c>
      <c r="D91" s="94">
        <f t="shared" si="4"/>
        <v>4.8610741878601704E-2</v>
      </c>
      <c r="E91" s="95">
        <f t="shared" si="5"/>
        <v>4.8610741878601704E-2</v>
      </c>
      <c r="F91" s="94">
        <f t="shared" si="6"/>
        <v>0.46706990152627537</v>
      </c>
      <c r="G91" s="95">
        <f t="shared" si="7"/>
        <v>0.46706990152627537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1018</v>
      </c>
      <c r="W91" s="112">
        <v>1126</v>
      </c>
      <c r="X91" s="112">
        <v>1135</v>
      </c>
      <c r="Y91" s="112">
        <v>1155</v>
      </c>
      <c r="Z91" s="112">
        <v>1196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42</v>
      </c>
      <c r="W93" s="112">
        <v>47</v>
      </c>
      <c r="X93" s="112">
        <v>48</v>
      </c>
      <c r="Y93" s="112">
        <v>45</v>
      </c>
      <c r="Z93" s="112">
        <v>44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121</v>
      </c>
      <c r="W94" s="112">
        <v>125</v>
      </c>
      <c r="X94" s="112">
        <v>129</v>
      </c>
      <c r="Y94" s="112">
        <v>134</v>
      </c>
      <c r="Z94" s="112">
        <v>130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38</v>
      </c>
      <c r="W95" s="112">
        <v>41</v>
      </c>
      <c r="X95" s="112">
        <v>46</v>
      </c>
      <c r="Y95" s="112">
        <v>43</v>
      </c>
      <c r="Z95" s="112">
        <v>47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104</v>
      </c>
      <c r="W96" s="112">
        <v>122</v>
      </c>
      <c r="X96" s="112">
        <v>122</v>
      </c>
      <c r="Y96" s="112">
        <v>130</v>
      </c>
      <c r="Z96" s="112">
        <v>142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100</v>
      </c>
      <c r="W97" s="112">
        <v>118</v>
      </c>
      <c r="X97" s="112">
        <v>120</v>
      </c>
      <c r="Y97" s="112">
        <v>130</v>
      </c>
      <c r="Z97" s="112">
        <v>136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77</v>
      </c>
      <c r="W98" s="112">
        <v>87</v>
      </c>
      <c r="X98" s="112">
        <v>98</v>
      </c>
      <c r="Y98" s="112">
        <v>95</v>
      </c>
      <c r="Z98" s="112">
        <v>102</v>
      </c>
    </row>
    <row r="99" spans="1:32" ht="15" customHeight="1" x14ac:dyDescent="0.25">
      <c r="S99" s="115" t="s">
        <v>188</v>
      </c>
      <c r="T99" s="115"/>
      <c r="U99" s="112"/>
      <c r="V99" s="112">
        <v>6</v>
      </c>
      <c r="W99" s="112">
        <v>6</v>
      </c>
      <c r="X99" s="112">
        <v>7</v>
      </c>
      <c r="Y99" s="112">
        <v>6</v>
      </c>
      <c r="Z99" s="112">
        <v>27</v>
      </c>
    </row>
    <row r="100" spans="1:32" ht="15" customHeight="1" x14ac:dyDescent="0.25">
      <c r="S100" s="115" t="s">
        <v>58</v>
      </c>
      <c r="T100" s="115"/>
      <c r="U100" s="112"/>
      <c r="V100" s="112">
        <v>112</v>
      </c>
      <c r="W100" s="112">
        <v>109</v>
      </c>
      <c r="X100" s="112">
        <v>115</v>
      </c>
      <c r="Y100" s="112">
        <v>125</v>
      </c>
      <c r="Z100" s="112">
        <v>101</v>
      </c>
    </row>
    <row r="101" spans="1:32" x14ac:dyDescent="0.25">
      <c r="A101" s="18"/>
      <c r="S101" s="118" t="s">
        <v>53</v>
      </c>
      <c r="T101" s="118"/>
      <c r="U101" s="112"/>
      <c r="V101" s="112">
        <v>834</v>
      </c>
      <c r="W101" s="112">
        <v>921</v>
      </c>
      <c r="X101" s="112">
        <v>962</v>
      </c>
      <c r="Y101" s="112">
        <v>1001</v>
      </c>
      <c r="Z101" s="112">
        <v>1024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1861</v>
      </c>
      <c r="W104" s="112">
        <v>2066</v>
      </c>
      <c r="X104" s="112">
        <v>2121</v>
      </c>
      <c r="Y104" s="112">
        <v>2206</v>
      </c>
      <c r="Z104" s="112">
        <v>2367</v>
      </c>
      <c r="AB104" s="109" t="str">
        <f>TEXT(Z104,"###,###")</f>
        <v>2,367</v>
      </c>
      <c r="AD104" s="130">
        <f>Z104/($Z$4)*100</f>
        <v>69.069156696819377</v>
      </c>
      <c r="AF104" s="109"/>
    </row>
    <row r="105" spans="1:32" x14ac:dyDescent="0.25">
      <c r="S105" s="115" t="s">
        <v>17</v>
      </c>
      <c r="T105" s="115"/>
      <c r="U105" s="112"/>
      <c r="V105" s="112">
        <v>370</v>
      </c>
      <c r="W105" s="112">
        <v>375</v>
      </c>
      <c r="X105" s="112">
        <v>379</v>
      </c>
      <c r="Y105" s="112">
        <v>452</v>
      </c>
      <c r="Z105" s="112">
        <v>408</v>
      </c>
      <c r="AB105" s="109" t="str">
        <f>TEXT(Z105,"###,###")</f>
        <v>408</v>
      </c>
      <c r="AD105" s="130">
        <f>Z105/($Z$4)*100</f>
        <v>11.905456667639335</v>
      </c>
      <c r="AF105" s="109"/>
    </row>
    <row r="106" spans="1:32" x14ac:dyDescent="0.25">
      <c r="S106" s="118" t="s">
        <v>53</v>
      </c>
      <c r="T106" s="118"/>
      <c r="U106" s="120"/>
      <c r="V106" s="120">
        <v>2231</v>
      </c>
      <c r="W106" s="120">
        <v>2441</v>
      </c>
      <c r="X106" s="120">
        <v>2500</v>
      </c>
      <c r="Y106" s="120">
        <v>2658</v>
      </c>
      <c r="Z106" s="120">
        <v>2775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504</v>
      </c>
      <c r="W108" s="112">
        <v>569</v>
      </c>
      <c r="X108" s="112">
        <v>634</v>
      </c>
      <c r="Y108" s="112">
        <v>586</v>
      </c>
      <c r="Z108" s="112">
        <v>666</v>
      </c>
      <c r="AB108" s="109" t="str">
        <f>TEXT(Z108,"###,###")</f>
        <v>666</v>
      </c>
      <c r="AD108" s="130">
        <f>Z108/($Z$4)*100</f>
        <v>19.433907207470092</v>
      </c>
      <c r="AF108" s="109"/>
    </row>
    <row r="109" spans="1:32" x14ac:dyDescent="0.25">
      <c r="S109" s="115" t="s">
        <v>20</v>
      </c>
      <c r="T109" s="115"/>
      <c r="U109" s="112"/>
      <c r="V109" s="112">
        <v>550</v>
      </c>
      <c r="W109" s="112">
        <v>571</v>
      </c>
      <c r="X109" s="112">
        <v>610</v>
      </c>
      <c r="Y109" s="112">
        <v>697</v>
      </c>
      <c r="Z109" s="112">
        <v>624</v>
      </c>
      <c r="AB109" s="109" t="str">
        <f>TEXT(Z109,"###,###")</f>
        <v>624</v>
      </c>
      <c r="AD109" s="130">
        <f>Z109/($Z$4)*100</f>
        <v>18.208345491683691</v>
      </c>
      <c r="AF109" s="109"/>
    </row>
    <row r="110" spans="1:32" x14ac:dyDescent="0.25">
      <c r="S110" s="115" t="s">
        <v>21</v>
      </c>
      <c r="T110" s="115"/>
      <c r="U110" s="112"/>
      <c r="V110" s="112">
        <v>501</v>
      </c>
      <c r="W110" s="112">
        <v>578</v>
      </c>
      <c r="X110" s="112">
        <v>590</v>
      </c>
      <c r="Y110" s="112">
        <v>631</v>
      </c>
      <c r="Z110" s="112">
        <v>751</v>
      </c>
      <c r="AB110" s="109" t="str">
        <f>TEXT(Z110,"###,###")</f>
        <v>751</v>
      </c>
      <c r="AD110" s="130">
        <f>Z110/($Z$4)*100</f>
        <v>21.914210679894953</v>
      </c>
      <c r="AF110" s="109"/>
    </row>
    <row r="111" spans="1:32" x14ac:dyDescent="0.25">
      <c r="S111" s="115" t="s">
        <v>22</v>
      </c>
      <c r="T111" s="115"/>
      <c r="U111" s="112"/>
      <c r="V111" s="112">
        <v>604</v>
      </c>
      <c r="W111" s="112">
        <v>644</v>
      </c>
      <c r="X111" s="112">
        <v>666</v>
      </c>
      <c r="Y111" s="112">
        <v>745</v>
      </c>
      <c r="Z111" s="112">
        <v>736</v>
      </c>
      <c r="AB111" s="109" t="str">
        <f>TEXT(Z111,"###,###")</f>
        <v>736</v>
      </c>
      <c r="AD111" s="130">
        <f>Z111/($Z$4)*100</f>
        <v>21.476510067114095</v>
      </c>
      <c r="AF111" s="109"/>
    </row>
    <row r="112" spans="1:32" x14ac:dyDescent="0.25">
      <c r="S112" s="118" t="s">
        <v>53</v>
      </c>
      <c r="T112" s="118"/>
      <c r="U112" s="112"/>
      <c r="V112" s="112">
        <v>2887</v>
      </c>
      <c r="W112" s="112">
        <v>3146</v>
      </c>
      <c r="X112" s="112">
        <v>3258</v>
      </c>
      <c r="Y112" s="112">
        <v>3397</v>
      </c>
      <c r="Z112" s="112">
        <v>3428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45.81</v>
      </c>
      <c r="W118" s="131">
        <v>46.47</v>
      </c>
      <c r="X118" s="131">
        <v>46.4</v>
      </c>
      <c r="Y118" s="131">
        <v>45.97</v>
      </c>
      <c r="Z118" s="131">
        <v>45.42</v>
      </c>
      <c r="AB118" s="109" t="str">
        <f>TEXT(Z118,"##.0")</f>
        <v>45.4</v>
      </c>
    </row>
    <row r="120" spans="19:32" x14ac:dyDescent="0.25">
      <c r="S120" s="101" t="s">
        <v>97</v>
      </c>
      <c r="T120" s="112"/>
      <c r="U120" s="112"/>
      <c r="V120" s="112">
        <v>1248</v>
      </c>
      <c r="W120" s="112">
        <v>1322</v>
      </c>
      <c r="X120" s="112">
        <v>1341</v>
      </c>
      <c r="Y120" s="112">
        <v>1384</v>
      </c>
      <c r="Z120" s="112">
        <v>1452</v>
      </c>
      <c r="AB120" s="109" t="str">
        <f>TEXT(Z120,"###,###")</f>
        <v>1,452</v>
      </c>
    </row>
    <row r="121" spans="19:32" x14ac:dyDescent="0.25">
      <c r="S121" s="101" t="s">
        <v>98</v>
      </c>
      <c r="T121" s="112"/>
      <c r="U121" s="112"/>
      <c r="V121" s="112">
        <v>360</v>
      </c>
      <c r="W121" s="112">
        <v>453</v>
      </c>
      <c r="X121" s="112">
        <v>464</v>
      </c>
      <c r="Y121" s="112">
        <v>467</v>
      </c>
      <c r="Z121" s="112">
        <v>497</v>
      </c>
      <c r="AB121" s="109" t="str">
        <f>TEXT(Z121,"###,###")</f>
        <v>497</v>
      </c>
    </row>
    <row r="122" spans="19:32" x14ac:dyDescent="0.25">
      <c r="S122" s="101" t="s">
        <v>99</v>
      </c>
      <c r="T122" s="112"/>
      <c r="U122" s="112"/>
      <c r="V122" s="112">
        <v>245</v>
      </c>
      <c r="W122" s="112">
        <v>274</v>
      </c>
      <c r="X122" s="112">
        <v>285</v>
      </c>
      <c r="Y122" s="112">
        <v>312</v>
      </c>
      <c r="Z122" s="112">
        <v>271</v>
      </c>
      <c r="AB122" s="109" t="str">
        <f>TEXT(Z122,"###,###")</f>
        <v>271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1493</v>
      </c>
      <c r="W124" s="112">
        <v>1596</v>
      </c>
      <c r="X124" s="112">
        <v>1626</v>
      </c>
      <c r="Y124" s="112">
        <v>1696</v>
      </c>
      <c r="Z124" s="112">
        <v>1723</v>
      </c>
      <c r="AB124" s="109" t="str">
        <f>TEXT(Z124,"###,###")</f>
        <v>1,723</v>
      </c>
      <c r="AD124" s="127">
        <f>Z124/$Z$7*100</f>
        <v>77.717636445647273</v>
      </c>
    </row>
    <row r="125" spans="19:32" x14ac:dyDescent="0.25">
      <c r="S125" s="101" t="s">
        <v>101</v>
      </c>
      <c r="T125" s="112"/>
      <c r="U125" s="112"/>
      <c r="V125" s="112">
        <v>605</v>
      </c>
      <c r="W125" s="112">
        <v>727</v>
      </c>
      <c r="X125" s="112">
        <v>749</v>
      </c>
      <c r="Y125" s="112">
        <v>779</v>
      </c>
      <c r="Z125" s="112">
        <v>768</v>
      </c>
      <c r="AB125" s="109" t="str">
        <f>TEXT(Z125,"###,###")</f>
        <v>768</v>
      </c>
      <c r="AD125" s="127">
        <f>Z125/$Z$7*100</f>
        <v>34.641407307171853</v>
      </c>
    </row>
    <row r="127" spans="19:32" x14ac:dyDescent="0.25">
      <c r="S127" s="101" t="s">
        <v>102</v>
      </c>
      <c r="T127" s="112"/>
      <c r="U127" s="112"/>
      <c r="V127" s="112">
        <v>1017</v>
      </c>
      <c r="W127" s="112">
        <v>1123</v>
      </c>
      <c r="X127" s="112">
        <v>1130</v>
      </c>
      <c r="Y127" s="112">
        <v>1157</v>
      </c>
      <c r="Z127" s="112">
        <v>1196</v>
      </c>
      <c r="AB127" s="109" t="str">
        <f>TEXT(Z127,"###,###")</f>
        <v>1,196</v>
      </c>
      <c r="AD127" s="127">
        <f>Z127/$Z$7*100</f>
        <v>53.946774921064502</v>
      </c>
    </row>
    <row r="128" spans="19:32" x14ac:dyDescent="0.25">
      <c r="S128" s="101" t="s">
        <v>103</v>
      </c>
      <c r="T128" s="112"/>
      <c r="U128" s="112"/>
      <c r="V128" s="112">
        <v>834</v>
      </c>
      <c r="W128" s="112">
        <v>921</v>
      </c>
      <c r="X128" s="112">
        <v>961</v>
      </c>
      <c r="Y128" s="112">
        <v>1001</v>
      </c>
      <c r="Z128" s="112">
        <v>1024</v>
      </c>
      <c r="AB128" s="109" t="str">
        <f>TEXT(Z128,"###,###")</f>
        <v>1,024</v>
      </c>
      <c r="AD128" s="127">
        <f>Z128/$Z$7*100</f>
        <v>46.188543076229138</v>
      </c>
    </row>
    <row r="130" spans="19:20" x14ac:dyDescent="0.25">
      <c r="S130" s="101" t="s">
        <v>261</v>
      </c>
      <c r="T130" s="127">
        <v>65.49391069012178</v>
      </c>
    </row>
    <row r="131" spans="19:20" x14ac:dyDescent="0.25">
      <c r="S131" s="101" t="s">
        <v>262</v>
      </c>
      <c r="T131" s="127">
        <v>22.417681551646368</v>
      </c>
    </row>
    <row r="132" spans="19:20" x14ac:dyDescent="0.25">
      <c r="S132" s="101" t="s">
        <v>263</v>
      </c>
      <c r="T132" s="127">
        <v>12.223725755525484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B92CD89-84C9-465A-8725-668185CF17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771DC91-5EE8-4616-BD75-FC7B352631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6901414-1B65-4ADA-9DE6-FE209AB5486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11F462A-7C90-4648-8652-C521E81EBD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7DF14-2556-4D2D-9BC1-E3185DCF5B2E}">
  <sheetPr codeName="Sheet8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128</v>
      </c>
      <c r="T1" s="99"/>
      <c r="U1" s="99"/>
      <c r="V1" s="99"/>
      <c r="W1" s="99"/>
      <c r="X1" s="99"/>
      <c r="Y1" s="100" t="s">
        <v>213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128</v>
      </c>
      <c r="Y3" s="105" t="s">
        <v>213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10.22 Grant,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6035</v>
      </c>
      <c r="W4" s="108">
        <v>6365</v>
      </c>
      <c r="X4" s="108">
        <v>6725</v>
      </c>
      <c r="Y4" s="108">
        <v>7068</v>
      </c>
      <c r="Z4" s="108">
        <v>7227</v>
      </c>
      <c r="AB4" s="109" t="str">
        <f>TEXT(Z4,"###,###")</f>
        <v>7,227</v>
      </c>
      <c r="AD4" s="110">
        <f>Z4/Y4-1</f>
        <v>2.2495755517826899E-2</v>
      </c>
      <c r="AF4" s="110">
        <f>Z4/V4-1</f>
        <v>0.19751449875724947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3167</v>
      </c>
      <c r="W5" s="108">
        <v>3330</v>
      </c>
      <c r="X5" s="108">
        <v>3485</v>
      </c>
      <c r="Y5" s="108">
        <v>3644</v>
      </c>
      <c r="Z5" s="108">
        <v>3687</v>
      </c>
      <c r="AB5" s="109" t="str">
        <f>TEXT(Z5,"###,###")</f>
        <v>3,687</v>
      </c>
      <c r="AD5" s="110">
        <f t="shared" ref="AD5:AD9" si="0">Z5/Y5-1</f>
        <v>1.1800219538968149E-2</v>
      </c>
      <c r="AF5" s="110">
        <f t="shared" ref="AF5:AF9" si="1">Z5/V5-1</f>
        <v>0.16419324281654557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2863</v>
      </c>
      <c r="W6" s="108">
        <v>3027</v>
      </c>
      <c r="X6" s="108">
        <v>3237</v>
      </c>
      <c r="Y6" s="108">
        <v>3413</v>
      </c>
      <c r="Z6" s="108">
        <v>3527</v>
      </c>
      <c r="AB6" s="109" t="str">
        <f>TEXT(Z6,"###,###")</f>
        <v>3,527</v>
      </c>
      <c r="AD6" s="110">
        <f t="shared" si="0"/>
        <v>3.3401699384705497E-2</v>
      </c>
      <c r="AF6" s="110">
        <f t="shared" si="1"/>
        <v>0.23192455466294093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4090</v>
      </c>
      <c r="W7" s="108">
        <v>4333</v>
      </c>
      <c r="X7" s="108">
        <v>4497</v>
      </c>
      <c r="Y7" s="108">
        <v>4694</v>
      </c>
      <c r="Z7" s="108">
        <v>4889</v>
      </c>
      <c r="AB7" s="109" t="str">
        <f>TEXT(Z7,"###,###")</f>
        <v>4,889</v>
      </c>
      <c r="AD7" s="110">
        <f t="shared" si="0"/>
        <v>4.1542394546229211E-2</v>
      </c>
      <c r="AF7" s="110">
        <f t="shared" si="1"/>
        <v>0.19535452322738389</v>
      </c>
    </row>
    <row r="8" spans="1:32" ht="17.25" customHeight="1" x14ac:dyDescent="0.25">
      <c r="A8" s="62" t="s">
        <v>12</v>
      </c>
      <c r="B8" s="63"/>
      <c r="C8" s="29"/>
      <c r="D8" s="64" t="str">
        <f>AB4</f>
        <v>7,227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4,889</v>
      </c>
      <c r="P8" s="65"/>
      <c r="S8" s="107" t="s">
        <v>82</v>
      </c>
      <c r="T8" s="108"/>
      <c r="U8" s="108"/>
      <c r="V8" s="108">
        <v>37055.370000000003</v>
      </c>
      <c r="W8" s="108">
        <v>37522.199999999997</v>
      </c>
      <c r="X8" s="108">
        <v>39636.519999999997</v>
      </c>
      <c r="Y8" s="108">
        <v>39465.5</v>
      </c>
      <c r="Z8" s="108">
        <v>43269.09</v>
      </c>
      <c r="AB8" s="109" t="str">
        <f>TEXT(Z8,"$###,###")</f>
        <v>$43,269</v>
      </c>
      <c r="AD8" s="110">
        <f t="shared" si="0"/>
        <v>9.6377595621492063E-2</v>
      </c>
      <c r="AF8" s="110">
        <f t="shared" si="1"/>
        <v>0.16768743639585826</v>
      </c>
    </row>
    <row r="9" spans="1:32" x14ac:dyDescent="0.25">
      <c r="A9" s="30" t="s">
        <v>14</v>
      </c>
      <c r="B9" s="69"/>
      <c r="C9" s="70"/>
      <c r="D9" s="71">
        <f>AD104</f>
        <v>72.976338729763384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53.160155451012479</v>
      </c>
      <c r="P9" s="72" t="s">
        <v>83</v>
      </c>
      <c r="S9" s="107" t="s">
        <v>7</v>
      </c>
      <c r="T9" s="108"/>
      <c r="U9" s="108"/>
      <c r="V9" s="108">
        <v>219210123</v>
      </c>
      <c r="W9" s="108">
        <v>230327612</v>
      </c>
      <c r="X9" s="108">
        <v>247175131</v>
      </c>
      <c r="Y9" s="108">
        <v>272224007</v>
      </c>
      <c r="Z9" s="108">
        <v>283342611</v>
      </c>
      <c r="AB9" s="109" t="str">
        <f>TEXT(Z9/1000000,"$#,###.0")&amp;" mil"</f>
        <v>$283.3 mil</v>
      </c>
      <c r="AD9" s="110">
        <f t="shared" si="0"/>
        <v>4.084358364470031E-2</v>
      </c>
      <c r="AF9" s="110">
        <f t="shared" si="1"/>
        <v>0.29256170801929615</v>
      </c>
    </row>
    <row r="10" spans="1:32" x14ac:dyDescent="0.25">
      <c r="A10" s="30" t="s">
        <v>17</v>
      </c>
      <c r="B10" s="69"/>
      <c r="C10" s="70"/>
      <c r="D10" s="71">
        <f>AD105</f>
        <v>12.079701120797012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46.614849662507666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71.650644303538556</v>
      </c>
      <c r="P11" s="72" t="s">
        <v>83</v>
      </c>
      <c r="S11" s="107" t="s">
        <v>29</v>
      </c>
      <c r="T11" s="112"/>
      <c r="U11" s="112"/>
      <c r="V11" s="112">
        <v>4856</v>
      </c>
      <c r="W11" s="112">
        <v>5088</v>
      </c>
      <c r="X11" s="112">
        <v>5402</v>
      </c>
      <c r="Y11" s="112">
        <v>5681</v>
      </c>
      <c r="Z11" s="112">
        <v>5841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15.626917570055227</v>
      </c>
      <c r="P12" s="72" t="s">
        <v>83</v>
      </c>
      <c r="S12" s="107" t="s">
        <v>30</v>
      </c>
      <c r="T12" s="112"/>
      <c r="U12" s="112"/>
      <c r="V12" s="112">
        <v>1178</v>
      </c>
      <c r="W12" s="112">
        <v>1278</v>
      </c>
      <c r="X12" s="112">
        <v>1323</v>
      </c>
      <c r="Y12" s="112">
        <v>1385</v>
      </c>
      <c r="Z12" s="112">
        <v>1386</v>
      </c>
    </row>
    <row r="13" spans="1:32" ht="15" customHeight="1" x14ac:dyDescent="0.25">
      <c r="A13" s="30" t="s">
        <v>19</v>
      </c>
      <c r="B13" s="70"/>
      <c r="C13" s="70"/>
      <c r="D13" s="71">
        <f>AD108</f>
        <v>15.67732115677321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12.599713642871752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18.638439186384392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43.7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21.350491213504913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18.228314238952535</v>
      </c>
      <c r="P15" s="72" t="s">
        <v>83</v>
      </c>
      <c r="S15" s="115" t="s">
        <v>59</v>
      </c>
      <c r="T15" s="115"/>
      <c r="U15" s="116"/>
      <c r="V15" s="116">
        <v>945</v>
      </c>
      <c r="W15" s="116">
        <v>1072</v>
      </c>
      <c r="X15" s="116">
        <v>1089</v>
      </c>
      <c r="Y15" s="112">
        <v>1160</v>
      </c>
      <c r="Z15" s="112">
        <v>1171</v>
      </c>
      <c r="AB15" s="117">
        <f t="shared" ref="AB15:AB34" si="2">IF(Z15="np",0,Z15/$Z$34)</f>
        <v>0.1621210023535927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29.417462294174623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81.771685761047465</v>
      </c>
      <c r="P16" s="37" t="s">
        <v>83</v>
      </c>
      <c r="S16" s="115" t="s">
        <v>60</v>
      </c>
      <c r="T16" s="115"/>
      <c r="U16" s="116"/>
      <c r="V16" s="116">
        <v>27</v>
      </c>
      <c r="W16" s="116">
        <v>28</v>
      </c>
      <c r="X16" s="116">
        <v>36</v>
      </c>
      <c r="Y16" s="112">
        <v>31</v>
      </c>
      <c r="Z16" s="112">
        <v>31</v>
      </c>
      <c r="AB16" s="117">
        <f t="shared" si="2"/>
        <v>4.2918454935622317E-3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456</v>
      </c>
      <c r="W17" s="116">
        <v>469</v>
      </c>
      <c r="X17" s="116">
        <v>464</v>
      </c>
      <c r="Y17" s="112">
        <v>495</v>
      </c>
      <c r="Z17" s="112">
        <v>525</v>
      </c>
      <c r="AB17" s="117">
        <f t="shared" si="2"/>
        <v>7.2684480132908763E-2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43</v>
      </c>
      <c r="W18" s="116">
        <v>40</v>
      </c>
      <c r="X18" s="116">
        <v>37</v>
      </c>
      <c r="Y18" s="112">
        <v>45</v>
      </c>
      <c r="Z18" s="112">
        <v>36</v>
      </c>
      <c r="AB18" s="117">
        <f t="shared" si="2"/>
        <v>4.9840786376851723E-3</v>
      </c>
    </row>
    <row r="19" spans="1:28" x14ac:dyDescent="0.25">
      <c r="A19" s="61" t="str">
        <f>$S$1&amp;" ("&amp;$V$2&amp;" to "&amp;$Z$2&amp;")"</f>
        <v>Grant (2018-19 to 2022-23)</v>
      </c>
      <c r="B19" s="61"/>
      <c r="C19" s="61"/>
      <c r="D19" s="61"/>
      <c r="E19" s="61"/>
      <c r="F19" s="61"/>
      <c r="G19" s="61" t="str">
        <f>$S$1&amp;" ("&amp;$V$2&amp;" to "&amp;$Z$2&amp;")"</f>
        <v>Grant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333</v>
      </c>
      <c r="W19" s="116">
        <v>425</v>
      </c>
      <c r="X19" s="116">
        <v>449</v>
      </c>
      <c r="Y19" s="112">
        <v>504</v>
      </c>
      <c r="Z19" s="112">
        <v>528</v>
      </c>
      <c r="AB19" s="117">
        <f t="shared" si="2"/>
        <v>7.3099820019382533E-2</v>
      </c>
    </row>
    <row r="20" spans="1:28" x14ac:dyDescent="0.25">
      <c r="S20" s="115" t="s">
        <v>64</v>
      </c>
      <c r="T20" s="115"/>
      <c r="U20" s="116"/>
      <c r="V20" s="116">
        <v>214</v>
      </c>
      <c r="W20" s="116">
        <v>250</v>
      </c>
      <c r="X20" s="116">
        <v>254</v>
      </c>
      <c r="Y20" s="112">
        <v>232</v>
      </c>
      <c r="Z20" s="112">
        <v>264</v>
      </c>
      <c r="AB20" s="117">
        <f t="shared" si="2"/>
        <v>3.6549910009691267E-2</v>
      </c>
    </row>
    <row r="21" spans="1:28" x14ac:dyDescent="0.25">
      <c r="S21" s="115" t="s">
        <v>65</v>
      </c>
      <c r="T21" s="115"/>
      <c r="U21" s="116"/>
      <c r="V21" s="116">
        <v>460</v>
      </c>
      <c r="W21" s="116">
        <v>450</v>
      </c>
      <c r="X21" s="116">
        <v>486</v>
      </c>
      <c r="Y21" s="112">
        <v>537</v>
      </c>
      <c r="Z21" s="112">
        <v>539</v>
      </c>
      <c r="AB21" s="117">
        <f t="shared" si="2"/>
        <v>7.4622732936452996E-2</v>
      </c>
    </row>
    <row r="22" spans="1:28" x14ac:dyDescent="0.25">
      <c r="S22" s="115" t="s">
        <v>66</v>
      </c>
      <c r="T22" s="115"/>
      <c r="U22" s="116"/>
      <c r="V22" s="116">
        <v>412</v>
      </c>
      <c r="W22" s="116">
        <v>377</v>
      </c>
      <c r="X22" s="116">
        <v>448</v>
      </c>
      <c r="Y22" s="112">
        <v>456</v>
      </c>
      <c r="Z22" s="112">
        <v>488</v>
      </c>
      <c r="AB22" s="117">
        <f t="shared" si="2"/>
        <v>6.7561954866399002E-2</v>
      </c>
    </row>
    <row r="23" spans="1:28" x14ac:dyDescent="0.25">
      <c r="S23" s="115" t="s">
        <v>67</v>
      </c>
      <c r="T23" s="115"/>
      <c r="U23" s="116"/>
      <c r="V23" s="116">
        <v>201</v>
      </c>
      <c r="W23" s="116">
        <v>228</v>
      </c>
      <c r="X23" s="116">
        <v>224</v>
      </c>
      <c r="Y23" s="112">
        <v>235</v>
      </c>
      <c r="Z23" s="112">
        <v>255</v>
      </c>
      <c r="AB23" s="117">
        <f t="shared" si="2"/>
        <v>3.530389035026997E-2</v>
      </c>
    </row>
    <row r="24" spans="1:28" x14ac:dyDescent="0.25">
      <c r="S24" s="115" t="s">
        <v>68</v>
      </c>
      <c r="T24" s="115"/>
      <c r="U24" s="116"/>
      <c r="V24" s="116">
        <v>36</v>
      </c>
      <c r="W24" s="116">
        <v>29</v>
      </c>
      <c r="X24" s="116">
        <v>34</v>
      </c>
      <c r="Y24" s="112">
        <v>27</v>
      </c>
      <c r="Z24" s="112">
        <v>37</v>
      </c>
      <c r="AB24" s="117">
        <f t="shared" si="2"/>
        <v>5.1225252665097606E-3</v>
      </c>
    </row>
    <row r="25" spans="1:28" x14ac:dyDescent="0.25">
      <c r="S25" s="115" t="s">
        <v>69</v>
      </c>
      <c r="T25" s="115"/>
      <c r="U25" s="116"/>
      <c r="V25" s="116">
        <v>124</v>
      </c>
      <c r="W25" s="116">
        <v>146</v>
      </c>
      <c r="X25" s="116">
        <v>143</v>
      </c>
      <c r="Y25" s="112">
        <v>141</v>
      </c>
      <c r="Z25" s="112">
        <v>164</v>
      </c>
      <c r="AB25" s="117">
        <f t="shared" si="2"/>
        <v>2.2705247127232452E-2</v>
      </c>
    </row>
    <row r="26" spans="1:28" x14ac:dyDescent="0.25">
      <c r="S26" s="115" t="s">
        <v>70</v>
      </c>
      <c r="T26" s="115"/>
      <c r="U26" s="116"/>
      <c r="V26" s="116">
        <v>115</v>
      </c>
      <c r="W26" s="116">
        <v>140</v>
      </c>
      <c r="X26" s="116">
        <v>133</v>
      </c>
      <c r="Y26" s="112">
        <v>114</v>
      </c>
      <c r="Z26" s="112">
        <v>126</v>
      </c>
      <c r="AB26" s="117">
        <f t="shared" si="2"/>
        <v>1.7444275231898104E-2</v>
      </c>
    </row>
    <row r="27" spans="1:28" x14ac:dyDescent="0.25">
      <c r="S27" s="115" t="s">
        <v>71</v>
      </c>
      <c r="T27" s="115"/>
      <c r="U27" s="116"/>
      <c r="V27" s="116">
        <v>192</v>
      </c>
      <c r="W27" s="116">
        <v>196</v>
      </c>
      <c r="X27" s="116">
        <v>211</v>
      </c>
      <c r="Y27" s="112">
        <v>226</v>
      </c>
      <c r="Z27" s="112">
        <v>228</v>
      </c>
      <c r="AB27" s="117">
        <f t="shared" si="2"/>
        <v>3.1565831372006088E-2</v>
      </c>
    </row>
    <row r="28" spans="1:28" x14ac:dyDescent="0.25">
      <c r="S28" s="115" t="s">
        <v>72</v>
      </c>
      <c r="T28" s="115"/>
      <c r="U28" s="116"/>
      <c r="V28" s="116">
        <v>288</v>
      </c>
      <c r="W28" s="116">
        <v>313</v>
      </c>
      <c r="X28" s="116">
        <v>363</v>
      </c>
      <c r="Y28" s="112">
        <v>372</v>
      </c>
      <c r="Z28" s="112">
        <v>379</v>
      </c>
      <c r="AB28" s="117">
        <f t="shared" si="2"/>
        <v>5.2471272324518897E-2</v>
      </c>
    </row>
    <row r="29" spans="1:28" x14ac:dyDescent="0.25">
      <c r="S29" s="115" t="s">
        <v>73</v>
      </c>
      <c r="T29" s="115"/>
      <c r="U29" s="116"/>
      <c r="V29" s="116">
        <v>236</v>
      </c>
      <c r="W29" s="116">
        <v>197</v>
      </c>
      <c r="X29" s="116">
        <v>185</v>
      </c>
      <c r="Y29" s="112">
        <v>238</v>
      </c>
      <c r="Z29" s="112">
        <v>206</v>
      </c>
      <c r="AB29" s="117">
        <f t="shared" si="2"/>
        <v>2.8520005537865153E-2</v>
      </c>
    </row>
    <row r="30" spans="1:28" x14ac:dyDescent="0.25">
      <c r="S30" s="115" t="s">
        <v>74</v>
      </c>
      <c r="T30" s="115"/>
      <c r="U30" s="116"/>
      <c r="V30" s="116">
        <v>388</v>
      </c>
      <c r="W30" s="116">
        <v>392</v>
      </c>
      <c r="X30" s="116">
        <v>420</v>
      </c>
      <c r="Y30" s="112">
        <v>453</v>
      </c>
      <c r="Z30" s="112">
        <v>428</v>
      </c>
      <c r="AB30" s="117">
        <f t="shared" si="2"/>
        <v>5.9255157136923718E-2</v>
      </c>
    </row>
    <row r="31" spans="1:28" x14ac:dyDescent="0.25">
      <c r="S31" s="115" t="s">
        <v>75</v>
      </c>
      <c r="T31" s="115"/>
      <c r="U31" s="116"/>
      <c r="V31" s="116">
        <v>500</v>
      </c>
      <c r="W31" s="116">
        <v>534</v>
      </c>
      <c r="X31" s="116">
        <v>634</v>
      </c>
      <c r="Y31" s="112">
        <v>668</v>
      </c>
      <c r="Z31" s="112">
        <v>728</v>
      </c>
      <c r="AB31" s="117">
        <f t="shared" si="2"/>
        <v>0.10078914578430015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156</v>
      </c>
      <c r="W32" s="116">
        <v>136</v>
      </c>
      <c r="X32" s="116">
        <v>142</v>
      </c>
      <c r="Y32" s="112">
        <v>142</v>
      </c>
      <c r="Z32" s="112">
        <v>165</v>
      </c>
      <c r="AB32" s="117">
        <f t="shared" si="2"/>
        <v>2.2843693756057042E-2</v>
      </c>
    </row>
    <row r="33" spans="19:32" x14ac:dyDescent="0.25">
      <c r="S33" s="115" t="s">
        <v>77</v>
      </c>
      <c r="T33" s="115"/>
      <c r="U33" s="116"/>
      <c r="V33" s="116">
        <v>133</v>
      </c>
      <c r="W33" s="116">
        <v>165</v>
      </c>
      <c r="X33" s="116">
        <v>208</v>
      </c>
      <c r="Y33" s="112">
        <v>227</v>
      </c>
      <c r="Z33" s="112">
        <v>213</v>
      </c>
      <c r="AB33" s="117">
        <f t="shared" si="2"/>
        <v>2.9489131939637269E-2</v>
      </c>
    </row>
    <row r="34" spans="19:32" x14ac:dyDescent="0.25">
      <c r="S34" s="118" t="s">
        <v>53</v>
      </c>
      <c r="T34" s="118"/>
      <c r="U34" s="119"/>
      <c r="V34" s="119">
        <v>6029</v>
      </c>
      <c r="W34" s="119">
        <v>6364</v>
      </c>
      <c r="X34" s="119">
        <v>6725</v>
      </c>
      <c r="Y34" s="120">
        <v>7067</v>
      </c>
      <c r="Z34" s="120">
        <v>7223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3359</v>
      </c>
      <c r="W37" s="112">
        <v>3564</v>
      </c>
      <c r="X37" s="112">
        <v>3652</v>
      </c>
      <c r="Y37" s="112">
        <v>3840</v>
      </c>
      <c r="Z37" s="112">
        <v>3997</v>
      </c>
      <c r="AB37" s="132">
        <f>Z37/Z40*100</f>
        <v>81.771685761047465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737</v>
      </c>
      <c r="W38" s="112">
        <v>765</v>
      </c>
      <c r="X38" s="112">
        <v>840</v>
      </c>
      <c r="Y38" s="112">
        <v>857</v>
      </c>
      <c r="Z38" s="112">
        <v>891</v>
      </c>
      <c r="AB38" s="132">
        <f>Z38/Z40*100</f>
        <v>18.228314238952535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4096</v>
      </c>
      <c r="W40" s="112">
        <v>4329</v>
      </c>
      <c r="X40" s="112">
        <v>4492</v>
      </c>
      <c r="Y40" s="112">
        <v>4697</v>
      </c>
      <c r="Z40" s="112">
        <v>4888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14</v>
      </c>
      <c r="X44" s="112">
        <v>17</v>
      </c>
      <c r="Y44" s="112">
        <v>12</v>
      </c>
      <c r="Z44" s="112">
        <v>13</v>
      </c>
    </row>
    <row r="45" spans="19:32" x14ac:dyDescent="0.25">
      <c r="S45" s="115" t="s">
        <v>37</v>
      </c>
      <c r="T45" s="115"/>
      <c r="U45" s="112"/>
      <c r="V45" s="112">
        <v>126</v>
      </c>
      <c r="W45" s="112">
        <v>103</v>
      </c>
      <c r="X45" s="112">
        <v>160</v>
      </c>
      <c r="Y45" s="112">
        <v>163</v>
      </c>
      <c r="Z45" s="112">
        <v>177</v>
      </c>
    </row>
    <row r="46" spans="19:32" x14ac:dyDescent="0.25">
      <c r="S46" s="115" t="s">
        <v>38</v>
      </c>
      <c r="T46" s="115"/>
      <c r="U46" s="112"/>
      <c r="V46" s="112">
        <v>232</v>
      </c>
      <c r="W46" s="112">
        <v>223</v>
      </c>
      <c r="X46" s="112">
        <v>208</v>
      </c>
      <c r="Y46" s="112">
        <v>269</v>
      </c>
      <c r="Z46" s="112">
        <v>283</v>
      </c>
    </row>
    <row r="47" spans="19:32" x14ac:dyDescent="0.25">
      <c r="S47" s="115" t="s">
        <v>39</v>
      </c>
      <c r="T47" s="115"/>
      <c r="U47" s="112"/>
      <c r="V47" s="112">
        <v>291</v>
      </c>
      <c r="W47" s="112">
        <v>309</v>
      </c>
      <c r="X47" s="112">
        <v>292</v>
      </c>
      <c r="Y47" s="112">
        <v>300</v>
      </c>
      <c r="Z47" s="112">
        <v>290</v>
      </c>
    </row>
    <row r="48" spans="19:32" x14ac:dyDescent="0.25">
      <c r="S48" s="115" t="s">
        <v>40</v>
      </c>
      <c r="T48" s="115"/>
      <c r="U48" s="112"/>
      <c r="V48" s="112">
        <v>272</v>
      </c>
      <c r="W48" s="112">
        <v>283</v>
      </c>
      <c r="X48" s="112">
        <v>292</v>
      </c>
      <c r="Y48" s="112">
        <v>282</v>
      </c>
      <c r="Z48" s="112">
        <v>281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252</v>
      </c>
      <c r="W49" s="112">
        <v>294</v>
      </c>
      <c r="X49" s="112">
        <v>277</v>
      </c>
      <c r="Y49" s="112">
        <v>276</v>
      </c>
      <c r="Z49" s="112">
        <v>284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Grant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219</v>
      </c>
      <c r="W50" s="112">
        <v>273</v>
      </c>
      <c r="X50" s="112">
        <v>272</v>
      </c>
      <c r="Y50" s="112">
        <v>298</v>
      </c>
      <c r="Z50" s="112">
        <v>289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271</v>
      </c>
      <c r="W51" s="112">
        <v>277</v>
      </c>
      <c r="X51" s="112">
        <v>292</v>
      </c>
      <c r="Y51" s="112">
        <v>340</v>
      </c>
      <c r="Z51" s="112">
        <v>320</v>
      </c>
    </row>
    <row r="52" spans="1:26" ht="15" customHeight="1" x14ac:dyDescent="0.25">
      <c r="S52" s="115" t="s">
        <v>44</v>
      </c>
      <c r="T52" s="115"/>
      <c r="U52" s="112"/>
      <c r="V52" s="112">
        <v>320</v>
      </c>
      <c r="W52" s="112">
        <v>293</v>
      </c>
      <c r="X52" s="112">
        <v>338</v>
      </c>
      <c r="Y52" s="112">
        <v>353</v>
      </c>
      <c r="Z52" s="112">
        <v>314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350</v>
      </c>
      <c r="W53" s="112">
        <v>375</v>
      </c>
      <c r="X53" s="112">
        <v>387</v>
      </c>
      <c r="Y53" s="112">
        <v>347</v>
      </c>
      <c r="Z53" s="112">
        <v>357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312</v>
      </c>
      <c r="W54" s="112">
        <v>326</v>
      </c>
      <c r="X54" s="112">
        <v>353</v>
      </c>
      <c r="Y54" s="112">
        <v>377</v>
      </c>
      <c r="Z54" s="112">
        <v>389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256</v>
      </c>
      <c r="W55" s="112">
        <v>264</v>
      </c>
      <c r="X55" s="112">
        <v>285</v>
      </c>
      <c r="Y55" s="112">
        <v>283</v>
      </c>
      <c r="Z55" s="112">
        <v>310</v>
      </c>
    </row>
    <row r="56" spans="1:26" ht="15" customHeight="1" x14ac:dyDescent="0.25">
      <c r="S56" s="115" t="s">
        <v>48</v>
      </c>
      <c r="T56" s="115"/>
      <c r="U56" s="112"/>
      <c r="V56" s="112">
        <v>131</v>
      </c>
      <c r="W56" s="112">
        <v>165</v>
      </c>
      <c r="X56" s="112">
        <v>166</v>
      </c>
      <c r="Y56" s="112">
        <v>187</v>
      </c>
      <c r="Z56" s="112">
        <v>191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74</v>
      </c>
      <c r="W57" s="112">
        <v>75</v>
      </c>
      <c r="X57" s="112">
        <v>90</v>
      </c>
      <c r="Y57" s="112">
        <v>93</v>
      </c>
      <c r="Z57" s="112">
        <v>98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33</v>
      </c>
      <c r="W58" s="112">
        <v>29</v>
      </c>
      <c r="X58" s="112">
        <v>29</v>
      </c>
      <c r="Y58" s="112">
        <v>42</v>
      </c>
      <c r="Z58" s="112">
        <v>55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8</v>
      </c>
      <c r="W59" s="112">
        <v>17</v>
      </c>
      <c r="X59" s="112">
        <v>14</v>
      </c>
      <c r="Y59" s="112">
        <v>17</v>
      </c>
      <c r="Z59" s="112">
        <v>28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13</v>
      </c>
      <c r="W60" s="112">
        <v>11</v>
      </c>
      <c r="X60" s="112">
        <v>13</v>
      </c>
      <c r="Y60" s="112">
        <v>11</v>
      </c>
      <c r="Z60" s="112">
        <v>13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3171</v>
      </c>
      <c r="W61" s="112">
        <v>3335</v>
      </c>
      <c r="X61" s="112">
        <v>3485</v>
      </c>
      <c r="Y61" s="112">
        <v>3647</v>
      </c>
      <c r="Z61" s="112">
        <v>3690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12</v>
      </c>
      <c r="W63" s="112">
        <v>11</v>
      </c>
      <c r="X63" s="112">
        <v>12</v>
      </c>
      <c r="Y63" s="112">
        <v>16</v>
      </c>
      <c r="Z63" s="112">
        <v>24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102</v>
      </c>
      <c r="W64" s="112">
        <v>117</v>
      </c>
      <c r="X64" s="112">
        <v>151</v>
      </c>
      <c r="Y64" s="112">
        <v>168</v>
      </c>
      <c r="Z64" s="112">
        <v>166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Grant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206</v>
      </c>
      <c r="W65" s="112">
        <v>222</v>
      </c>
      <c r="X65" s="112">
        <v>294</v>
      </c>
      <c r="Y65" s="112">
        <v>311</v>
      </c>
      <c r="Z65" s="112">
        <v>330</v>
      </c>
    </row>
    <row r="66" spans="1:26" x14ac:dyDescent="0.25">
      <c r="S66" s="115" t="s">
        <v>39</v>
      </c>
      <c r="T66" s="115"/>
      <c r="U66" s="112"/>
      <c r="V66" s="112">
        <v>240</v>
      </c>
      <c r="W66" s="112">
        <v>243</v>
      </c>
      <c r="X66" s="112">
        <v>248</v>
      </c>
      <c r="Y66" s="112">
        <v>258</v>
      </c>
      <c r="Z66" s="112">
        <v>301</v>
      </c>
    </row>
    <row r="67" spans="1:26" x14ac:dyDescent="0.25">
      <c r="S67" s="115" t="s">
        <v>40</v>
      </c>
      <c r="T67" s="115"/>
      <c r="U67" s="112"/>
      <c r="V67" s="112">
        <v>246</v>
      </c>
      <c r="W67" s="112">
        <v>254</v>
      </c>
      <c r="X67" s="112">
        <v>271</v>
      </c>
      <c r="Y67" s="112">
        <v>257</v>
      </c>
      <c r="Z67" s="112">
        <v>246</v>
      </c>
    </row>
    <row r="68" spans="1:26" x14ac:dyDescent="0.25">
      <c r="S68" s="115" t="s">
        <v>41</v>
      </c>
      <c r="T68" s="115"/>
      <c r="U68" s="112"/>
      <c r="V68" s="112">
        <v>227</v>
      </c>
      <c r="W68" s="112">
        <v>272</v>
      </c>
      <c r="X68" s="112">
        <v>259</v>
      </c>
      <c r="Y68" s="112">
        <v>251</v>
      </c>
      <c r="Z68" s="112">
        <v>269</v>
      </c>
    </row>
    <row r="69" spans="1:26" x14ac:dyDescent="0.25">
      <c r="S69" s="115" t="s">
        <v>42</v>
      </c>
      <c r="T69" s="115"/>
      <c r="U69" s="112"/>
      <c r="V69" s="112">
        <v>232</v>
      </c>
      <c r="W69" s="112">
        <v>256</v>
      </c>
      <c r="X69" s="112">
        <v>270</v>
      </c>
      <c r="Y69" s="112">
        <v>315</v>
      </c>
      <c r="Z69" s="112">
        <v>334</v>
      </c>
    </row>
    <row r="70" spans="1:26" x14ac:dyDescent="0.25">
      <c r="S70" s="115" t="s">
        <v>43</v>
      </c>
      <c r="T70" s="115"/>
      <c r="U70" s="112"/>
      <c r="V70" s="112">
        <v>302</v>
      </c>
      <c r="W70" s="112">
        <v>294</v>
      </c>
      <c r="X70" s="112">
        <v>333</v>
      </c>
      <c r="Y70" s="112">
        <v>373</v>
      </c>
      <c r="Z70" s="112">
        <v>332</v>
      </c>
    </row>
    <row r="71" spans="1:26" x14ac:dyDescent="0.25">
      <c r="S71" s="115" t="s">
        <v>44</v>
      </c>
      <c r="T71" s="115"/>
      <c r="U71" s="112"/>
      <c r="V71" s="112">
        <v>323</v>
      </c>
      <c r="W71" s="112">
        <v>313</v>
      </c>
      <c r="X71" s="112">
        <v>298</v>
      </c>
      <c r="Y71" s="112">
        <v>302</v>
      </c>
      <c r="Z71" s="112">
        <v>312</v>
      </c>
    </row>
    <row r="72" spans="1:26" x14ac:dyDescent="0.25">
      <c r="S72" s="115" t="s">
        <v>45</v>
      </c>
      <c r="T72" s="115"/>
      <c r="U72" s="112"/>
      <c r="V72" s="112">
        <v>325</v>
      </c>
      <c r="W72" s="112">
        <v>358</v>
      </c>
      <c r="X72" s="112">
        <v>382</v>
      </c>
      <c r="Y72" s="112">
        <v>390</v>
      </c>
      <c r="Z72" s="112">
        <v>382</v>
      </c>
    </row>
    <row r="73" spans="1:26" x14ac:dyDescent="0.25">
      <c r="S73" s="115" t="s">
        <v>46</v>
      </c>
      <c r="T73" s="115"/>
      <c r="U73" s="112"/>
      <c r="V73" s="112">
        <v>249</v>
      </c>
      <c r="W73" s="112">
        <v>257</v>
      </c>
      <c r="X73" s="112">
        <v>274</v>
      </c>
      <c r="Y73" s="112">
        <v>305</v>
      </c>
      <c r="Z73" s="112">
        <v>337</v>
      </c>
    </row>
    <row r="74" spans="1:26" x14ac:dyDescent="0.25">
      <c r="S74" s="115" t="s">
        <v>47</v>
      </c>
      <c r="T74" s="115"/>
      <c r="U74" s="112"/>
      <c r="V74" s="112">
        <v>186</v>
      </c>
      <c r="W74" s="112">
        <v>196</v>
      </c>
      <c r="X74" s="112">
        <v>221</v>
      </c>
      <c r="Y74" s="112">
        <v>232</v>
      </c>
      <c r="Z74" s="112">
        <v>245</v>
      </c>
    </row>
    <row r="75" spans="1:26" x14ac:dyDescent="0.25">
      <c r="S75" s="115" t="s">
        <v>48</v>
      </c>
      <c r="T75" s="115"/>
      <c r="U75" s="112"/>
      <c r="V75" s="112">
        <v>100</v>
      </c>
      <c r="W75" s="112">
        <v>104</v>
      </c>
      <c r="X75" s="112">
        <v>101</v>
      </c>
      <c r="Y75" s="112">
        <v>106</v>
      </c>
      <c r="Z75" s="112">
        <v>116</v>
      </c>
    </row>
    <row r="76" spans="1:26" x14ac:dyDescent="0.25">
      <c r="S76" s="115" t="s">
        <v>49</v>
      </c>
      <c r="T76" s="115"/>
      <c r="U76" s="112"/>
      <c r="V76" s="112">
        <v>62</v>
      </c>
      <c r="W76" s="112">
        <v>64</v>
      </c>
      <c r="X76" s="112">
        <v>66</v>
      </c>
      <c r="Y76" s="112">
        <v>74</v>
      </c>
      <c r="Z76" s="112">
        <v>68</v>
      </c>
    </row>
    <row r="77" spans="1:26" x14ac:dyDescent="0.25">
      <c r="S77" s="115" t="s">
        <v>50</v>
      </c>
      <c r="T77" s="115"/>
      <c r="U77" s="112"/>
      <c r="V77" s="112">
        <v>30</v>
      </c>
      <c r="W77" s="112">
        <v>28</v>
      </c>
      <c r="X77" s="112">
        <v>34</v>
      </c>
      <c r="Y77" s="112">
        <v>37</v>
      </c>
      <c r="Z77" s="112">
        <v>47</v>
      </c>
    </row>
    <row r="78" spans="1:26" x14ac:dyDescent="0.25">
      <c r="S78" s="115" t="s">
        <v>51</v>
      </c>
      <c r="T78" s="115"/>
      <c r="U78" s="112"/>
      <c r="V78" s="112">
        <v>13</v>
      </c>
      <c r="W78" s="112">
        <v>16</v>
      </c>
      <c r="X78" s="112">
        <v>15</v>
      </c>
      <c r="Y78" s="112">
        <v>7</v>
      </c>
      <c r="Z78" s="112">
        <v>8</v>
      </c>
    </row>
    <row r="79" spans="1:26" x14ac:dyDescent="0.25">
      <c r="S79" s="115" t="s">
        <v>52</v>
      </c>
      <c r="T79" s="115"/>
      <c r="U79" s="112"/>
      <c r="V79" s="112">
        <v>10</v>
      </c>
      <c r="W79" s="112">
        <v>6</v>
      </c>
      <c r="X79" s="112">
        <v>8</v>
      </c>
      <c r="Y79" s="112">
        <v>14</v>
      </c>
      <c r="Z79" s="112">
        <v>14</v>
      </c>
    </row>
    <row r="80" spans="1:26" x14ac:dyDescent="0.25">
      <c r="S80" s="118" t="s">
        <v>53</v>
      </c>
      <c r="T80" s="118"/>
      <c r="U80" s="112"/>
      <c r="V80" s="112">
        <v>2861</v>
      </c>
      <c r="W80" s="112">
        <v>3031</v>
      </c>
      <c r="X80" s="112">
        <v>3237</v>
      </c>
      <c r="Y80" s="112">
        <v>3414</v>
      </c>
      <c r="Z80" s="112">
        <v>3525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Grant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188</v>
      </c>
      <c r="W83" s="112">
        <v>223</v>
      </c>
      <c r="X83" s="112">
        <v>215</v>
      </c>
      <c r="Y83" s="112">
        <v>218</v>
      </c>
      <c r="Z83" s="112">
        <v>253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134</v>
      </c>
      <c r="W84" s="112">
        <v>135</v>
      </c>
      <c r="X84" s="112">
        <v>149</v>
      </c>
      <c r="Y84" s="112">
        <v>163</v>
      </c>
      <c r="Z84" s="112">
        <v>157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420</v>
      </c>
      <c r="W85" s="112">
        <v>431</v>
      </c>
      <c r="X85" s="112">
        <v>451</v>
      </c>
      <c r="Y85" s="112">
        <v>470</v>
      </c>
      <c r="Z85" s="112">
        <v>504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7,227</v>
      </c>
      <c r="D86" s="94">
        <f t="shared" ref="D86:D91" si="4">AD4</f>
        <v>2.2495755517826899E-2</v>
      </c>
      <c r="E86" s="95">
        <f t="shared" ref="E86:E91" si="5">AD4</f>
        <v>2.2495755517826899E-2</v>
      </c>
      <c r="F86" s="94">
        <f t="shared" ref="F86:F91" si="6">AF4</f>
        <v>0.19751449875724947</v>
      </c>
      <c r="G86" s="95">
        <f t="shared" ref="G86:G91" si="7">AF4</f>
        <v>0.19751449875724947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77</v>
      </c>
      <c r="W86" s="112">
        <v>72</v>
      </c>
      <c r="X86" s="112">
        <v>79</v>
      </c>
      <c r="Y86" s="112">
        <v>82</v>
      </c>
      <c r="Z86" s="112">
        <v>82</v>
      </c>
    </row>
    <row r="87" spans="1:30" ht="15" customHeight="1" x14ac:dyDescent="0.25">
      <c r="A87" s="96" t="s">
        <v>4</v>
      </c>
      <c r="B87" s="49"/>
      <c r="C87" s="97" t="str">
        <f t="shared" si="3"/>
        <v>3,687</v>
      </c>
      <c r="D87" s="94">
        <f t="shared" si="4"/>
        <v>1.1800219538968149E-2</v>
      </c>
      <c r="E87" s="95">
        <f t="shared" si="5"/>
        <v>1.1800219538968149E-2</v>
      </c>
      <c r="F87" s="94">
        <f t="shared" si="6"/>
        <v>0.16419324281654557</v>
      </c>
      <c r="G87" s="95">
        <f t="shared" si="7"/>
        <v>0.16419324281654557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46</v>
      </c>
      <c r="W87" s="112">
        <v>40</v>
      </c>
      <c r="X87" s="112">
        <v>41</v>
      </c>
      <c r="Y87" s="112">
        <v>44</v>
      </c>
      <c r="Z87" s="112">
        <v>48</v>
      </c>
    </row>
    <row r="88" spans="1:30" ht="15" customHeight="1" x14ac:dyDescent="0.25">
      <c r="A88" s="96" t="s">
        <v>5</v>
      </c>
      <c r="B88" s="49"/>
      <c r="C88" s="97" t="str">
        <f t="shared" si="3"/>
        <v>3,527</v>
      </c>
      <c r="D88" s="94">
        <f t="shared" si="4"/>
        <v>3.3401699384705497E-2</v>
      </c>
      <c r="E88" s="95">
        <f t="shared" si="5"/>
        <v>3.3401699384705497E-2</v>
      </c>
      <c r="F88" s="94">
        <f t="shared" si="6"/>
        <v>0.23192455466294093</v>
      </c>
      <c r="G88" s="95">
        <f t="shared" si="7"/>
        <v>0.23192455466294093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91</v>
      </c>
      <c r="W88" s="112">
        <v>86</v>
      </c>
      <c r="X88" s="112">
        <v>88</v>
      </c>
      <c r="Y88" s="112">
        <v>94</v>
      </c>
      <c r="Z88" s="112">
        <v>96</v>
      </c>
    </row>
    <row r="89" spans="1:30" ht="15" customHeight="1" x14ac:dyDescent="0.25">
      <c r="A89" s="49" t="s">
        <v>6</v>
      </c>
      <c r="B89" s="49"/>
      <c r="C89" s="97" t="str">
        <f t="shared" si="3"/>
        <v>4,889</v>
      </c>
      <c r="D89" s="94">
        <f t="shared" si="4"/>
        <v>4.1542394546229211E-2</v>
      </c>
      <c r="E89" s="95">
        <f t="shared" si="5"/>
        <v>4.1542394546229211E-2</v>
      </c>
      <c r="F89" s="94">
        <f t="shared" si="6"/>
        <v>0.19535452322738389</v>
      </c>
      <c r="G89" s="95">
        <f t="shared" si="7"/>
        <v>0.19535452322738389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245</v>
      </c>
      <c r="W89" s="112">
        <v>261</v>
      </c>
      <c r="X89" s="112">
        <v>274</v>
      </c>
      <c r="Y89" s="112">
        <v>284</v>
      </c>
      <c r="Z89" s="112">
        <v>330</v>
      </c>
    </row>
    <row r="90" spans="1:30" ht="15" customHeight="1" x14ac:dyDescent="0.25">
      <c r="A90" s="49" t="s">
        <v>95</v>
      </c>
      <c r="B90" s="49"/>
      <c r="C90" s="97" t="str">
        <f t="shared" si="3"/>
        <v>$43,269</v>
      </c>
      <c r="D90" s="94">
        <f t="shared" si="4"/>
        <v>9.6377595621492063E-2</v>
      </c>
      <c r="E90" s="95">
        <f t="shared" si="5"/>
        <v>9.6377595621492063E-2</v>
      </c>
      <c r="F90" s="94">
        <f t="shared" si="6"/>
        <v>0.16768743639585826</v>
      </c>
      <c r="G90" s="95">
        <f t="shared" si="7"/>
        <v>0.16768743639585826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475</v>
      </c>
      <c r="W90" s="112">
        <v>484</v>
      </c>
      <c r="X90" s="112">
        <v>488</v>
      </c>
      <c r="Y90" s="112">
        <v>510</v>
      </c>
      <c r="Z90" s="112">
        <v>432</v>
      </c>
    </row>
    <row r="91" spans="1:30" ht="15" customHeight="1" x14ac:dyDescent="0.25">
      <c r="A91" s="49" t="s">
        <v>7</v>
      </c>
      <c r="B91" s="49"/>
      <c r="C91" s="97" t="str">
        <f t="shared" si="3"/>
        <v>$283.3 mil</v>
      </c>
      <c r="D91" s="94">
        <f t="shared" si="4"/>
        <v>4.084358364470031E-2</v>
      </c>
      <c r="E91" s="95">
        <f t="shared" si="5"/>
        <v>4.084358364470031E-2</v>
      </c>
      <c r="F91" s="94">
        <f t="shared" si="6"/>
        <v>0.29256170801929615</v>
      </c>
      <c r="G91" s="95">
        <f t="shared" si="7"/>
        <v>0.29256170801929615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2179</v>
      </c>
      <c r="W91" s="112">
        <v>2313</v>
      </c>
      <c r="X91" s="112">
        <v>2381</v>
      </c>
      <c r="Y91" s="112">
        <v>2502</v>
      </c>
      <c r="Z91" s="112">
        <v>2596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125</v>
      </c>
      <c r="W93" s="112">
        <v>142</v>
      </c>
      <c r="X93" s="112">
        <v>142</v>
      </c>
      <c r="Y93" s="112">
        <v>150</v>
      </c>
      <c r="Z93" s="112">
        <v>166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291</v>
      </c>
      <c r="W94" s="112">
        <v>289</v>
      </c>
      <c r="X94" s="112">
        <v>315</v>
      </c>
      <c r="Y94" s="112">
        <v>320</v>
      </c>
      <c r="Z94" s="112">
        <v>343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72</v>
      </c>
      <c r="W95" s="112">
        <v>76</v>
      </c>
      <c r="X95" s="112">
        <v>77</v>
      </c>
      <c r="Y95" s="112">
        <v>73</v>
      </c>
      <c r="Z95" s="112">
        <v>89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296</v>
      </c>
      <c r="W96" s="112">
        <v>326</v>
      </c>
      <c r="X96" s="112">
        <v>363</v>
      </c>
      <c r="Y96" s="112">
        <v>366</v>
      </c>
      <c r="Z96" s="112">
        <v>352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338</v>
      </c>
      <c r="W97" s="112">
        <v>337</v>
      </c>
      <c r="X97" s="112">
        <v>350</v>
      </c>
      <c r="Y97" s="112">
        <v>340</v>
      </c>
      <c r="Z97" s="112">
        <v>348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217</v>
      </c>
      <c r="W98" s="112">
        <v>224</v>
      </c>
      <c r="X98" s="112">
        <v>237</v>
      </c>
      <c r="Y98" s="112">
        <v>249</v>
      </c>
      <c r="Z98" s="112">
        <v>239</v>
      </c>
    </row>
    <row r="99" spans="1:32" ht="15" customHeight="1" x14ac:dyDescent="0.25">
      <c r="S99" s="115" t="s">
        <v>188</v>
      </c>
      <c r="T99" s="115"/>
      <c r="U99" s="112"/>
      <c r="V99" s="112">
        <v>14</v>
      </c>
      <c r="W99" s="112">
        <v>20</v>
      </c>
      <c r="X99" s="112">
        <v>21</v>
      </c>
      <c r="Y99" s="112">
        <v>21</v>
      </c>
      <c r="Z99" s="112">
        <v>39</v>
      </c>
    </row>
    <row r="100" spans="1:32" ht="15" customHeight="1" x14ac:dyDescent="0.25">
      <c r="S100" s="115" t="s">
        <v>58</v>
      </c>
      <c r="T100" s="115"/>
      <c r="U100" s="112"/>
      <c r="V100" s="112">
        <v>199</v>
      </c>
      <c r="W100" s="112">
        <v>180</v>
      </c>
      <c r="X100" s="112">
        <v>197</v>
      </c>
      <c r="Y100" s="112">
        <v>211</v>
      </c>
      <c r="Z100" s="112">
        <v>214</v>
      </c>
    </row>
    <row r="101" spans="1:32" x14ac:dyDescent="0.25">
      <c r="A101" s="18"/>
      <c r="S101" s="118" t="s">
        <v>53</v>
      </c>
      <c r="T101" s="118"/>
      <c r="U101" s="112"/>
      <c r="V101" s="112">
        <v>1908</v>
      </c>
      <c r="W101" s="112">
        <v>2017</v>
      </c>
      <c r="X101" s="112">
        <v>2113</v>
      </c>
      <c r="Y101" s="112">
        <v>2187</v>
      </c>
      <c r="Z101" s="112">
        <v>2278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4217</v>
      </c>
      <c r="W104" s="112">
        <v>4603</v>
      </c>
      <c r="X104" s="112">
        <v>4739</v>
      </c>
      <c r="Y104" s="112">
        <v>5010</v>
      </c>
      <c r="Z104" s="112">
        <v>5274</v>
      </c>
      <c r="AB104" s="109" t="str">
        <f>TEXT(Z104,"###,###")</f>
        <v>5,274</v>
      </c>
      <c r="AD104" s="130">
        <f>Z104/($Z$4)*100</f>
        <v>72.976338729763384</v>
      </c>
      <c r="AF104" s="109"/>
    </row>
    <row r="105" spans="1:32" x14ac:dyDescent="0.25">
      <c r="S105" s="115" t="s">
        <v>17</v>
      </c>
      <c r="T105" s="115"/>
      <c r="U105" s="112"/>
      <c r="V105" s="112">
        <v>829</v>
      </c>
      <c r="W105" s="112">
        <v>828</v>
      </c>
      <c r="X105" s="112">
        <v>872</v>
      </c>
      <c r="Y105" s="112">
        <v>883</v>
      </c>
      <c r="Z105" s="112">
        <v>873</v>
      </c>
      <c r="AB105" s="109" t="str">
        <f>TEXT(Z105,"###,###")</f>
        <v>873</v>
      </c>
      <c r="AD105" s="130">
        <f>Z105/($Z$4)*100</f>
        <v>12.079701120797012</v>
      </c>
      <c r="AF105" s="109"/>
    </row>
    <row r="106" spans="1:32" x14ac:dyDescent="0.25">
      <c r="S106" s="118" t="s">
        <v>53</v>
      </c>
      <c r="T106" s="118"/>
      <c r="U106" s="120"/>
      <c r="V106" s="120">
        <v>5046</v>
      </c>
      <c r="W106" s="120">
        <v>5431</v>
      </c>
      <c r="X106" s="120">
        <v>5611</v>
      </c>
      <c r="Y106" s="120">
        <v>5893</v>
      </c>
      <c r="Z106" s="120">
        <v>6147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998</v>
      </c>
      <c r="W108" s="112">
        <v>1113</v>
      </c>
      <c r="X108" s="112">
        <v>1111</v>
      </c>
      <c r="Y108" s="112">
        <v>1128</v>
      </c>
      <c r="Z108" s="112">
        <v>1133</v>
      </c>
      <c r="AB108" s="109" t="str">
        <f>TEXT(Z108,"###,###")</f>
        <v>1,133</v>
      </c>
      <c r="AD108" s="130">
        <f>Z108/($Z$4)*100</f>
        <v>15.67732115677321</v>
      </c>
      <c r="AF108" s="109"/>
    </row>
    <row r="109" spans="1:32" x14ac:dyDescent="0.25">
      <c r="S109" s="115" t="s">
        <v>20</v>
      </c>
      <c r="T109" s="115"/>
      <c r="U109" s="112"/>
      <c r="V109" s="112">
        <v>1006</v>
      </c>
      <c r="W109" s="112">
        <v>1132</v>
      </c>
      <c r="X109" s="112">
        <v>1245</v>
      </c>
      <c r="Y109" s="112">
        <v>1289</v>
      </c>
      <c r="Z109" s="112">
        <v>1347</v>
      </c>
      <c r="AB109" s="109" t="str">
        <f>TEXT(Z109,"###,###")</f>
        <v>1,347</v>
      </c>
      <c r="AD109" s="130">
        <f>Z109/($Z$4)*100</f>
        <v>18.638439186384392</v>
      </c>
      <c r="AF109" s="109"/>
    </row>
    <row r="110" spans="1:32" x14ac:dyDescent="0.25">
      <c r="S110" s="115" t="s">
        <v>21</v>
      </c>
      <c r="T110" s="115"/>
      <c r="U110" s="112"/>
      <c r="V110" s="112">
        <v>1338</v>
      </c>
      <c r="W110" s="112">
        <v>1457</v>
      </c>
      <c r="X110" s="112">
        <v>1529</v>
      </c>
      <c r="Y110" s="112">
        <v>1550</v>
      </c>
      <c r="Z110" s="112">
        <v>1543</v>
      </c>
      <c r="AB110" s="109" t="str">
        <f>TEXT(Z110,"###,###")</f>
        <v>1,543</v>
      </c>
      <c r="AD110" s="130">
        <f>Z110/($Z$4)*100</f>
        <v>21.350491213504913</v>
      </c>
      <c r="AF110" s="109"/>
    </row>
    <row r="111" spans="1:32" x14ac:dyDescent="0.25">
      <c r="S111" s="115" t="s">
        <v>22</v>
      </c>
      <c r="T111" s="115"/>
      <c r="U111" s="112"/>
      <c r="V111" s="112">
        <v>1610</v>
      </c>
      <c r="W111" s="112">
        <v>1560</v>
      </c>
      <c r="X111" s="112">
        <v>1726</v>
      </c>
      <c r="Y111" s="112">
        <v>1940</v>
      </c>
      <c r="Z111" s="112">
        <v>2126</v>
      </c>
      <c r="AB111" s="109" t="str">
        <f>TEXT(Z111,"###,###")</f>
        <v>2,126</v>
      </c>
      <c r="AD111" s="130">
        <f>Z111/($Z$4)*100</f>
        <v>29.417462294174623</v>
      </c>
      <c r="AF111" s="109"/>
    </row>
    <row r="112" spans="1:32" x14ac:dyDescent="0.25">
      <c r="S112" s="118" t="s">
        <v>53</v>
      </c>
      <c r="T112" s="118"/>
      <c r="U112" s="112"/>
      <c r="V112" s="112">
        <v>6032</v>
      </c>
      <c r="W112" s="112">
        <v>6364</v>
      </c>
      <c r="X112" s="112">
        <v>6725</v>
      </c>
      <c r="Y112" s="112">
        <v>7063</v>
      </c>
      <c r="Z112" s="112">
        <v>7227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43.49</v>
      </c>
      <c r="W118" s="131">
        <v>43.68</v>
      </c>
      <c r="X118" s="131">
        <v>43.54</v>
      </c>
      <c r="Y118" s="131">
        <v>43.6</v>
      </c>
      <c r="Z118" s="131">
        <v>43.7</v>
      </c>
      <c r="AB118" s="109" t="str">
        <f>TEXT(Z118,"##.0")</f>
        <v>43.7</v>
      </c>
    </row>
    <row r="120" spans="19:32" x14ac:dyDescent="0.25">
      <c r="S120" s="101" t="s">
        <v>97</v>
      </c>
      <c r="T120" s="112"/>
      <c r="U120" s="112"/>
      <c r="V120" s="112">
        <v>2908</v>
      </c>
      <c r="W120" s="112">
        <v>3055</v>
      </c>
      <c r="X120" s="112">
        <v>3169</v>
      </c>
      <c r="Y120" s="112">
        <v>3303</v>
      </c>
      <c r="Z120" s="112">
        <v>3503</v>
      </c>
      <c r="AB120" s="109" t="str">
        <f>TEXT(Z120,"###,###")</f>
        <v>3,503</v>
      </c>
    </row>
    <row r="121" spans="19:32" x14ac:dyDescent="0.25">
      <c r="S121" s="101" t="s">
        <v>98</v>
      </c>
      <c r="T121" s="112"/>
      <c r="U121" s="112"/>
      <c r="V121" s="112">
        <v>611</v>
      </c>
      <c r="W121" s="112">
        <v>652</v>
      </c>
      <c r="X121" s="112">
        <v>687</v>
      </c>
      <c r="Y121" s="112">
        <v>735</v>
      </c>
      <c r="Z121" s="112">
        <v>764</v>
      </c>
      <c r="AB121" s="109" t="str">
        <f>TEXT(Z121,"###,###")</f>
        <v>764</v>
      </c>
    </row>
    <row r="122" spans="19:32" x14ac:dyDescent="0.25">
      <c r="S122" s="101" t="s">
        <v>99</v>
      </c>
      <c r="T122" s="112"/>
      <c r="U122" s="112"/>
      <c r="V122" s="112">
        <v>564</v>
      </c>
      <c r="W122" s="112">
        <v>625</v>
      </c>
      <c r="X122" s="112">
        <v>635</v>
      </c>
      <c r="Y122" s="112">
        <v>650</v>
      </c>
      <c r="Z122" s="112">
        <v>616</v>
      </c>
      <c r="AB122" s="109" t="str">
        <f>TEXT(Z122,"###,###")</f>
        <v>616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3472</v>
      </c>
      <c r="W124" s="112">
        <v>3680</v>
      </c>
      <c r="X124" s="112">
        <v>3804</v>
      </c>
      <c r="Y124" s="112">
        <v>3953</v>
      </c>
      <c r="Z124" s="112">
        <v>4119</v>
      </c>
      <c r="AB124" s="109" t="str">
        <f>TEXT(Z124,"###,###")</f>
        <v>4,119</v>
      </c>
      <c r="AD124" s="127">
        <f>Z124/$Z$7*100</f>
        <v>84.250357946410304</v>
      </c>
    </row>
    <row r="125" spans="19:32" x14ac:dyDescent="0.25">
      <c r="S125" s="101" t="s">
        <v>101</v>
      </c>
      <c r="T125" s="112"/>
      <c r="U125" s="112"/>
      <c r="V125" s="112">
        <v>1175</v>
      </c>
      <c r="W125" s="112">
        <v>1277</v>
      </c>
      <c r="X125" s="112">
        <v>1322</v>
      </c>
      <c r="Y125" s="112">
        <v>1385</v>
      </c>
      <c r="Z125" s="112">
        <v>1380</v>
      </c>
      <c r="AB125" s="109" t="str">
        <f>TEXT(Z125,"###,###")</f>
        <v>1,380</v>
      </c>
      <c r="AD125" s="127">
        <f>Z125/$Z$7*100</f>
        <v>28.226631212926979</v>
      </c>
    </row>
    <row r="127" spans="19:32" x14ac:dyDescent="0.25">
      <c r="S127" s="101" t="s">
        <v>102</v>
      </c>
      <c r="T127" s="112"/>
      <c r="U127" s="112"/>
      <c r="V127" s="112">
        <v>2182</v>
      </c>
      <c r="W127" s="112">
        <v>2314</v>
      </c>
      <c r="X127" s="112">
        <v>2380</v>
      </c>
      <c r="Y127" s="112">
        <v>2502</v>
      </c>
      <c r="Z127" s="112">
        <v>2599</v>
      </c>
      <c r="AB127" s="109" t="str">
        <f>TEXT(Z127,"###,###")</f>
        <v>2,599</v>
      </c>
      <c r="AD127" s="127">
        <f>Z127/$Z$7*100</f>
        <v>53.160155451012479</v>
      </c>
    </row>
    <row r="128" spans="19:32" x14ac:dyDescent="0.25">
      <c r="S128" s="101" t="s">
        <v>103</v>
      </c>
      <c r="T128" s="112"/>
      <c r="U128" s="112"/>
      <c r="V128" s="112">
        <v>1912</v>
      </c>
      <c r="W128" s="112">
        <v>2019</v>
      </c>
      <c r="X128" s="112">
        <v>2115</v>
      </c>
      <c r="Y128" s="112">
        <v>2183</v>
      </c>
      <c r="Z128" s="112">
        <v>2279</v>
      </c>
      <c r="AB128" s="109" t="str">
        <f>TEXT(Z128,"###,###")</f>
        <v>2,279</v>
      </c>
      <c r="AD128" s="127">
        <f>Z128/$Z$7*100</f>
        <v>46.614849662507666</v>
      </c>
    </row>
    <row r="130" spans="19:20" x14ac:dyDescent="0.25">
      <c r="S130" s="101" t="s">
        <v>261</v>
      </c>
      <c r="T130" s="127">
        <v>71.650644303538556</v>
      </c>
    </row>
    <row r="131" spans="19:20" x14ac:dyDescent="0.25">
      <c r="S131" s="101" t="s">
        <v>262</v>
      </c>
      <c r="T131" s="127">
        <v>15.626917570055227</v>
      </c>
    </row>
    <row r="132" spans="19:20" x14ac:dyDescent="0.25">
      <c r="S132" s="101" t="s">
        <v>263</v>
      </c>
      <c r="T132" s="127">
        <v>12.599713642871752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A811058-8228-4D41-924D-0D140C5B90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B918465-9BB0-417D-BD4D-0E07CDEB56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1BC13FB-5922-4D3E-BADD-CFBCACAA86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4BDBE54-3FD1-4CF0-B255-59B956201F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84852-AEFC-4826-BD86-679B7464D690}">
  <sheetPr codeName="Sheet8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129</v>
      </c>
      <c r="T1" s="99"/>
      <c r="U1" s="99"/>
      <c r="V1" s="99"/>
      <c r="W1" s="99"/>
      <c r="X1" s="99"/>
      <c r="Y1" s="100" t="s">
        <v>214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129</v>
      </c>
      <c r="Y3" s="105" t="s">
        <v>214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10.23 Holdfast Bay,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29089</v>
      </c>
      <c r="W4" s="108">
        <v>29058</v>
      </c>
      <c r="X4" s="108">
        <v>29542</v>
      </c>
      <c r="Y4" s="108">
        <v>31715</v>
      </c>
      <c r="Z4" s="108">
        <v>31842</v>
      </c>
      <c r="AB4" s="109" t="str">
        <f>TEXT(Z4,"###,###")</f>
        <v>31,842</v>
      </c>
      <c r="AD4" s="110">
        <f>Z4/Y4-1</f>
        <v>4.0044143149928768E-3</v>
      </c>
      <c r="AF4" s="110">
        <f>Z4/V4-1</f>
        <v>9.4640585788442477E-2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14171</v>
      </c>
      <c r="W5" s="108">
        <v>14151</v>
      </c>
      <c r="X5" s="108">
        <v>14292</v>
      </c>
      <c r="Y5" s="108">
        <v>15019</v>
      </c>
      <c r="Z5" s="108">
        <v>15016</v>
      </c>
      <c r="AB5" s="109" t="str">
        <f>TEXT(Z5,"###,###")</f>
        <v>15,016</v>
      </c>
      <c r="AD5" s="110">
        <f t="shared" ref="AD5:AD9" si="0">Z5/Y5-1</f>
        <v>-1.9974698714964045E-4</v>
      </c>
      <c r="AF5" s="110">
        <f t="shared" ref="AF5:AF9" si="1">Z5/V5-1</f>
        <v>5.9628819419942136E-2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14913</v>
      </c>
      <c r="W6" s="108">
        <v>14908</v>
      </c>
      <c r="X6" s="108">
        <v>15226</v>
      </c>
      <c r="Y6" s="108">
        <v>16684</v>
      </c>
      <c r="Z6" s="108">
        <v>16802</v>
      </c>
      <c r="AB6" s="109" t="str">
        <f>TEXT(Z6,"###,###")</f>
        <v>16,802</v>
      </c>
      <c r="AD6" s="110">
        <f t="shared" si="0"/>
        <v>7.0726444497721808E-3</v>
      </c>
      <c r="AF6" s="110">
        <f t="shared" si="1"/>
        <v>0.12666800777844833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20591</v>
      </c>
      <c r="W7" s="108">
        <v>20769</v>
      </c>
      <c r="X7" s="108">
        <v>20696</v>
      </c>
      <c r="Y7" s="108">
        <v>21174</v>
      </c>
      <c r="Z7" s="108">
        <v>21270</v>
      </c>
      <c r="AB7" s="109" t="str">
        <f>TEXT(Z7,"###,###")</f>
        <v>21,270</v>
      </c>
      <c r="AD7" s="110">
        <f t="shared" si="0"/>
        <v>4.5338622839330434E-3</v>
      </c>
      <c r="AF7" s="110">
        <f t="shared" si="1"/>
        <v>3.2975571851779906E-2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31,842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21,270</v>
      </c>
      <c r="P8" s="65"/>
      <c r="S8" s="107" t="s">
        <v>82</v>
      </c>
      <c r="T8" s="108"/>
      <c r="U8" s="108"/>
      <c r="V8" s="108">
        <v>47920.5</v>
      </c>
      <c r="W8" s="108">
        <v>48047.360000000001</v>
      </c>
      <c r="X8" s="108">
        <v>49881.5</v>
      </c>
      <c r="Y8" s="108">
        <v>50000</v>
      </c>
      <c r="Z8" s="108">
        <v>51915</v>
      </c>
      <c r="AB8" s="109" t="str">
        <f>TEXT(Z8,"$###,###")</f>
        <v>$51,915</v>
      </c>
      <c r="AD8" s="110">
        <f t="shared" si="0"/>
        <v>3.8300000000000001E-2</v>
      </c>
      <c r="AF8" s="110">
        <f t="shared" si="1"/>
        <v>8.3356809716092384E-2</v>
      </c>
    </row>
    <row r="9" spans="1:32" x14ac:dyDescent="0.25">
      <c r="A9" s="30" t="s">
        <v>14</v>
      </c>
      <c r="B9" s="69"/>
      <c r="C9" s="70"/>
      <c r="D9" s="71">
        <f>AD104</f>
        <v>74.150493059481192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48.608368594264221</v>
      </c>
      <c r="P9" s="72" t="s">
        <v>83</v>
      </c>
      <c r="S9" s="107" t="s">
        <v>7</v>
      </c>
      <c r="T9" s="108"/>
      <c r="U9" s="108"/>
      <c r="V9" s="108">
        <v>1390414245</v>
      </c>
      <c r="W9" s="108">
        <v>1446341451</v>
      </c>
      <c r="X9" s="108">
        <v>1509736340</v>
      </c>
      <c r="Y9" s="108">
        <v>1597801630</v>
      </c>
      <c r="Z9" s="108">
        <v>1676693689</v>
      </c>
      <c r="AB9" s="109" t="str">
        <f>TEXT(Z9/1000000,"$#,###.0")&amp;" mil"</f>
        <v>$1,676.7 mil</v>
      </c>
      <c r="AD9" s="110">
        <f t="shared" si="0"/>
        <v>4.9375377718196445E-2</v>
      </c>
      <c r="AF9" s="110">
        <f t="shared" si="1"/>
        <v>0.20589507409714436</v>
      </c>
    </row>
    <row r="10" spans="1:32" x14ac:dyDescent="0.25">
      <c r="A10" s="30" t="s">
        <v>17</v>
      </c>
      <c r="B10" s="69"/>
      <c r="C10" s="70"/>
      <c r="D10" s="71">
        <f>AD105</f>
        <v>19.838577978770179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51.297602256699584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84.616831217677486</v>
      </c>
      <c r="P11" s="72" t="s">
        <v>83</v>
      </c>
      <c r="S11" s="107" t="s">
        <v>29</v>
      </c>
      <c r="T11" s="112"/>
      <c r="U11" s="112"/>
      <c r="V11" s="112">
        <v>25857</v>
      </c>
      <c r="W11" s="112">
        <v>25798</v>
      </c>
      <c r="X11" s="112">
        <v>26269</v>
      </c>
      <c r="Y11" s="112">
        <v>28449</v>
      </c>
      <c r="Z11" s="112">
        <v>28566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7.3530794546309357</v>
      </c>
      <c r="P12" s="72" t="s">
        <v>83</v>
      </c>
      <c r="S12" s="107" t="s">
        <v>30</v>
      </c>
      <c r="T12" s="112"/>
      <c r="U12" s="112"/>
      <c r="V12" s="112">
        <v>3227</v>
      </c>
      <c r="W12" s="112">
        <v>3265</v>
      </c>
      <c r="X12" s="112">
        <v>3273</v>
      </c>
      <c r="Y12" s="112">
        <v>3270</v>
      </c>
      <c r="Z12" s="112">
        <v>3273</v>
      </c>
    </row>
    <row r="13" spans="1:32" ht="15" customHeight="1" x14ac:dyDescent="0.25">
      <c r="A13" s="30" t="s">
        <v>19</v>
      </c>
      <c r="B13" s="70"/>
      <c r="C13" s="70"/>
      <c r="D13" s="71">
        <f>AD108</f>
        <v>12.590289554676215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8.0441937000470141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13.391118648326112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43.1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22.376107028452989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19.729170584916307</v>
      </c>
      <c r="P15" s="72" t="s">
        <v>83</v>
      </c>
      <c r="S15" s="115" t="s">
        <v>59</v>
      </c>
      <c r="T15" s="115"/>
      <c r="U15" s="116"/>
      <c r="V15" s="116">
        <v>214</v>
      </c>
      <c r="W15" s="116">
        <v>174</v>
      </c>
      <c r="X15" s="116">
        <v>155</v>
      </c>
      <c r="Y15" s="112">
        <v>184</v>
      </c>
      <c r="Z15" s="112">
        <v>189</v>
      </c>
      <c r="AB15" s="117">
        <f t="shared" ref="AB15:AB34" si="2">IF(Z15="np",0,Z15/$Z$34)</f>
        <v>5.9357432241449702E-3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45.62841530054645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80.270829415083682</v>
      </c>
      <c r="P16" s="37" t="s">
        <v>83</v>
      </c>
      <c r="S16" s="115" t="s">
        <v>60</v>
      </c>
      <c r="T16" s="115"/>
      <c r="U16" s="116"/>
      <c r="V16" s="116">
        <v>242</v>
      </c>
      <c r="W16" s="116">
        <v>284</v>
      </c>
      <c r="X16" s="116">
        <v>299</v>
      </c>
      <c r="Y16" s="112">
        <v>306</v>
      </c>
      <c r="Z16" s="112">
        <v>327</v>
      </c>
      <c r="AB16" s="117">
        <f t="shared" si="2"/>
        <v>1.0269777959234949E-2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1230</v>
      </c>
      <c r="W17" s="116">
        <v>1211</v>
      </c>
      <c r="X17" s="116">
        <v>1250</v>
      </c>
      <c r="Y17" s="112">
        <v>1332</v>
      </c>
      <c r="Z17" s="112">
        <v>1378</v>
      </c>
      <c r="AB17" s="117">
        <f t="shared" si="2"/>
        <v>4.3277535253289784E-2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187</v>
      </c>
      <c r="W18" s="116">
        <v>151</v>
      </c>
      <c r="X18" s="116">
        <v>199</v>
      </c>
      <c r="Y18" s="112">
        <v>222</v>
      </c>
      <c r="Z18" s="112">
        <v>234</v>
      </c>
      <c r="AB18" s="117">
        <f t="shared" si="2"/>
        <v>7.3490154203699632E-3</v>
      </c>
    </row>
    <row r="19" spans="1:28" x14ac:dyDescent="0.25">
      <c r="A19" s="61" t="str">
        <f>$S$1&amp;" ("&amp;$V$2&amp;" to "&amp;$Z$2&amp;")"</f>
        <v>Holdfast Bay (2018-19 to 2022-23)</v>
      </c>
      <c r="B19" s="61"/>
      <c r="C19" s="61"/>
      <c r="D19" s="61"/>
      <c r="E19" s="61"/>
      <c r="F19" s="61"/>
      <c r="G19" s="61" t="str">
        <f>$S$1&amp;" ("&amp;$V$2&amp;" to "&amp;$Z$2&amp;")"</f>
        <v>Holdfast Bay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1789</v>
      </c>
      <c r="W19" s="116">
        <v>1763</v>
      </c>
      <c r="X19" s="116">
        <v>1842</v>
      </c>
      <c r="Y19" s="112">
        <v>1829</v>
      </c>
      <c r="Z19" s="112">
        <v>1834</v>
      </c>
      <c r="AB19" s="117">
        <f t="shared" si="2"/>
        <v>5.7598693508369714E-2</v>
      </c>
    </row>
    <row r="20" spans="1:28" x14ac:dyDescent="0.25">
      <c r="S20" s="115" t="s">
        <v>64</v>
      </c>
      <c r="T20" s="115"/>
      <c r="U20" s="116"/>
      <c r="V20" s="116">
        <v>824</v>
      </c>
      <c r="W20" s="116">
        <v>872</v>
      </c>
      <c r="X20" s="116">
        <v>892</v>
      </c>
      <c r="Y20" s="112">
        <v>932</v>
      </c>
      <c r="Z20" s="112">
        <v>966</v>
      </c>
      <c r="AB20" s="117">
        <f t="shared" si="2"/>
        <v>3.0338243145629849E-2</v>
      </c>
    </row>
    <row r="21" spans="1:28" x14ac:dyDescent="0.25">
      <c r="S21" s="115" t="s">
        <v>65</v>
      </c>
      <c r="T21" s="115"/>
      <c r="U21" s="116"/>
      <c r="V21" s="116">
        <v>2091</v>
      </c>
      <c r="W21" s="116">
        <v>2136</v>
      </c>
      <c r="X21" s="116">
        <v>2285</v>
      </c>
      <c r="Y21" s="112">
        <v>2511</v>
      </c>
      <c r="Z21" s="112">
        <v>2430</v>
      </c>
      <c r="AB21" s="117">
        <f t="shared" si="2"/>
        <v>7.6316698596149618E-2</v>
      </c>
    </row>
    <row r="22" spans="1:28" x14ac:dyDescent="0.25">
      <c r="S22" s="115" t="s">
        <v>66</v>
      </c>
      <c r="T22" s="115"/>
      <c r="U22" s="116"/>
      <c r="V22" s="116">
        <v>2300</v>
      </c>
      <c r="W22" s="116">
        <v>2226</v>
      </c>
      <c r="X22" s="116">
        <v>2327</v>
      </c>
      <c r="Y22" s="112">
        <v>2485</v>
      </c>
      <c r="Z22" s="112">
        <v>2538</v>
      </c>
      <c r="AB22" s="117">
        <f t="shared" si="2"/>
        <v>7.9708551867089597E-2</v>
      </c>
    </row>
    <row r="23" spans="1:28" x14ac:dyDescent="0.25">
      <c r="S23" s="115" t="s">
        <v>67</v>
      </c>
      <c r="T23" s="115"/>
      <c r="U23" s="116"/>
      <c r="V23" s="116">
        <v>848</v>
      </c>
      <c r="W23" s="116">
        <v>866</v>
      </c>
      <c r="X23" s="116">
        <v>891</v>
      </c>
      <c r="Y23" s="112">
        <v>939</v>
      </c>
      <c r="Z23" s="112">
        <v>976</v>
      </c>
      <c r="AB23" s="117">
        <f t="shared" si="2"/>
        <v>3.0652303633679847E-2</v>
      </c>
    </row>
    <row r="24" spans="1:28" x14ac:dyDescent="0.25">
      <c r="S24" s="115" t="s">
        <v>68</v>
      </c>
      <c r="T24" s="115"/>
      <c r="U24" s="116"/>
      <c r="V24" s="116">
        <v>479</v>
      </c>
      <c r="W24" s="116">
        <v>419</v>
      </c>
      <c r="X24" s="116">
        <v>383</v>
      </c>
      <c r="Y24" s="112">
        <v>419</v>
      </c>
      <c r="Z24" s="112">
        <v>427</v>
      </c>
      <c r="AB24" s="117">
        <f t="shared" si="2"/>
        <v>1.3410382839734933E-2</v>
      </c>
    </row>
    <row r="25" spans="1:28" x14ac:dyDescent="0.25">
      <c r="S25" s="115" t="s">
        <v>69</v>
      </c>
      <c r="T25" s="115"/>
      <c r="U25" s="116"/>
      <c r="V25" s="116">
        <v>1188</v>
      </c>
      <c r="W25" s="116">
        <v>1270</v>
      </c>
      <c r="X25" s="116">
        <v>1305</v>
      </c>
      <c r="Y25" s="112">
        <v>1359</v>
      </c>
      <c r="Z25" s="112">
        <v>1339</v>
      </c>
      <c r="AB25" s="117">
        <f t="shared" si="2"/>
        <v>4.2052699349894793E-2</v>
      </c>
    </row>
    <row r="26" spans="1:28" x14ac:dyDescent="0.25">
      <c r="S26" s="115" t="s">
        <v>70</v>
      </c>
      <c r="T26" s="115"/>
      <c r="U26" s="116"/>
      <c r="V26" s="116">
        <v>548</v>
      </c>
      <c r="W26" s="116">
        <v>567</v>
      </c>
      <c r="X26" s="116">
        <v>602</v>
      </c>
      <c r="Y26" s="112">
        <v>594</v>
      </c>
      <c r="Z26" s="112">
        <v>582</v>
      </c>
      <c r="AB26" s="117">
        <f t="shared" si="2"/>
        <v>1.8278320404509909E-2</v>
      </c>
    </row>
    <row r="27" spans="1:28" x14ac:dyDescent="0.25">
      <c r="S27" s="115" t="s">
        <v>71</v>
      </c>
      <c r="T27" s="115"/>
      <c r="U27" s="116"/>
      <c r="V27" s="116">
        <v>2391</v>
      </c>
      <c r="W27" s="116">
        <v>2458</v>
      </c>
      <c r="X27" s="116">
        <v>2524</v>
      </c>
      <c r="Y27" s="112">
        <v>2750</v>
      </c>
      <c r="Z27" s="112">
        <v>2705</v>
      </c>
      <c r="AB27" s="117">
        <f t="shared" si="2"/>
        <v>8.495336201752457E-2</v>
      </c>
    </row>
    <row r="28" spans="1:28" x14ac:dyDescent="0.25">
      <c r="S28" s="115" t="s">
        <v>72</v>
      </c>
      <c r="T28" s="115"/>
      <c r="U28" s="116"/>
      <c r="V28" s="116">
        <v>2352</v>
      </c>
      <c r="W28" s="116">
        <v>2373</v>
      </c>
      <c r="X28" s="116">
        <v>2440</v>
      </c>
      <c r="Y28" s="112">
        <v>2604</v>
      </c>
      <c r="Z28" s="112">
        <v>2612</v>
      </c>
      <c r="AB28" s="117">
        <f t="shared" si="2"/>
        <v>8.2032599478659596E-2</v>
      </c>
    </row>
    <row r="29" spans="1:28" x14ac:dyDescent="0.25">
      <c r="S29" s="115" t="s">
        <v>73</v>
      </c>
      <c r="T29" s="115"/>
      <c r="U29" s="116"/>
      <c r="V29" s="116">
        <v>2075</v>
      </c>
      <c r="W29" s="116">
        <v>1838</v>
      </c>
      <c r="X29" s="116">
        <v>1805</v>
      </c>
      <c r="Y29" s="112">
        <v>2174</v>
      </c>
      <c r="Z29" s="112">
        <v>2054</v>
      </c>
      <c r="AB29" s="117">
        <f t="shared" si="2"/>
        <v>6.4508024245469683E-2</v>
      </c>
    </row>
    <row r="30" spans="1:28" x14ac:dyDescent="0.25">
      <c r="S30" s="115" t="s">
        <v>74</v>
      </c>
      <c r="T30" s="115"/>
      <c r="U30" s="116"/>
      <c r="V30" s="116">
        <v>3105</v>
      </c>
      <c r="W30" s="116">
        <v>3167</v>
      </c>
      <c r="X30" s="116">
        <v>3025</v>
      </c>
      <c r="Y30" s="112">
        <v>3184</v>
      </c>
      <c r="Z30" s="112">
        <v>3163</v>
      </c>
      <c r="AB30" s="117">
        <f t="shared" si="2"/>
        <v>9.9337332370214498E-2</v>
      </c>
    </row>
    <row r="31" spans="1:28" x14ac:dyDescent="0.25">
      <c r="S31" s="115" t="s">
        <v>75</v>
      </c>
      <c r="T31" s="115"/>
      <c r="U31" s="116"/>
      <c r="V31" s="116">
        <v>4297</v>
      </c>
      <c r="W31" s="116">
        <v>4358</v>
      </c>
      <c r="X31" s="116">
        <v>4611</v>
      </c>
      <c r="Y31" s="112">
        <v>5034</v>
      </c>
      <c r="Z31" s="112">
        <v>5252</v>
      </c>
      <c r="AB31" s="117">
        <f t="shared" si="2"/>
        <v>0.16494456832385918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735</v>
      </c>
      <c r="W32" s="116">
        <v>828</v>
      </c>
      <c r="X32" s="116">
        <v>787</v>
      </c>
      <c r="Y32" s="112">
        <v>915</v>
      </c>
      <c r="Z32" s="112">
        <v>1047</v>
      </c>
      <c r="AB32" s="117">
        <f t="shared" si="2"/>
        <v>3.2882133098834837E-2</v>
      </c>
    </row>
    <row r="33" spans="19:32" x14ac:dyDescent="0.25">
      <c r="S33" s="115" t="s">
        <v>77</v>
      </c>
      <c r="T33" s="115"/>
      <c r="U33" s="116"/>
      <c r="V33" s="116">
        <v>1012</v>
      </c>
      <c r="W33" s="116">
        <v>1081</v>
      </c>
      <c r="X33" s="116">
        <v>1102</v>
      </c>
      <c r="Y33" s="112">
        <v>1153</v>
      </c>
      <c r="Z33" s="112">
        <v>1115</v>
      </c>
      <c r="AB33" s="117">
        <f t="shared" si="2"/>
        <v>3.5017744417574825E-2</v>
      </c>
    </row>
    <row r="34" spans="19:32" x14ac:dyDescent="0.25">
      <c r="S34" s="118" t="s">
        <v>53</v>
      </c>
      <c r="T34" s="118"/>
      <c r="U34" s="119"/>
      <c r="V34" s="119">
        <v>29086</v>
      </c>
      <c r="W34" s="119">
        <v>29061</v>
      </c>
      <c r="X34" s="119">
        <v>29542</v>
      </c>
      <c r="Y34" s="120">
        <v>31717</v>
      </c>
      <c r="Z34" s="120">
        <v>31841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17232</v>
      </c>
      <c r="W37" s="112">
        <v>17350</v>
      </c>
      <c r="X37" s="112">
        <v>17241</v>
      </c>
      <c r="Y37" s="112">
        <v>17062</v>
      </c>
      <c r="Z37" s="112">
        <v>17072</v>
      </c>
      <c r="AB37" s="132">
        <f>Z37/Z40*100</f>
        <v>80.270829415083682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3360</v>
      </c>
      <c r="W38" s="112">
        <v>3420</v>
      </c>
      <c r="X38" s="112">
        <v>3447</v>
      </c>
      <c r="Y38" s="112">
        <v>4112</v>
      </c>
      <c r="Z38" s="112">
        <v>4196</v>
      </c>
      <c r="AB38" s="132">
        <f>Z38/Z40*100</f>
        <v>19.729170584916307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20592</v>
      </c>
      <c r="W40" s="112">
        <v>20770</v>
      </c>
      <c r="X40" s="112">
        <v>20688</v>
      </c>
      <c r="Y40" s="112">
        <v>21174</v>
      </c>
      <c r="Z40" s="112">
        <v>21268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9</v>
      </c>
      <c r="W44" s="112">
        <v>13</v>
      </c>
      <c r="X44" s="112">
        <v>14</v>
      </c>
      <c r="Y44" s="112">
        <v>36</v>
      </c>
      <c r="Z44" s="112">
        <v>27</v>
      </c>
    </row>
    <row r="45" spans="19:32" x14ac:dyDescent="0.25">
      <c r="S45" s="115" t="s">
        <v>37</v>
      </c>
      <c r="T45" s="115"/>
      <c r="U45" s="112"/>
      <c r="V45" s="112">
        <v>248</v>
      </c>
      <c r="W45" s="112">
        <v>255</v>
      </c>
      <c r="X45" s="112">
        <v>305</v>
      </c>
      <c r="Y45" s="112">
        <v>349</v>
      </c>
      <c r="Z45" s="112">
        <v>349</v>
      </c>
    </row>
    <row r="46" spans="19:32" x14ac:dyDescent="0.25">
      <c r="S46" s="115" t="s">
        <v>38</v>
      </c>
      <c r="T46" s="115"/>
      <c r="U46" s="112"/>
      <c r="V46" s="112">
        <v>728</v>
      </c>
      <c r="W46" s="112">
        <v>731</v>
      </c>
      <c r="X46" s="112">
        <v>768</v>
      </c>
      <c r="Y46" s="112">
        <v>915</v>
      </c>
      <c r="Z46" s="112">
        <v>893</v>
      </c>
    </row>
    <row r="47" spans="19:32" x14ac:dyDescent="0.25">
      <c r="S47" s="115" t="s">
        <v>39</v>
      </c>
      <c r="T47" s="115"/>
      <c r="U47" s="112"/>
      <c r="V47" s="112">
        <v>1228</v>
      </c>
      <c r="W47" s="112">
        <v>1134</v>
      </c>
      <c r="X47" s="112">
        <v>1214</v>
      </c>
      <c r="Y47" s="112">
        <v>1270</v>
      </c>
      <c r="Z47" s="112">
        <v>1307</v>
      </c>
    </row>
    <row r="48" spans="19:32" x14ac:dyDescent="0.25">
      <c r="S48" s="115" t="s">
        <v>40</v>
      </c>
      <c r="T48" s="115"/>
      <c r="U48" s="112"/>
      <c r="V48" s="112">
        <v>1698</v>
      </c>
      <c r="W48" s="112">
        <v>1681</v>
      </c>
      <c r="X48" s="112">
        <v>1552</v>
      </c>
      <c r="Y48" s="112">
        <v>1609</v>
      </c>
      <c r="Z48" s="112">
        <v>1590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1518</v>
      </c>
      <c r="W49" s="112">
        <v>1586</v>
      </c>
      <c r="X49" s="112">
        <v>1620</v>
      </c>
      <c r="Y49" s="112">
        <v>1672</v>
      </c>
      <c r="Z49" s="112">
        <v>1585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Holdfast Bay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1404</v>
      </c>
      <c r="W50" s="112">
        <v>1442</v>
      </c>
      <c r="X50" s="112">
        <v>1458</v>
      </c>
      <c r="Y50" s="112">
        <v>1548</v>
      </c>
      <c r="Z50" s="112">
        <v>1633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1213</v>
      </c>
      <c r="W51" s="112">
        <v>1204</v>
      </c>
      <c r="X51" s="112">
        <v>1305</v>
      </c>
      <c r="Y51" s="112">
        <v>1345</v>
      </c>
      <c r="Z51" s="112">
        <v>1392</v>
      </c>
    </row>
    <row r="52" spans="1:26" ht="15" customHeight="1" x14ac:dyDescent="0.25">
      <c r="S52" s="115" t="s">
        <v>44</v>
      </c>
      <c r="T52" s="115"/>
      <c r="U52" s="112"/>
      <c r="V52" s="112">
        <v>1375</v>
      </c>
      <c r="W52" s="112">
        <v>1317</v>
      </c>
      <c r="X52" s="112">
        <v>1265</v>
      </c>
      <c r="Y52" s="112">
        <v>1247</v>
      </c>
      <c r="Z52" s="112">
        <v>1236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1184</v>
      </c>
      <c r="W53" s="112">
        <v>1202</v>
      </c>
      <c r="X53" s="112">
        <v>1251</v>
      </c>
      <c r="Y53" s="112">
        <v>1372</v>
      </c>
      <c r="Z53" s="112">
        <v>1364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1361</v>
      </c>
      <c r="W54" s="112">
        <v>1314</v>
      </c>
      <c r="X54" s="112">
        <v>1259</v>
      </c>
      <c r="Y54" s="112">
        <v>1241</v>
      </c>
      <c r="Z54" s="112">
        <v>1209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1083</v>
      </c>
      <c r="W55" s="112">
        <v>1120</v>
      </c>
      <c r="X55" s="112">
        <v>1095</v>
      </c>
      <c r="Y55" s="112">
        <v>1168</v>
      </c>
      <c r="Z55" s="112">
        <v>1172</v>
      </c>
    </row>
    <row r="56" spans="1:26" ht="15" customHeight="1" x14ac:dyDescent="0.25">
      <c r="S56" s="115" t="s">
        <v>48</v>
      </c>
      <c r="T56" s="115"/>
      <c r="U56" s="112"/>
      <c r="V56" s="112">
        <v>620</v>
      </c>
      <c r="W56" s="112">
        <v>646</v>
      </c>
      <c r="X56" s="112">
        <v>674</v>
      </c>
      <c r="Y56" s="112">
        <v>708</v>
      </c>
      <c r="Z56" s="112">
        <v>686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288</v>
      </c>
      <c r="W57" s="112">
        <v>306</v>
      </c>
      <c r="X57" s="112">
        <v>320</v>
      </c>
      <c r="Y57" s="112">
        <v>313</v>
      </c>
      <c r="Z57" s="112">
        <v>328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120</v>
      </c>
      <c r="W58" s="112">
        <v>123</v>
      </c>
      <c r="X58" s="112">
        <v>123</v>
      </c>
      <c r="Y58" s="112">
        <v>135</v>
      </c>
      <c r="Z58" s="112">
        <v>151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44</v>
      </c>
      <c r="W59" s="112">
        <v>47</v>
      </c>
      <c r="X59" s="112">
        <v>42</v>
      </c>
      <c r="Y59" s="112">
        <v>60</v>
      </c>
      <c r="Z59" s="112">
        <v>51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41</v>
      </c>
      <c r="W60" s="112">
        <v>30</v>
      </c>
      <c r="X60" s="112">
        <v>27</v>
      </c>
      <c r="Y60" s="112">
        <v>34</v>
      </c>
      <c r="Z60" s="112">
        <v>26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14176</v>
      </c>
      <c r="W61" s="112">
        <v>14153</v>
      </c>
      <c r="X61" s="112">
        <v>14292</v>
      </c>
      <c r="Y61" s="112">
        <v>15015</v>
      </c>
      <c r="Z61" s="112">
        <v>15019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18</v>
      </c>
      <c r="W63" s="112">
        <v>20</v>
      </c>
      <c r="X63" s="112">
        <v>30</v>
      </c>
      <c r="Y63" s="112">
        <v>39</v>
      </c>
      <c r="Z63" s="112">
        <v>48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308</v>
      </c>
      <c r="W64" s="112">
        <v>295</v>
      </c>
      <c r="X64" s="112">
        <v>388</v>
      </c>
      <c r="Y64" s="112">
        <v>511</v>
      </c>
      <c r="Z64" s="112">
        <v>493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Holdfast Bay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755</v>
      </c>
      <c r="W65" s="112">
        <v>788</v>
      </c>
      <c r="X65" s="112">
        <v>876</v>
      </c>
      <c r="Y65" s="112">
        <v>1059</v>
      </c>
      <c r="Z65" s="112">
        <v>1074</v>
      </c>
    </row>
    <row r="66" spans="1:26" x14ac:dyDescent="0.25">
      <c r="S66" s="115" t="s">
        <v>39</v>
      </c>
      <c r="T66" s="115"/>
      <c r="U66" s="112"/>
      <c r="V66" s="112">
        <v>1491</v>
      </c>
      <c r="W66" s="112">
        <v>1435</v>
      </c>
      <c r="X66" s="112">
        <v>1337</v>
      </c>
      <c r="Y66" s="112">
        <v>1485</v>
      </c>
      <c r="Z66" s="112">
        <v>1583</v>
      </c>
    </row>
    <row r="67" spans="1:26" x14ac:dyDescent="0.25">
      <c r="S67" s="115" t="s">
        <v>40</v>
      </c>
      <c r="T67" s="115"/>
      <c r="U67" s="112"/>
      <c r="V67" s="112">
        <v>1646</v>
      </c>
      <c r="W67" s="112">
        <v>1705</v>
      </c>
      <c r="X67" s="112">
        <v>1719</v>
      </c>
      <c r="Y67" s="112">
        <v>1898</v>
      </c>
      <c r="Z67" s="112">
        <v>1907</v>
      </c>
    </row>
    <row r="68" spans="1:26" x14ac:dyDescent="0.25">
      <c r="S68" s="115" t="s">
        <v>41</v>
      </c>
      <c r="T68" s="115"/>
      <c r="U68" s="112"/>
      <c r="V68" s="112">
        <v>1449</v>
      </c>
      <c r="W68" s="112">
        <v>1472</v>
      </c>
      <c r="X68" s="112">
        <v>1541</v>
      </c>
      <c r="Y68" s="112">
        <v>1616</v>
      </c>
      <c r="Z68" s="112">
        <v>1630</v>
      </c>
    </row>
    <row r="69" spans="1:26" x14ac:dyDescent="0.25">
      <c r="S69" s="115" t="s">
        <v>42</v>
      </c>
      <c r="T69" s="115"/>
      <c r="U69" s="112"/>
      <c r="V69" s="112">
        <v>1420</v>
      </c>
      <c r="W69" s="112">
        <v>1454</v>
      </c>
      <c r="X69" s="112">
        <v>1490</v>
      </c>
      <c r="Y69" s="112">
        <v>1677</v>
      </c>
      <c r="Z69" s="112">
        <v>1687</v>
      </c>
    </row>
    <row r="70" spans="1:26" x14ac:dyDescent="0.25">
      <c r="S70" s="115" t="s">
        <v>43</v>
      </c>
      <c r="T70" s="115"/>
      <c r="U70" s="112"/>
      <c r="V70" s="112">
        <v>1390</v>
      </c>
      <c r="W70" s="112">
        <v>1337</v>
      </c>
      <c r="X70" s="112">
        <v>1418</v>
      </c>
      <c r="Y70" s="112">
        <v>1542</v>
      </c>
      <c r="Z70" s="112">
        <v>1652</v>
      </c>
    </row>
    <row r="71" spans="1:26" x14ac:dyDescent="0.25">
      <c r="S71" s="115" t="s">
        <v>44</v>
      </c>
      <c r="T71" s="115"/>
      <c r="U71" s="112"/>
      <c r="V71" s="112">
        <v>1488</v>
      </c>
      <c r="W71" s="112">
        <v>1468</v>
      </c>
      <c r="X71" s="112">
        <v>1506</v>
      </c>
      <c r="Y71" s="112">
        <v>1527</v>
      </c>
      <c r="Z71" s="112">
        <v>1488</v>
      </c>
    </row>
    <row r="72" spans="1:26" x14ac:dyDescent="0.25">
      <c r="S72" s="115" t="s">
        <v>45</v>
      </c>
      <c r="T72" s="115"/>
      <c r="U72" s="112"/>
      <c r="V72" s="112">
        <v>1415</v>
      </c>
      <c r="W72" s="112">
        <v>1381</v>
      </c>
      <c r="X72" s="112">
        <v>1413</v>
      </c>
      <c r="Y72" s="112">
        <v>1541</v>
      </c>
      <c r="Z72" s="112">
        <v>1591</v>
      </c>
    </row>
    <row r="73" spans="1:26" x14ac:dyDescent="0.25">
      <c r="S73" s="115" t="s">
        <v>46</v>
      </c>
      <c r="T73" s="115"/>
      <c r="U73" s="112"/>
      <c r="V73" s="112">
        <v>1438</v>
      </c>
      <c r="W73" s="112">
        <v>1412</v>
      </c>
      <c r="X73" s="112">
        <v>1427</v>
      </c>
      <c r="Y73" s="112">
        <v>1460</v>
      </c>
      <c r="Z73" s="112">
        <v>1364</v>
      </c>
    </row>
    <row r="74" spans="1:26" x14ac:dyDescent="0.25">
      <c r="S74" s="115" t="s">
        <v>47</v>
      </c>
      <c r="T74" s="115"/>
      <c r="U74" s="112"/>
      <c r="V74" s="112">
        <v>1083</v>
      </c>
      <c r="W74" s="112">
        <v>1112</v>
      </c>
      <c r="X74" s="112">
        <v>1071</v>
      </c>
      <c r="Y74" s="112">
        <v>1224</v>
      </c>
      <c r="Z74" s="112">
        <v>1185</v>
      </c>
    </row>
    <row r="75" spans="1:26" x14ac:dyDescent="0.25">
      <c r="S75" s="115" t="s">
        <v>48</v>
      </c>
      <c r="T75" s="115"/>
      <c r="U75" s="112"/>
      <c r="V75" s="112">
        <v>565</v>
      </c>
      <c r="W75" s="112">
        <v>583</v>
      </c>
      <c r="X75" s="112">
        <v>585</v>
      </c>
      <c r="Y75" s="112">
        <v>639</v>
      </c>
      <c r="Z75" s="112">
        <v>631</v>
      </c>
    </row>
    <row r="76" spans="1:26" x14ac:dyDescent="0.25">
      <c r="S76" s="115" t="s">
        <v>49</v>
      </c>
      <c r="T76" s="115"/>
      <c r="U76" s="112"/>
      <c r="V76" s="112">
        <v>220</v>
      </c>
      <c r="W76" s="112">
        <v>231</v>
      </c>
      <c r="X76" s="112">
        <v>236</v>
      </c>
      <c r="Y76" s="112">
        <v>271</v>
      </c>
      <c r="Z76" s="112">
        <v>275</v>
      </c>
    </row>
    <row r="77" spans="1:26" x14ac:dyDescent="0.25">
      <c r="S77" s="115" t="s">
        <v>50</v>
      </c>
      <c r="T77" s="115"/>
      <c r="U77" s="112"/>
      <c r="V77" s="112">
        <v>95</v>
      </c>
      <c r="W77" s="112">
        <v>89</v>
      </c>
      <c r="X77" s="112">
        <v>85</v>
      </c>
      <c r="Y77" s="112">
        <v>98</v>
      </c>
      <c r="Z77" s="112">
        <v>100</v>
      </c>
    </row>
    <row r="78" spans="1:26" x14ac:dyDescent="0.25">
      <c r="S78" s="115" t="s">
        <v>51</v>
      </c>
      <c r="T78" s="115"/>
      <c r="U78" s="112"/>
      <c r="V78" s="112">
        <v>67</v>
      </c>
      <c r="W78" s="112">
        <v>63</v>
      </c>
      <c r="X78" s="112">
        <v>51</v>
      </c>
      <c r="Y78" s="112">
        <v>55</v>
      </c>
      <c r="Z78" s="112">
        <v>41</v>
      </c>
    </row>
    <row r="79" spans="1:26" x14ac:dyDescent="0.25">
      <c r="S79" s="115" t="s">
        <v>52</v>
      </c>
      <c r="T79" s="115"/>
      <c r="U79" s="112"/>
      <c r="V79" s="112">
        <v>66</v>
      </c>
      <c r="W79" s="112">
        <v>59</v>
      </c>
      <c r="X79" s="112">
        <v>53</v>
      </c>
      <c r="Y79" s="112">
        <v>43</v>
      </c>
      <c r="Z79" s="112">
        <v>54</v>
      </c>
    </row>
    <row r="80" spans="1:26" x14ac:dyDescent="0.25">
      <c r="S80" s="118" t="s">
        <v>53</v>
      </c>
      <c r="T80" s="118"/>
      <c r="U80" s="112"/>
      <c r="V80" s="112">
        <v>14912</v>
      </c>
      <c r="W80" s="112">
        <v>14903</v>
      </c>
      <c r="X80" s="112">
        <v>15226</v>
      </c>
      <c r="Y80" s="112">
        <v>16686</v>
      </c>
      <c r="Z80" s="112">
        <v>16804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Holdfast Bay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1620</v>
      </c>
      <c r="W83" s="112">
        <v>1660</v>
      </c>
      <c r="X83" s="112">
        <v>1668</v>
      </c>
      <c r="Y83" s="112">
        <v>1700</v>
      </c>
      <c r="Z83" s="112">
        <v>1678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2157</v>
      </c>
      <c r="W84" s="112">
        <v>2179</v>
      </c>
      <c r="X84" s="112">
        <v>2103</v>
      </c>
      <c r="Y84" s="112">
        <v>2174</v>
      </c>
      <c r="Z84" s="112">
        <v>2179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1309</v>
      </c>
      <c r="W85" s="112">
        <v>1334</v>
      </c>
      <c r="X85" s="112">
        <v>1310</v>
      </c>
      <c r="Y85" s="112">
        <v>1328</v>
      </c>
      <c r="Z85" s="112">
        <v>1270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31,842</v>
      </c>
      <c r="D86" s="94">
        <f t="shared" ref="D86:D91" si="4">AD4</f>
        <v>4.0044143149928768E-3</v>
      </c>
      <c r="E86" s="95">
        <f t="shared" ref="E86:E91" si="5">AD4</f>
        <v>4.0044143149928768E-3</v>
      </c>
      <c r="F86" s="94">
        <f t="shared" ref="F86:F91" si="6">AF4</f>
        <v>9.4640585788442477E-2</v>
      </c>
      <c r="G86" s="95">
        <f t="shared" ref="G86:G91" si="7">AF4</f>
        <v>9.4640585788442477E-2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903</v>
      </c>
      <c r="W86" s="112">
        <v>906</v>
      </c>
      <c r="X86" s="112">
        <v>897</v>
      </c>
      <c r="Y86" s="112">
        <v>910</v>
      </c>
      <c r="Z86" s="112">
        <v>921</v>
      </c>
    </row>
    <row r="87" spans="1:30" ht="15" customHeight="1" x14ac:dyDescent="0.25">
      <c r="A87" s="96" t="s">
        <v>4</v>
      </c>
      <c r="B87" s="49"/>
      <c r="C87" s="97" t="str">
        <f t="shared" si="3"/>
        <v>15,016</v>
      </c>
      <c r="D87" s="94">
        <f t="shared" si="4"/>
        <v>-1.9974698714964045E-4</v>
      </c>
      <c r="E87" s="95">
        <f t="shared" si="5"/>
        <v>-1.9974698714964045E-4</v>
      </c>
      <c r="F87" s="94">
        <f t="shared" si="6"/>
        <v>5.9628819419942136E-2</v>
      </c>
      <c r="G87" s="95">
        <f t="shared" si="7"/>
        <v>5.9628819419942136E-2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642</v>
      </c>
      <c r="W87" s="112">
        <v>634</v>
      </c>
      <c r="X87" s="112">
        <v>633</v>
      </c>
      <c r="Y87" s="112">
        <v>625</v>
      </c>
      <c r="Z87" s="112">
        <v>607</v>
      </c>
    </row>
    <row r="88" spans="1:30" ht="15" customHeight="1" x14ac:dyDescent="0.25">
      <c r="A88" s="96" t="s">
        <v>5</v>
      </c>
      <c r="B88" s="49"/>
      <c r="C88" s="97" t="str">
        <f t="shared" si="3"/>
        <v>16,802</v>
      </c>
      <c r="D88" s="94">
        <f t="shared" si="4"/>
        <v>7.0726444497721808E-3</v>
      </c>
      <c r="E88" s="95">
        <f t="shared" si="5"/>
        <v>7.0726444497721808E-3</v>
      </c>
      <c r="F88" s="94">
        <f t="shared" si="6"/>
        <v>0.12666800777844833</v>
      </c>
      <c r="G88" s="95">
        <f t="shared" si="7"/>
        <v>0.12666800777844833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587</v>
      </c>
      <c r="W88" s="112">
        <v>557</v>
      </c>
      <c r="X88" s="112">
        <v>593</v>
      </c>
      <c r="Y88" s="112">
        <v>592</v>
      </c>
      <c r="Z88" s="112">
        <v>621</v>
      </c>
    </row>
    <row r="89" spans="1:30" ht="15" customHeight="1" x14ac:dyDescent="0.25">
      <c r="A89" s="49" t="s">
        <v>6</v>
      </c>
      <c r="B89" s="49"/>
      <c r="C89" s="97" t="str">
        <f t="shared" si="3"/>
        <v>21,270</v>
      </c>
      <c r="D89" s="94">
        <f t="shared" si="4"/>
        <v>4.5338622839330434E-3</v>
      </c>
      <c r="E89" s="95">
        <f t="shared" si="5"/>
        <v>4.5338622839330434E-3</v>
      </c>
      <c r="F89" s="94">
        <f t="shared" si="6"/>
        <v>3.2975571851779906E-2</v>
      </c>
      <c r="G89" s="95">
        <f t="shared" si="7"/>
        <v>3.2975571851779906E-2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379</v>
      </c>
      <c r="W89" s="112">
        <v>381</v>
      </c>
      <c r="X89" s="112">
        <v>401</v>
      </c>
      <c r="Y89" s="112">
        <v>389</v>
      </c>
      <c r="Z89" s="112">
        <v>382</v>
      </c>
    </row>
    <row r="90" spans="1:30" ht="15" customHeight="1" x14ac:dyDescent="0.25">
      <c r="A90" s="49" t="s">
        <v>95</v>
      </c>
      <c r="B90" s="49"/>
      <c r="C90" s="97" t="str">
        <f t="shared" si="3"/>
        <v>$51,915</v>
      </c>
      <c r="D90" s="94">
        <f t="shared" si="4"/>
        <v>3.8300000000000001E-2</v>
      </c>
      <c r="E90" s="95">
        <f t="shared" si="5"/>
        <v>3.8300000000000001E-2</v>
      </c>
      <c r="F90" s="94">
        <f t="shared" si="6"/>
        <v>8.3356809716092384E-2</v>
      </c>
      <c r="G90" s="95">
        <f t="shared" si="7"/>
        <v>8.3356809716092384E-2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689</v>
      </c>
      <c r="W90" s="112">
        <v>708</v>
      </c>
      <c r="X90" s="112">
        <v>690</v>
      </c>
      <c r="Y90" s="112">
        <v>667</v>
      </c>
      <c r="Z90" s="112">
        <v>710</v>
      </c>
    </row>
    <row r="91" spans="1:30" ht="15" customHeight="1" x14ac:dyDescent="0.25">
      <c r="A91" s="49" t="s">
        <v>7</v>
      </c>
      <c r="B91" s="49"/>
      <c r="C91" s="97" t="str">
        <f t="shared" si="3"/>
        <v>$1,676.7 mil</v>
      </c>
      <c r="D91" s="94">
        <f t="shared" si="4"/>
        <v>4.9375377718196445E-2</v>
      </c>
      <c r="E91" s="95">
        <f t="shared" si="5"/>
        <v>4.9375377718196445E-2</v>
      </c>
      <c r="F91" s="94">
        <f t="shared" si="6"/>
        <v>0.20589507409714436</v>
      </c>
      <c r="G91" s="95">
        <f t="shared" si="7"/>
        <v>0.20589507409714436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10250</v>
      </c>
      <c r="W91" s="112">
        <v>10314</v>
      </c>
      <c r="X91" s="112">
        <v>10214</v>
      </c>
      <c r="Y91" s="112">
        <v>10310</v>
      </c>
      <c r="Z91" s="112">
        <v>10341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1121</v>
      </c>
      <c r="W93" s="112">
        <v>1151</v>
      </c>
      <c r="X93" s="112">
        <v>1182</v>
      </c>
      <c r="Y93" s="112">
        <v>1225</v>
      </c>
      <c r="Z93" s="112">
        <v>1241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2845</v>
      </c>
      <c r="W94" s="112">
        <v>2922</v>
      </c>
      <c r="X94" s="112">
        <v>2889</v>
      </c>
      <c r="Y94" s="112">
        <v>3076</v>
      </c>
      <c r="Z94" s="112">
        <v>3074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261</v>
      </c>
      <c r="W95" s="112">
        <v>265</v>
      </c>
      <c r="X95" s="112">
        <v>286</v>
      </c>
      <c r="Y95" s="112">
        <v>290</v>
      </c>
      <c r="Z95" s="112">
        <v>292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1442</v>
      </c>
      <c r="W96" s="112">
        <v>1477</v>
      </c>
      <c r="X96" s="112">
        <v>1481</v>
      </c>
      <c r="Y96" s="112">
        <v>1499</v>
      </c>
      <c r="Z96" s="112">
        <v>1565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1906</v>
      </c>
      <c r="W97" s="112">
        <v>1834</v>
      </c>
      <c r="X97" s="112">
        <v>1827</v>
      </c>
      <c r="Y97" s="112">
        <v>1843</v>
      </c>
      <c r="Z97" s="112">
        <v>1775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891</v>
      </c>
      <c r="W98" s="112">
        <v>891</v>
      </c>
      <c r="X98" s="112">
        <v>898</v>
      </c>
      <c r="Y98" s="112">
        <v>940</v>
      </c>
      <c r="Z98" s="112">
        <v>941</v>
      </c>
    </row>
    <row r="99" spans="1:32" ht="15" customHeight="1" x14ac:dyDescent="0.25">
      <c r="S99" s="115" t="s">
        <v>188</v>
      </c>
      <c r="T99" s="115"/>
      <c r="U99" s="112"/>
      <c r="V99" s="112">
        <v>37</v>
      </c>
      <c r="W99" s="112">
        <v>34</v>
      </c>
      <c r="X99" s="112">
        <v>43</v>
      </c>
      <c r="Y99" s="112">
        <v>50</v>
      </c>
      <c r="Z99" s="112">
        <v>56</v>
      </c>
    </row>
    <row r="100" spans="1:32" ht="15" customHeight="1" x14ac:dyDescent="0.25">
      <c r="S100" s="115" t="s">
        <v>58</v>
      </c>
      <c r="T100" s="115"/>
      <c r="U100" s="112"/>
      <c r="V100" s="112">
        <v>287</v>
      </c>
      <c r="W100" s="112">
        <v>303</v>
      </c>
      <c r="X100" s="112">
        <v>301</v>
      </c>
      <c r="Y100" s="112">
        <v>324</v>
      </c>
      <c r="Z100" s="112">
        <v>350</v>
      </c>
    </row>
    <row r="101" spans="1:32" x14ac:dyDescent="0.25">
      <c r="A101" s="18"/>
      <c r="S101" s="118" t="s">
        <v>53</v>
      </c>
      <c r="T101" s="118"/>
      <c r="U101" s="112"/>
      <c r="V101" s="112">
        <v>10341</v>
      </c>
      <c r="W101" s="112">
        <v>10452</v>
      </c>
      <c r="X101" s="112">
        <v>10459</v>
      </c>
      <c r="Y101" s="112">
        <v>10846</v>
      </c>
      <c r="Z101" s="112">
        <v>10910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20646</v>
      </c>
      <c r="W104" s="112">
        <v>21573</v>
      </c>
      <c r="X104" s="112">
        <v>21724</v>
      </c>
      <c r="Y104" s="112">
        <v>23272</v>
      </c>
      <c r="Z104" s="112">
        <v>23611</v>
      </c>
      <c r="AB104" s="109" t="str">
        <f>TEXT(Z104,"###,###")</f>
        <v>23,611</v>
      </c>
      <c r="AD104" s="130">
        <f>Z104/($Z$4)*100</f>
        <v>74.150493059481192</v>
      </c>
      <c r="AF104" s="109"/>
    </row>
    <row r="105" spans="1:32" x14ac:dyDescent="0.25">
      <c r="S105" s="115" t="s">
        <v>17</v>
      </c>
      <c r="T105" s="115"/>
      <c r="U105" s="112"/>
      <c r="V105" s="112">
        <v>6207</v>
      </c>
      <c r="W105" s="112">
        <v>6074</v>
      </c>
      <c r="X105" s="112">
        <v>5814</v>
      </c>
      <c r="Y105" s="112">
        <v>6483</v>
      </c>
      <c r="Z105" s="112">
        <v>6317</v>
      </c>
      <c r="AB105" s="109" t="str">
        <f>TEXT(Z105,"###,###")</f>
        <v>6,317</v>
      </c>
      <c r="AD105" s="130">
        <f>Z105/($Z$4)*100</f>
        <v>19.838577978770179</v>
      </c>
      <c r="AF105" s="109"/>
    </row>
    <row r="106" spans="1:32" x14ac:dyDescent="0.25">
      <c r="S106" s="118" t="s">
        <v>53</v>
      </c>
      <c r="T106" s="118"/>
      <c r="U106" s="120"/>
      <c r="V106" s="120">
        <v>26853</v>
      </c>
      <c r="W106" s="120">
        <v>27647</v>
      </c>
      <c r="X106" s="120">
        <v>27538</v>
      </c>
      <c r="Y106" s="120">
        <v>29755</v>
      </c>
      <c r="Z106" s="120">
        <v>29928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4008</v>
      </c>
      <c r="W108" s="112">
        <v>4180</v>
      </c>
      <c r="X108" s="112">
        <v>4120</v>
      </c>
      <c r="Y108" s="112">
        <v>4190</v>
      </c>
      <c r="Z108" s="112">
        <v>4009</v>
      </c>
      <c r="AB108" s="109" t="str">
        <f>TEXT(Z108,"###,###")</f>
        <v>4,009</v>
      </c>
      <c r="AD108" s="130">
        <f>Z108/($Z$4)*100</f>
        <v>12.590289554676215</v>
      </c>
      <c r="AF108" s="109"/>
    </row>
    <row r="109" spans="1:32" x14ac:dyDescent="0.25">
      <c r="S109" s="115" t="s">
        <v>20</v>
      </c>
      <c r="T109" s="115"/>
      <c r="U109" s="112"/>
      <c r="V109" s="112">
        <v>3683</v>
      </c>
      <c r="W109" s="112">
        <v>3729</v>
      </c>
      <c r="X109" s="112">
        <v>4165</v>
      </c>
      <c r="Y109" s="112">
        <v>4403</v>
      </c>
      <c r="Z109" s="112">
        <v>4264</v>
      </c>
      <c r="AB109" s="109" t="str">
        <f>TEXT(Z109,"###,###")</f>
        <v>4,264</v>
      </c>
      <c r="AD109" s="130">
        <f>Z109/($Z$4)*100</f>
        <v>13.391118648326112</v>
      </c>
      <c r="AF109" s="109"/>
    </row>
    <row r="110" spans="1:32" x14ac:dyDescent="0.25">
      <c r="S110" s="115" t="s">
        <v>21</v>
      </c>
      <c r="T110" s="115"/>
      <c r="U110" s="112"/>
      <c r="V110" s="112">
        <v>6468</v>
      </c>
      <c r="W110" s="112">
        <v>6369</v>
      </c>
      <c r="X110" s="112">
        <v>6502</v>
      </c>
      <c r="Y110" s="112">
        <v>7106</v>
      </c>
      <c r="Z110" s="112">
        <v>7125</v>
      </c>
      <c r="AB110" s="109" t="str">
        <f>TEXT(Z110,"###,###")</f>
        <v>7,125</v>
      </c>
      <c r="AD110" s="130">
        <f>Z110/($Z$4)*100</f>
        <v>22.376107028452989</v>
      </c>
      <c r="AF110" s="109"/>
    </row>
    <row r="111" spans="1:32" x14ac:dyDescent="0.25">
      <c r="S111" s="115" t="s">
        <v>22</v>
      </c>
      <c r="T111" s="115"/>
      <c r="U111" s="112"/>
      <c r="V111" s="112">
        <v>12765</v>
      </c>
      <c r="W111" s="112">
        <v>12623</v>
      </c>
      <c r="X111" s="112">
        <v>12751</v>
      </c>
      <c r="Y111" s="112">
        <v>14053</v>
      </c>
      <c r="Z111" s="112">
        <v>14529</v>
      </c>
      <c r="AB111" s="109" t="str">
        <f>TEXT(Z111,"###,###")</f>
        <v>14,529</v>
      </c>
      <c r="AD111" s="130">
        <f>Z111/($Z$4)*100</f>
        <v>45.62841530054645</v>
      </c>
      <c r="AF111" s="109"/>
    </row>
    <row r="112" spans="1:32" x14ac:dyDescent="0.25">
      <c r="S112" s="118" t="s">
        <v>53</v>
      </c>
      <c r="T112" s="118"/>
      <c r="U112" s="112"/>
      <c r="V112" s="112">
        <v>29087</v>
      </c>
      <c r="W112" s="112">
        <v>29058</v>
      </c>
      <c r="X112" s="112">
        <v>29542</v>
      </c>
      <c r="Y112" s="112">
        <v>31714</v>
      </c>
      <c r="Z112" s="112">
        <v>31844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43.4</v>
      </c>
      <c r="W118" s="131">
        <v>43.43</v>
      </c>
      <c r="X118" s="131">
        <v>43.33</v>
      </c>
      <c r="Y118" s="131">
        <v>43.23</v>
      </c>
      <c r="Z118" s="131">
        <v>43.05</v>
      </c>
      <c r="AB118" s="109" t="str">
        <f>TEXT(Z118,"##.0")</f>
        <v>43.1</v>
      </c>
    </row>
    <row r="120" spans="19:32" x14ac:dyDescent="0.25">
      <c r="S120" s="101" t="s">
        <v>97</v>
      </c>
      <c r="T120" s="112"/>
      <c r="U120" s="112"/>
      <c r="V120" s="112">
        <v>17367</v>
      </c>
      <c r="W120" s="112">
        <v>17502</v>
      </c>
      <c r="X120" s="112">
        <v>17422</v>
      </c>
      <c r="Y120" s="112">
        <v>17907</v>
      </c>
      <c r="Z120" s="112">
        <v>17998</v>
      </c>
      <c r="AB120" s="109" t="str">
        <f>TEXT(Z120,"###,###")</f>
        <v>17,998</v>
      </c>
    </row>
    <row r="121" spans="19:32" x14ac:dyDescent="0.25">
      <c r="S121" s="101" t="s">
        <v>98</v>
      </c>
      <c r="T121" s="112"/>
      <c r="U121" s="112"/>
      <c r="V121" s="112">
        <v>1633</v>
      </c>
      <c r="W121" s="112">
        <v>1593</v>
      </c>
      <c r="X121" s="112">
        <v>1572</v>
      </c>
      <c r="Y121" s="112">
        <v>1526</v>
      </c>
      <c r="Z121" s="112">
        <v>1564</v>
      </c>
      <c r="AB121" s="109" t="str">
        <f>TEXT(Z121,"###,###")</f>
        <v>1,564</v>
      </c>
    </row>
    <row r="122" spans="19:32" x14ac:dyDescent="0.25">
      <c r="S122" s="101" t="s">
        <v>99</v>
      </c>
      <c r="T122" s="112"/>
      <c r="U122" s="112"/>
      <c r="V122" s="112">
        <v>1592</v>
      </c>
      <c r="W122" s="112">
        <v>1667</v>
      </c>
      <c r="X122" s="112">
        <v>1701</v>
      </c>
      <c r="Y122" s="112">
        <v>1744</v>
      </c>
      <c r="Z122" s="112">
        <v>1711</v>
      </c>
      <c r="AB122" s="109" t="str">
        <f>TEXT(Z122,"###,###")</f>
        <v>1,711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18959</v>
      </c>
      <c r="W124" s="112">
        <v>19169</v>
      </c>
      <c r="X124" s="112">
        <v>19123</v>
      </c>
      <c r="Y124" s="112">
        <v>19651</v>
      </c>
      <c r="Z124" s="112">
        <v>19709</v>
      </c>
      <c r="AB124" s="109" t="str">
        <f>TEXT(Z124,"###,###")</f>
        <v>19,709</v>
      </c>
      <c r="AD124" s="127">
        <f>Z124/$Z$7*100</f>
        <v>92.661024917724504</v>
      </c>
    </row>
    <row r="125" spans="19:32" x14ac:dyDescent="0.25">
      <c r="S125" s="101" t="s">
        <v>101</v>
      </c>
      <c r="T125" s="112"/>
      <c r="U125" s="112"/>
      <c r="V125" s="112">
        <v>3225</v>
      </c>
      <c r="W125" s="112">
        <v>3260</v>
      </c>
      <c r="X125" s="112">
        <v>3273</v>
      </c>
      <c r="Y125" s="112">
        <v>3270</v>
      </c>
      <c r="Z125" s="112">
        <v>3275</v>
      </c>
      <c r="AB125" s="109" t="str">
        <f>TEXT(Z125,"###,###")</f>
        <v>3,275</v>
      </c>
      <c r="AD125" s="127">
        <f>Z125/$Z$7*100</f>
        <v>15.397273154677951</v>
      </c>
    </row>
    <row r="127" spans="19:32" x14ac:dyDescent="0.25">
      <c r="S127" s="101" t="s">
        <v>102</v>
      </c>
      <c r="T127" s="112"/>
      <c r="U127" s="112"/>
      <c r="V127" s="112">
        <v>10246</v>
      </c>
      <c r="W127" s="112">
        <v>10312</v>
      </c>
      <c r="X127" s="112">
        <v>10214</v>
      </c>
      <c r="Y127" s="112">
        <v>10316</v>
      </c>
      <c r="Z127" s="112">
        <v>10339</v>
      </c>
      <c r="AB127" s="109" t="str">
        <f>TEXT(Z127,"###,###")</f>
        <v>10,339</v>
      </c>
      <c r="AD127" s="127">
        <f>Z127/$Z$7*100</f>
        <v>48.608368594264221</v>
      </c>
    </row>
    <row r="128" spans="19:32" x14ac:dyDescent="0.25">
      <c r="S128" s="101" t="s">
        <v>103</v>
      </c>
      <c r="T128" s="112"/>
      <c r="U128" s="112"/>
      <c r="V128" s="112">
        <v>10344</v>
      </c>
      <c r="W128" s="112">
        <v>10457</v>
      </c>
      <c r="X128" s="112">
        <v>10457</v>
      </c>
      <c r="Y128" s="112">
        <v>10849</v>
      </c>
      <c r="Z128" s="112">
        <v>10911</v>
      </c>
      <c r="AB128" s="109" t="str">
        <f>TEXT(Z128,"###,###")</f>
        <v>10,911</v>
      </c>
      <c r="AD128" s="127">
        <f>Z128/$Z$7*100</f>
        <v>51.297602256699584</v>
      </c>
    </row>
    <row r="130" spans="19:20" x14ac:dyDescent="0.25">
      <c r="S130" s="101" t="s">
        <v>261</v>
      </c>
      <c r="T130" s="127">
        <v>84.616831217677486</v>
      </c>
    </row>
    <row r="131" spans="19:20" x14ac:dyDescent="0.25">
      <c r="S131" s="101" t="s">
        <v>262</v>
      </c>
      <c r="T131" s="127">
        <v>7.3530794546309357</v>
      </c>
    </row>
    <row r="132" spans="19:20" x14ac:dyDescent="0.25">
      <c r="S132" s="101" t="s">
        <v>263</v>
      </c>
      <c r="T132" s="127">
        <v>8.0441937000470141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EBDE427-53C6-496D-9A65-C391D4A445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9F46628-D5B1-40DD-8FFA-71F00B5782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ED82F37-E191-4C53-8E06-057A04E9AC8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C20CF7A-55BA-4227-8F63-0E98996B51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17761-95A3-4E38-B423-E583D92CC1E4}">
  <sheetPr codeName="Sheet8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130</v>
      </c>
      <c r="T1" s="99"/>
      <c r="U1" s="99"/>
      <c r="V1" s="99"/>
      <c r="W1" s="99"/>
      <c r="X1" s="99"/>
      <c r="Y1" s="100" t="s">
        <v>215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130</v>
      </c>
      <c r="Y3" s="105" t="s">
        <v>215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10.24 Kangaroo Island,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4013</v>
      </c>
      <c r="W4" s="108">
        <v>4449</v>
      </c>
      <c r="X4" s="108">
        <v>4649</v>
      </c>
      <c r="Y4" s="108">
        <v>4817</v>
      </c>
      <c r="Z4" s="108">
        <v>4891</v>
      </c>
      <c r="AB4" s="109" t="str">
        <f>TEXT(Z4,"###,###")</f>
        <v>4,891</v>
      </c>
      <c r="AD4" s="110">
        <f>Z4/Y4-1</f>
        <v>1.5362258667220186E-2</v>
      </c>
      <c r="AF4" s="110">
        <f>Z4/V4-1</f>
        <v>0.21878893595813609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2013</v>
      </c>
      <c r="W5" s="108">
        <v>2271</v>
      </c>
      <c r="X5" s="108">
        <v>2279</v>
      </c>
      <c r="Y5" s="108">
        <v>2365</v>
      </c>
      <c r="Z5" s="108">
        <v>2410</v>
      </c>
      <c r="AB5" s="109" t="str">
        <f>TEXT(Z5,"###,###")</f>
        <v>2,410</v>
      </c>
      <c r="AD5" s="110">
        <f t="shared" ref="AD5:AD9" si="0">Z5/Y5-1</f>
        <v>1.9027484143763207E-2</v>
      </c>
      <c r="AF5" s="110">
        <f t="shared" ref="AF5:AF9" si="1">Z5/V5-1</f>
        <v>0.1972180824639842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2002</v>
      </c>
      <c r="W6" s="108">
        <v>2172</v>
      </c>
      <c r="X6" s="108">
        <v>2360</v>
      </c>
      <c r="Y6" s="108">
        <v>2444</v>
      </c>
      <c r="Z6" s="108">
        <v>2473</v>
      </c>
      <c r="AB6" s="109" t="str">
        <f>TEXT(Z6,"###,###")</f>
        <v>2,473</v>
      </c>
      <c r="AD6" s="110">
        <f t="shared" si="0"/>
        <v>1.1865793780687417E-2</v>
      </c>
      <c r="AF6" s="110">
        <f t="shared" si="1"/>
        <v>0.23526473526473524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2513</v>
      </c>
      <c r="W7" s="108">
        <v>2828</v>
      </c>
      <c r="X7" s="108">
        <v>2890</v>
      </c>
      <c r="Y7" s="108">
        <v>2974</v>
      </c>
      <c r="Z7" s="108">
        <v>3063</v>
      </c>
      <c r="AB7" s="109" t="str">
        <f>TEXT(Z7,"###,###")</f>
        <v>3,063</v>
      </c>
      <c r="AD7" s="110">
        <f t="shared" si="0"/>
        <v>2.9926025554808389E-2</v>
      </c>
      <c r="AF7" s="110">
        <f t="shared" si="1"/>
        <v>0.21886191802626342</v>
      </c>
    </row>
    <row r="8" spans="1:32" ht="17.25" customHeight="1" x14ac:dyDescent="0.25">
      <c r="A8" s="62" t="s">
        <v>12</v>
      </c>
      <c r="B8" s="63"/>
      <c r="C8" s="29"/>
      <c r="D8" s="64" t="str">
        <f>AB4</f>
        <v>4,891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3,063</v>
      </c>
      <c r="P8" s="65"/>
      <c r="S8" s="107" t="s">
        <v>82</v>
      </c>
      <c r="T8" s="108"/>
      <c r="U8" s="108"/>
      <c r="V8" s="108">
        <v>26000</v>
      </c>
      <c r="W8" s="108">
        <v>25892.59</v>
      </c>
      <c r="X8" s="108">
        <v>27736</v>
      </c>
      <c r="Y8" s="108">
        <v>28357.42</v>
      </c>
      <c r="Z8" s="108">
        <v>31854</v>
      </c>
      <c r="AB8" s="109" t="str">
        <f>TEXT(Z8,"$###,###")</f>
        <v>$31,854</v>
      </c>
      <c r="AD8" s="110">
        <f t="shared" si="0"/>
        <v>0.12330388307539963</v>
      </c>
      <c r="AF8" s="110">
        <f t="shared" si="1"/>
        <v>0.22515384615384626</v>
      </c>
    </row>
    <row r="9" spans="1:32" x14ac:dyDescent="0.25">
      <c r="A9" s="30" t="s">
        <v>14</v>
      </c>
      <c r="B9" s="69"/>
      <c r="C9" s="70"/>
      <c r="D9" s="71">
        <f>AD104</f>
        <v>70.292373747699855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51.322233104799217</v>
      </c>
      <c r="P9" s="72" t="s">
        <v>83</v>
      </c>
      <c r="S9" s="107" t="s">
        <v>7</v>
      </c>
      <c r="T9" s="108"/>
      <c r="U9" s="108"/>
      <c r="V9" s="108">
        <v>108349074</v>
      </c>
      <c r="W9" s="108">
        <v>114431803</v>
      </c>
      <c r="X9" s="108">
        <v>130008892</v>
      </c>
      <c r="Y9" s="108">
        <v>137781629</v>
      </c>
      <c r="Z9" s="108">
        <v>135421688</v>
      </c>
      <c r="AB9" s="109" t="str">
        <f>TEXT(Z9/1000000,"$#,###.0")&amp;" mil"</f>
        <v>$135.4 mil</v>
      </c>
      <c r="AD9" s="110">
        <f t="shared" si="0"/>
        <v>-1.7128125259718074E-2</v>
      </c>
      <c r="AF9" s="110">
        <f t="shared" si="1"/>
        <v>0.24986474734431052</v>
      </c>
    </row>
    <row r="10" spans="1:32" x14ac:dyDescent="0.25">
      <c r="A10" s="30" t="s">
        <v>17</v>
      </c>
      <c r="B10" s="69"/>
      <c r="C10" s="70"/>
      <c r="D10" s="71">
        <f>AD105</f>
        <v>13.739521570231036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48.383937316356516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62.944825334639241</v>
      </c>
      <c r="P11" s="72" t="s">
        <v>83</v>
      </c>
      <c r="S11" s="107" t="s">
        <v>29</v>
      </c>
      <c r="T11" s="112"/>
      <c r="U11" s="112"/>
      <c r="V11" s="112">
        <v>3184</v>
      </c>
      <c r="W11" s="112">
        <v>3413</v>
      </c>
      <c r="X11" s="112">
        <v>3524</v>
      </c>
      <c r="Y11" s="112">
        <v>3695</v>
      </c>
      <c r="Z11" s="112">
        <v>3758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21.547502448579824</v>
      </c>
      <c r="P12" s="72" t="s">
        <v>83</v>
      </c>
      <c r="S12" s="107" t="s">
        <v>30</v>
      </c>
      <c r="T12" s="112"/>
      <c r="U12" s="112"/>
      <c r="V12" s="112">
        <v>830</v>
      </c>
      <c r="W12" s="112">
        <v>1036</v>
      </c>
      <c r="X12" s="112">
        <v>1125</v>
      </c>
      <c r="Y12" s="112">
        <v>1123</v>
      </c>
      <c r="Z12" s="112">
        <v>1131</v>
      </c>
    </row>
    <row r="13" spans="1:32" ht="15" customHeight="1" x14ac:dyDescent="0.25">
      <c r="A13" s="30" t="s">
        <v>19</v>
      </c>
      <c r="B13" s="70"/>
      <c r="C13" s="70"/>
      <c r="D13" s="71">
        <f>AD108</f>
        <v>22.101819668779392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15.409729023832844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18.421590676753219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45.3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21.202208137395214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20.725727361882967</v>
      </c>
      <c r="P15" s="72" t="s">
        <v>83</v>
      </c>
      <c r="S15" s="115" t="s">
        <v>59</v>
      </c>
      <c r="T15" s="115"/>
      <c r="U15" s="116"/>
      <c r="V15" s="116">
        <v>738</v>
      </c>
      <c r="W15" s="116">
        <v>878</v>
      </c>
      <c r="X15" s="116">
        <v>1026</v>
      </c>
      <c r="Y15" s="112">
        <v>952</v>
      </c>
      <c r="Z15" s="112">
        <v>1025</v>
      </c>
      <c r="AB15" s="117">
        <f t="shared" ref="AB15:AB34" si="2">IF(Z15="np",0,Z15/$Z$34)</f>
        <v>0.20944013077237433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22.183602535268861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79.274272638117026</v>
      </c>
      <c r="P16" s="37" t="s">
        <v>83</v>
      </c>
      <c r="S16" s="115" t="s">
        <v>60</v>
      </c>
      <c r="T16" s="115"/>
      <c r="U16" s="116"/>
      <c r="V16" s="116">
        <v>20</v>
      </c>
      <c r="W16" s="116">
        <v>18</v>
      </c>
      <c r="X16" s="116">
        <v>18</v>
      </c>
      <c r="Y16" s="112">
        <v>29</v>
      </c>
      <c r="Z16" s="112">
        <v>30</v>
      </c>
      <c r="AB16" s="117">
        <f t="shared" si="2"/>
        <v>6.1299550469963221E-3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128</v>
      </c>
      <c r="W17" s="116">
        <v>127</v>
      </c>
      <c r="X17" s="116">
        <v>143</v>
      </c>
      <c r="Y17" s="112">
        <v>140</v>
      </c>
      <c r="Z17" s="112">
        <v>156</v>
      </c>
      <c r="AB17" s="117">
        <f t="shared" si="2"/>
        <v>3.1875766244380876E-2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15</v>
      </c>
      <c r="W18" s="116">
        <v>18</v>
      </c>
      <c r="X18" s="116">
        <v>22</v>
      </c>
      <c r="Y18" s="112">
        <v>30</v>
      </c>
      <c r="Z18" s="112">
        <v>30</v>
      </c>
      <c r="AB18" s="117">
        <f t="shared" si="2"/>
        <v>6.1299550469963221E-3</v>
      </c>
    </row>
    <row r="19" spans="1:28" x14ac:dyDescent="0.25">
      <c r="A19" s="61" t="str">
        <f>$S$1&amp;" ("&amp;$V$2&amp;" to "&amp;$Z$2&amp;")"</f>
        <v>Kangaroo Island (2018-19 to 2022-23)</v>
      </c>
      <c r="B19" s="61"/>
      <c r="C19" s="61"/>
      <c r="D19" s="61"/>
      <c r="E19" s="61"/>
      <c r="F19" s="61"/>
      <c r="G19" s="61" t="str">
        <f>$S$1&amp;" ("&amp;$V$2&amp;" to "&amp;$Z$2&amp;")"</f>
        <v>Kangaroo Island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192</v>
      </c>
      <c r="W19" s="116">
        <v>236</v>
      </c>
      <c r="X19" s="116">
        <v>254</v>
      </c>
      <c r="Y19" s="112">
        <v>296</v>
      </c>
      <c r="Z19" s="112">
        <v>272</v>
      </c>
      <c r="AB19" s="117">
        <f t="shared" si="2"/>
        <v>5.5578259092766653E-2</v>
      </c>
    </row>
    <row r="20" spans="1:28" x14ac:dyDescent="0.25">
      <c r="S20" s="115" t="s">
        <v>64</v>
      </c>
      <c r="T20" s="115"/>
      <c r="U20" s="116"/>
      <c r="V20" s="116">
        <v>116</v>
      </c>
      <c r="W20" s="116">
        <v>137</v>
      </c>
      <c r="X20" s="116">
        <v>94</v>
      </c>
      <c r="Y20" s="112">
        <v>103</v>
      </c>
      <c r="Z20" s="112">
        <v>102</v>
      </c>
      <c r="AB20" s="117">
        <f t="shared" si="2"/>
        <v>2.0841847159787496E-2</v>
      </c>
    </row>
    <row r="21" spans="1:28" x14ac:dyDescent="0.25">
      <c r="S21" s="115" t="s">
        <v>65</v>
      </c>
      <c r="T21" s="115"/>
      <c r="U21" s="116"/>
      <c r="V21" s="116">
        <v>322</v>
      </c>
      <c r="W21" s="116">
        <v>374</v>
      </c>
      <c r="X21" s="116">
        <v>393</v>
      </c>
      <c r="Y21" s="112">
        <v>399</v>
      </c>
      <c r="Z21" s="112">
        <v>425</v>
      </c>
      <c r="AB21" s="117">
        <f t="shared" si="2"/>
        <v>8.6841029832447889E-2</v>
      </c>
    </row>
    <row r="22" spans="1:28" x14ac:dyDescent="0.25">
      <c r="S22" s="115" t="s">
        <v>66</v>
      </c>
      <c r="T22" s="115"/>
      <c r="U22" s="116"/>
      <c r="V22" s="116">
        <v>545</v>
      </c>
      <c r="W22" s="116">
        <v>516</v>
      </c>
      <c r="X22" s="116">
        <v>474</v>
      </c>
      <c r="Y22" s="112">
        <v>436</v>
      </c>
      <c r="Z22" s="112">
        <v>482</v>
      </c>
      <c r="AB22" s="117">
        <f t="shared" si="2"/>
        <v>9.8487944421740914E-2</v>
      </c>
    </row>
    <row r="23" spans="1:28" x14ac:dyDescent="0.25">
      <c r="S23" s="115" t="s">
        <v>67</v>
      </c>
      <c r="T23" s="115"/>
      <c r="U23" s="116"/>
      <c r="V23" s="116">
        <v>226</v>
      </c>
      <c r="W23" s="116">
        <v>265</v>
      </c>
      <c r="X23" s="116">
        <v>236</v>
      </c>
      <c r="Y23" s="112">
        <v>248</v>
      </c>
      <c r="Z23" s="112">
        <v>217</v>
      </c>
      <c r="AB23" s="117">
        <f t="shared" si="2"/>
        <v>4.4340008173273396E-2</v>
      </c>
    </row>
    <row r="24" spans="1:28" x14ac:dyDescent="0.25">
      <c r="S24" s="115" t="s">
        <v>68</v>
      </c>
      <c r="T24" s="115"/>
      <c r="U24" s="116"/>
      <c r="V24" s="116">
        <v>15</v>
      </c>
      <c r="W24" s="116">
        <v>16</v>
      </c>
      <c r="X24" s="116">
        <v>19</v>
      </c>
      <c r="Y24" s="112">
        <v>19</v>
      </c>
      <c r="Z24" s="112">
        <v>22</v>
      </c>
      <c r="AB24" s="117">
        <f t="shared" si="2"/>
        <v>4.4953003677973028E-3</v>
      </c>
    </row>
    <row r="25" spans="1:28" x14ac:dyDescent="0.25">
      <c r="S25" s="115" t="s">
        <v>69</v>
      </c>
      <c r="T25" s="115"/>
      <c r="U25" s="116"/>
      <c r="V25" s="116">
        <v>50</v>
      </c>
      <c r="W25" s="116">
        <v>80</v>
      </c>
      <c r="X25" s="116">
        <v>77</v>
      </c>
      <c r="Y25" s="112">
        <v>77</v>
      </c>
      <c r="Z25" s="112">
        <v>61</v>
      </c>
      <c r="AB25" s="117">
        <f t="shared" si="2"/>
        <v>1.2464241928892521E-2</v>
      </c>
    </row>
    <row r="26" spans="1:28" x14ac:dyDescent="0.25">
      <c r="S26" s="115" t="s">
        <v>70</v>
      </c>
      <c r="T26" s="115"/>
      <c r="U26" s="116"/>
      <c r="V26" s="116">
        <v>52</v>
      </c>
      <c r="W26" s="116">
        <v>48</v>
      </c>
      <c r="X26" s="116">
        <v>60</v>
      </c>
      <c r="Y26" s="112">
        <v>70</v>
      </c>
      <c r="Z26" s="112">
        <v>75</v>
      </c>
      <c r="AB26" s="117">
        <f t="shared" si="2"/>
        <v>1.5324887617490806E-2</v>
      </c>
    </row>
    <row r="27" spans="1:28" x14ac:dyDescent="0.25">
      <c r="S27" s="115" t="s">
        <v>71</v>
      </c>
      <c r="T27" s="115"/>
      <c r="U27" s="116"/>
      <c r="V27" s="116">
        <v>129</v>
      </c>
      <c r="W27" s="116">
        <v>144</v>
      </c>
      <c r="X27" s="116">
        <v>153</v>
      </c>
      <c r="Y27" s="112">
        <v>209</v>
      </c>
      <c r="Z27" s="112">
        <v>237</v>
      </c>
      <c r="AB27" s="117">
        <f t="shared" si="2"/>
        <v>4.8426644871270942E-2</v>
      </c>
    </row>
    <row r="28" spans="1:28" x14ac:dyDescent="0.25">
      <c r="S28" s="115" t="s">
        <v>72</v>
      </c>
      <c r="T28" s="115"/>
      <c r="U28" s="116"/>
      <c r="V28" s="116">
        <v>190</v>
      </c>
      <c r="W28" s="116">
        <v>224</v>
      </c>
      <c r="X28" s="116">
        <v>271</v>
      </c>
      <c r="Y28" s="112">
        <v>288</v>
      </c>
      <c r="Z28" s="112">
        <v>326</v>
      </c>
      <c r="AB28" s="117">
        <f t="shared" si="2"/>
        <v>6.6612178177360037E-2</v>
      </c>
    </row>
    <row r="29" spans="1:28" x14ac:dyDescent="0.25">
      <c r="S29" s="115" t="s">
        <v>73</v>
      </c>
      <c r="T29" s="115"/>
      <c r="U29" s="116"/>
      <c r="V29" s="116">
        <v>227</v>
      </c>
      <c r="W29" s="116">
        <v>198</v>
      </c>
      <c r="X29" s="116">
        <v>163</v>
      </c>
      <c r="Y29" s="112">
        <v>230</v>
      </c>
      <c r="Z29" s="112">
        <v>210</v>
      </c>
      <c r="AB29" s="117">
        <f t="shared" si="2"/>
        <v>4.2909685328974254E-2</v>
      </c>
    </row>
    <row r="30" spans="1:28" x14ac:dyDescent="0.25">
      <c r="S30" s="115" t="s">
        <v>74</v>
      </c>
      <c r="T30" s="115"/>
      <c r="U30" s="116"/>
      <c r="V30" s="116">
        <v>242</v>
      </c>
      <c r="W30" s="116">
        <v>273</v>
      </c>
      <c r="X30" s="116">
        <v>272</v>
      </c>
      <c r="Y30" s="112">
        <v>253</v>
      </c>
      <c r="Z30" s="112">
        <v>235</v>
      </c>
      <c r="AB30" s="117">
        <f t="shared" si="2"/>
        <v>4.8017981201471188E-2</v>
      </c>
    </row>
    <row r="31" spans="1:28" x14ac:dyDescent="0.25">
      <c r="S31" s="115" t="s">
        <v>75</v>
      </c>
      <c r="T31" s="115"/>
      <c r="U31" s="116"/>
      <c r="V31" s="116">
        <v>255</v>
      </c>
      <c r="W31" s="116">
        <v>294</v>
      </c>
      <c r="X31" s="116">
        <v>320</v>
      </c>
      <c r="Y31" s="112">
        <v>366</v>
      </c>
      <c r="Z31" s="112">
        <v>397</v>
      </c>
      <c r="AB31" s="117">
        <f t="shared" si="2"/>
        <v>8.1119738455251333E-2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45</v>
      </c>
      <c r="W32" s="116">
        <v>41</v>
      </c>
      <c r="X32" s="116">
        <v>51</v>
      </c>
      <c r="Y32" s="112">
        <v>62</v>
      </c>
      <c r="Z32" s="112">
        <v>68</v>
      </c>
      <c r="AB32" s="117">
        <f t="shared" si="2"/>
        <v>1.3894564773191663E-2</v>
      </c>
    </row>
    <row r="33" spans="19:32" x14ac:dyDescent="0.25">
      <c r="S33" s="115" t="s">
        <v>77</v>
      </c>
      <c r="T33" s="115"/>
      <c r="U33" s="116"/>
      <c r="V33" s="116">
        <v>99</v>
      </c>
      <c r="W33" s="116">
        <v>90</v>
      </c>
      <c r="X33" s="116">
        <v>116</v>
      </c>
      <c r="Y33" s="112">
        <v>119</v>
      </c>
      <c r="Z33" s="112">
        <v>126</v>
      </c>
      <c r="AB33" s="117">
        <f t="shared" si="2"/>
        <v>2.5745811197384554E-2</v>
      </c>
    </row>
    <row r="34" spans="19:32" x14ac:dyDescent="0.25">
      <c r="S34" s="118" t="s">
        <v>53</v>
      </c>
      <c r="T34" s="118"/>
      <c r="U34" s="119"/>
      <c r="V34" s="119">
        <v>4012</v>
      </c>
      <c r="W34" s="119">
        <v>4446</v>
      </c>
      <c r="X34" s="119">
        <v>4649</v>
      </c>
      <c r="Y34" s="120">
        <v>4820</v>
      </c>
      <c r="Z34" s="120">
        <v>4894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2005</v>
      </c>
      <c r="W37" s="112">
        <v>2257</v>
      </c>
      <c r="X37" s="112">
        <v>2298</v>
      </c>
      <c r="Y37" s="112">
        <v>2356</v>
      </c>
      <c r="Z37" s="112">
        <v>2425</v>
      </c>
      <c r="AB37" s="132">
        <f>Z37/Z40*100</f>
        <v>79.274272638117026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504</v>
      </c>
      <c r="W38" s="112">
        <v>568</v>
      </c>
      <c r="X38" s="112">
        <v>593</v>
      </c>
      <c r="Y38" s="112">
        <v>616</v>
      </c>
      <c r="Z38" s="112">
        <v>634</v>
      </c>
      <c r="AB38" s="132">
        <f>Z38/Z40*100</f>
        <v>20.725727361882967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2509</v>
      </c>
      <c r="W40" s="112">
        <v>2825</v>
      </c>
      <c r="X40" s="112">
        <v>2891</v>
      </c>
      <c r="Y40" s="112">
        <v>2972</v>
      </c>
      <c r="Z40" s="112">
        <v>3059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</v>
      </c>
      <c r="W44" s="112">
        <v>7</v>
      </c>
      <c r="X44" s="112">
        <v>8</v>
      </c>
      <c r="Y44" s="112">
        <v>11</v>
      </c>
      <c r="Z44" s="112">
        <v>22</v>
      </c>
    </row>
    <row r="45" spans="19:32" x14ac:dyDescent="0.25">
      <c r="S45" s="115" t="s">
        <v>37</v>
      </c>
      <c r="T45" s="115"/>
      <c r="U45" s="112"/>
      <c r="V45" s="112">
        <v>46</v>
      </c>
      <c r="W45" s="112">
        <v>52</v>
      </c>
      <c r="X45" s="112">
        <v>64</v>
      </c>
      <c r="Y45" s="112">
        <v>63</v>
      </c>
      <c r="Z45" s="112">
        <v>84</v>
      </c>
    </row>
    <row r="46" spans="19:32" x14ac:dyDescent="0.25">
      <c r="S46" s="115" t="s">
        <v>38</v>
      </c>
      <c r="T46" s="115"/>
      <c r="U46" s="112"/>
      <c r="V46" s="112">
        <v>111</v>
      </c>
      <c r="W46" s="112">
        <v>135</v>
      </c>
      <c r="X46" s="112">
        <v>135</v>
      </c>
      <c r="Y46" s="112">
        <v>135</v>
      </c>
      <c r="Z46" s="112">
        <v>113</v>
      </c>
    </row>
    <row r="47" spans="19:32" x14ac:dyDescent="0.25">
      <c r="S47" s="115" t="s">
        <v>39</v>
      </c>
      <c r="T47" s="115"/>
      <c r="U47" s="112"/>
      <c r="V47" s="112">
        <v>180</v>
      </c>
      <c r="W47" s="112">
        <v>186</v>
      </c>
      <c r="X47" s="112">
        <v>176</v>
      </c>
      <c r="Y47" s="112">
        <v>172</v>
      </c>
      <c r="Z47" s="112">
        <v>136</v>
      </c>
    </row>
    <row r="48" spans="19:32" x14ac:dyDescent="0.25">
      <c r="S48" s="115" t="s">
        <v>40</v>
      </c>
      <c r="T48" s="115"/>
      <c r="U48" s="112"/>
      <c r="V48" s="112">
        <v>237</v>
      </c>
      <c r="W48" s="112">
        <v>214</v>
      </c>
      <c r="X48" s="112">
        <v>218</v>
      </c>
      <c r="Y48" s="112">
        <v>243</v>
      </c>
      <c r="Z48" s="112">
        <v>308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214</v>
      </c>
      <c r="W49" s="112">
        <v>213</v>
      </c>
      <c r="X49" s="112">
        <v>208</v>
      </c>
      <c r="Y49" s="112">
        <v>243</v>
      </c>
      <c r="Z49" s="112">
        <v>250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Kangaroo Island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170</v>
      </c>
      <c r="W50" s="112">
        <v>188</v>
      </c>
      <c r="X50" s="112">
        <v>217</v>
      </c>
      <c r="Y50" s="112">
        <v>209</v>
      </c>
      <c r="Z50" s="112">
        <v>207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175</v>
      </c>
      <c r="W51" s="112">
        <v>142</v>
      </c>
      <c r="X51" s="112">
        <v>138</v>
      </c>
      <c r="Y51" s="112">
        <v>177</v>
      </c>
      <c r="Z51" s="112">
        <v>197</v>
      </c>
    </row>
    <row r="52" spans="1:26" ht="15" customHeight="1" x14ac:dyDescent="0.25">
      <c r="S52" s="115" t="s">
        <v>44</v>
      </c>
      <c r="T52" s="115"/>
      <c r="U52" s="112"/>
      <c r="V52" s="112">
        <v>144</v>
      </c>
      <c r="W52" s="112">
        <v>228</v>
      </c>
      <c r="X52" s="112">
        <v>199</v>
      </c>
      <c r="Y52" s="112">
        <v>174</v>
      </c>
      <c r="Z52" s="112">
        <v>167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183</v>
      </c>
      <c r="W53" s="112">
        <v>207</v>
      </c>
      <c r="X53" s="112">
        <v>218</v>
      </c>
      <c r="Y53" s="112">
        <v>232</v>
      </c>
      <c r="Z53" s="112">
        <v>222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188</v>
      </c>
      <c r="W54" s="112">
        <v>213</v>
      </c>
      <c r="X54" s="112">
        <v>219</v>
      </c>
      <c r="Y54" s="112">
        <v>187</v>
      </c>
      <c r="Z54" s="112">
        <v>196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158</v>
      </c>
      <c r="W55" s="112">
        <v>239</v>
      </c>
      <c r="X55" s="112">
        <v>218</v>
      </c>
      <c r="Y55" s="112">
        <v>234</v>
      </c>
      <c r="Z55" s="112">
        <v>222</v>
      </c>
    </row>
    <row r="56" spans="1:26" ht="15" customHeight="1" x14ac:dyDescent="0.25">
      <c r="S56" s="115" t="s">
        <v>48</v>
      </c>
      <c r="T56" s="115"/>
      <c r="U56" s="112"/>
      <c r="V56" s="112">
        <v>116</v>
      </c>
      <c r="W56" s="112">
        <v>125</v>
      </c>
      <c r="X56" s="112">
        <v>130</v>
      </c>
      <c r="Y56" s="112">
        <v>157</v>
      </c>
      <c r="Z56" s="112">
        <v>142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51</v>
      </c>
      <c r="W57" s="112">
        <v>72</v>
      </c>
      <c r="X57" s="112">
        <v>68</v>
      </c>
      <c r="Y57" s="112">
        <v>71</v>
      </c>
      <c r="Z57" s="112">
        <v>86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21</v>
      </c>
      <c r="W58" s="112">
        <v>38</v>
      </c>
      <c r="X58" s="112">
        <v>40</v>
      </c>
      <c r="Y58" s="112">
        <v>40</v>
      </c>
      <c r="Z58" s="112">
        <v>38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14</v>
      </c>
      <c r="W59" s="112">
        <v>20</v>
      </c>
      <c r="X59" s="112">
        <v>19</v>
      </c>
      <c r="Y59" s="112">
        <v>23</v>
      </c>
      <c r="Z59" s="112">
        <v>18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4</v>
      </c>
      <c r="Y60" s="112">
        <v>6</v>
      </c>
      <c r="Z60" s="112">
        <v>8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2015</v>
      </c>
      <c r="W61" s="112">
        <v>2273</v>
      </c>
      <c r="X61" s="112">
        <v>2279</v>
      </c>
      <c r="Y61" s="112">
        <v>2365</v>
      </c>
      <c r="Z61" s="112">
        <v>2412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4</v>
      </c>
      <c r="X63" s="112">
        <v>4</v>
      </c>
      <c r="Y63" s="112">
        <v>9</v>
      </c>
      <c r="Z63" s="112">
        <v>12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43</v>
      </c>
      <c r="W64" s="112">
        <v>43</v>
      </c>
      <c r="X64" s="112">
        <v>62</v>
      </c>
      <c r="Y64" s="112">
        <v>63</v>
      </c>
      <c r="Z64" s="112">
        <v>62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Kangaroo Island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124</v>
      </c>
      <c r="W65" s="112">
        <v>128</v>
      </c>
      <c r="X65" s="112">
        <v>160</v>
      </c>
      <c r="Y65" s="112">
        <v>143</v>
      </c>
      <c r="Z65" s="112">
        <v>137</v>
      </c>
    </row>
    <row r="66" spans="1:26" x14ac:dyDescent="0.25">
      <c r="S66" s="115" t="s">
        <v>39</v>
      </c>
      <c r="T66" s="115"/>
      <c r="U66" s="112"/>
      <c r="V66" s="112">
        <v>168</v>
      </c>
      <c r="W66" s="112">
        <v>156</v>
      </c>
      <c r="X66" s="112">
        <v>187</v>
      </c>
      <c r="Y66" s="112">
        <v>163</v>
      </c>
      <c r="Z66" s="112">
        <v>199</v>
      </c>
    </row>
    <row r="67" spans="1:26" x14ac:dyDescent="0.25">
      <c r="S67" s="115" t="s">
        <v>40</v>
      </c>
      <c r="T67" s="115"/>
      <c r="U67" s="112"/>
      <c r="V67" s="112">
        <v>205</v>
      </c>
      <c r="W67" s="112">
        <v>221</v>
      </c>
      <c r="X67" s="112">
        <v>194</v>
      </c>
      <c r="Y67" s="112">
        <v>214</v>
      </c>
      <c r="Z67" s="112">
        <v>258</v>
      </c>
    </row>
    <row r="68" spans="1:26" x14ac:dyDescent="0.25">
      <c r="S68" s="115" t="s">
        <v>41</v>
      </c>
      <c r="T68" s="115"/>
      <c r="U68" s="112"/>
      <c r="V68" s="112">
        <v>156</v>
      </c>
      <c r="W68" s="112">
        <v>177</v>
      </c>
      <c r="X68" s="112">
        <v>204</v>
      </c>
      <c r="Y68" s="112">
        <v>224</v>
      </c>
      <c r="Z68" s="112">
        <v>250</v>
      </c>
    </row>
    <row r="69" spans="1:26" x14ac:dyDescent="0.25">
      <c r="S69" s="115" t="s">
        <v>42</v>
      </c>
      <c r="T69" s="115"/>
      <c r="U69" s="112"/>
      <c r="V69" s="112">
        <v>172</v>
      </c>
      <c r="W69" s="112">
        <v>201</v>
      </c>
      <c r="X69" s="112">
        <v>225</v>
      </c>
      <c r="Y69" s="112">
        <v>259</v>
      </c>
      <c r="Z69" s="112">
        <v>235</v>
      </c>
    </row>
    <row r="70" spans="1:26" x14ac:dyDescent="0.25">
      <c r="S70" s="115" t="s">
        <v>43</v>
      </c>
      <c r="T70" s="115"/>
      <c r="U70" s="112"/>
      <c r="V70" s="112">
        <v>157</v>
      </c>
      <c r="W70" s="112">
        <v>169</v>
      </c>
      <c r="X70" s="112">
        <v>175</v>
      </c>
      <c r="Y70" s="112">
        <v>203</v>
      </c>
      <c r="Z70" s="112">
        <v>214</v>
      </c>
    </row>
    <row r="71" spans="1:26" x14ac:dyDescent="0.25">
      <c r="S71" s="115" t="s">
        <v>44</v>
      </c>
      <c r="T71" s="115"/>
      <c r="U71" s="112"/>
      <c r="V71" s="112">
        <v>222</v>
      </c>
      <c r="W71" s="112">
        <v>222</v>
      </c>
      <c r="X71" s="112">
        <v>215</v>
      </c>
      <c r="Y71" s="112">
        <v>213</v>
      </c>
      <c r="Z71" s="112">
        <v>201</v>
      </c>
    </row>
    <row r="72" spans="1:26" x14ac:dyDescent="0.25">
      <c r="S72" s="115" t="s">
        <v>45</v>
      </c>
      <c r="T72" s="115"/>
      <c r="U72" s="112"/>
      <c r="V72" s="112">
        <v>186</v>
      </c>
      <c r="W72" s="112">
        <v>224</v>
      </c>
      <c r="X72" s="112">
        <v>243</v>
      </c>
      <c r="Y72" s="112">
        <v>236</v>
      </c>
      <c r="Z72" s="112">
        <v>240</v>
      </c>
    </row>
    <row r="73" spans="1:26" x14ac:dyDescent="0.25">
      <c r="S73" s="115" t="s">
        <v>46</v>
      </c>
      <c r="T73" s="115"/>
      <c r="U73" s="112"/>
      <c r="V73" s="112">
        <v>224</v>
      </c>
      <c r="W73" s="112">
        <v>234</v>
      </c>
      <c r="X73" s="112">
        <v>256</v>
      </c>
      <c r="Y73" s="112">
        <v>252</v>
      </c>
      <c r="Z73" s="112">
        <v>229</v>
      </c>
    </row>
    <row r="74" spans="1:26" x14ac:dyDescent="0.25">
      <c r="S74" s="115" t="s">
        <v>47</v>
      </c>
      <c r="T74" s="115"/>
      <c r="U74" s="112"/>
      <c r="V74" s="112">
        <v>188</v>
      </c>
      <c r="W74" s="112">
        <v>203</v>
      </c>
      <c r="X74" s="112">
        <v>227</v>
      </c>
      <c r="Y74" s="112">
        <v>219</v>
      </c>
      <c r="Z74" s="112">
        <v>232</v>
      </c>
    </row>
    <row r="75" spans="1:26" x14ac:dyDescent="0.25">
      <c r="S75" s="115" t="s">
        <v>48</v>
      </c>
      <c r="T75" s="115"/>
      <c r="U75" s="112"/>
      <c r="V75" s="112">
        <v>83</v>
      </c>
      <c r="W75" s="112">
        <v>105</v>
      </c>
      <c r="X75" s="112">
        <v>106</v>
      </c>
      <c r="Y75" s="112">
        <v>131</v>
      </c>
      <c r="Z75" s="112">
        <v>118</v>
      </c>
    </row>
    <row r="76" spans="1:26" x14ac:dyDescent="0.25">
      <c r="S76" s="115" t="s">
        <v>49</v>
      </c>
      <c r="T76" s="115"/>
      <c r="U76" s="112"/>
      <c r="V76" s="112">
        <v>45</v>
      </c>
      <c r="W76" s="112">
        <v>57</v>
      </c>
      <c r="X76" s="112">
        <v>66</v>
      </c>
      <c r="Y76" s="112">
        <v>55</v>
      </c>
      <c r="Z76" s="112">
        <v>41</v>
      </c>
    </row>
    <row r="77" spans="1:26" x14ac:dyDescent="0.25">
      <c r="S77" s="115" t="s">
        <v>50</v>
      </c>
      <c r="T77" s="115"/>
      <c r="U77" s="112"/>
      <c r="V77" s="112">
        <v>14</v>
      </c>
      <c r="W77" s="112">
        <v>22</v>
      </c>
      <c r="X77" s="112">
        <v>21</v>
      </c>
      <c r="Y77" s="112">
        <v>28</v>
      </c>
      <c r="Z77" s="112">
        <v>26</v>
      </c>
    </row>
    <row r="78" spans="1:26" x14ac:dyDescent="0.25">
      <c r="S78" s="115" t="s">
        <v>51</v>
      </c>
      <c r="T78" s="115"/>
      <c r="U78" s="112"/>
      <c r="V78" s="112">
        <v>3</v>
      </c>
      <c r="W78" s="112">
        <v>11</v>
      </c>
      <c r="X78" s="112">
        <v>11</v>
      </c>
      <c r="Y78" s="112">
        <v>15</v>
      </c>
      <c r="Z78" s="112">
        <v>6</v>
      </c>
    </row>
    <row r="79" spans="1:26" x14ac:dyDescent="0.25">
      <c r="S79" s="115" t="s">
        <v>52</v>
      </c>
      <c r="T79" s="115"/>
      <c r="U79" s="112"/>
      <c r="V79" s="112">
        <v>4</v>
      </c>
      <c r="W79" s="112">
        <v>5</v>
      </c>
      <c r="X79" s="112">
        <v>4</v>
      </c>
      <c r="Y79" s="112">
        <v>7</v>
      </c>
      <c r="Z79" s="112">
        <v>5</v>
      </c>
    </row>
    <row r="80" spans="1:26" x14ac:dyDescent="0.25">
      <c r="S80" s="118" t="s">
        <v>53</v>
      </c>
      <c r="T80" s="118"/>
      <c r="U80" s="112"/>
      <c r="V80" s="112">
        <v>2000</v>
      </c>
      <c r="W80" s="112">
        <v>2178</v>
      </c>
      <c r="X80" s="112">
        <v>2360</v>
      </c>
      <c r="Y80" s="112">
        <v>2441</v>
      </c>
      <c r="Z80" s="112">
        <v>2477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Kangaroo Island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119</v>
      </c>
      <c r="W83" s="112">
        <v>131</v>
      </c>
      <c r="X83" s="112">
        <v>123</v>
      </c>
      <c r="Y83" s="112">
        <v>142</v>
      </c>
      <c r="Z83" s="112">
        <v>146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88</v>
      </c>
      <c r="W84" s="112">
        <v>98</v>
      </c>
      <c r="X84" s="112">
        <v>110</v>
      </c>
      <c r="Y84" s="112">
        <v>111</v>
      </c>
      <c r="Z84" s="112">
        <v>111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193</v>
      </c>
      <c r="W85" s="112">
        <v>192</v>
      </c>
      <c r="X85" s="112">
        <v>165</v>
      </c>
      <c r="Y85" s="112">
        <v>188</v>
      </c>
      <c r="Z85" s="112">
        <v>201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4,891</v>
      </c>
      <c r="D86" s="94">
        <f t="shared" ref="D86:D91" si="4">AD4</f>
        <v>1.5362258667220186E-2</v>
      </c>
      <c r="E86" s="95">
        <f t="shared" ref="E86:E91" si="5">AD4</f>
        <v>1.5362258667220186E-2</v>
      </c>
      <c r="F86" s="94">
        <f t="shared" ref="F86:F91" si="6">AF4</f>
        <v>0.21878893595813609</v>
      </c>
      <c r="G86" s="95">
        <f t="shared" ref="G86:G91" si="7">AF4</f>
        <v>0.21878893595813609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77</v>
      </c>
      <c r="W86" s="112">
        <v>80</v>
      </c>
      <c r="X86" s="112">
        <v>63</v>
      </c>
      <c r="Y86" s="112">
        <v>69</v>
      </c>
      <c r="Z86" s="112">
        <v>78</v>
      </c>
    </row>
    <row r="87" spans="1:30" ht="15" customHeight="1" x14ac:dyDescent="0.25">
      <c r="A87" s="96" t="s">
        <v>4</v>
      </c>
      <c r="B87" s="49"/>
      <c r="C87" s="97" t="str">
        <f t="shared" si="3"/>
        <v>2,410</v>
      </c>
      <c r="D87" s="94">
        <f t="shared" si="4"/>
        <v>1.9027484143763207E-2</v>
      </c>
      <c r="E87" s="95">
        <f t="shared" si="5"/>
        <v>1.9027484143763207E-2</v>
      </c>
      <c r="F87" s="94">
        <f t="shared" si="6"/>
        <v>0.1972180824639842</v>
      </c>
      <c r="G87" s="95">
        <f t="shared" si="7"/>
        <v>0.1972180824639842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31</v>
      </c>
      <c r="W87" s="112">
        <v>30</v>
      </c>
      <c r="X87" s="112">
        <v>35</v>
      </c>
      <c r="Y87" s="112">
        <v>41</v>
      </c>
      <c r="Z87" s="112">
        <v>34</v>
      </c>
    </row>
    <row r="88" spans="1:30" ht="15" customHeight="1" x14ac:dyDescent="0.25">
      <c r="A88" s="96" t="s">
        <v>5</v>
      </c>
      <c r="B88" s="49"/>
      <c r="C88" s="97" t="str">
        <f t="shared" si="3"/>
        <v>2,473</v>
      </c>
      <c r="D88" s="94">
        <f t="shared" si="4"/>
        <v>1.1865793780687417E-2</v>
      </c>
      <c r="E88" s="95">
        <f t="shared" si="5"/>
        <v>1.1865793780687417E-2</v>
      </c>
      <c r="F88" s="94">
        <f t="shared" si="6"/>
        <v>0.23526473526473524</v>
      </c>
      <c r="G88" s="95">
        <f t="shared" si="7"/>
        <v>0.23526473526473524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50</v>
      </c>
      <c r="W88" s="112">
        <v>54</v>
      </c>
      <c r="X88" s="112">
        <v>59</v>
      </c>
      <c r="Y88" s="112">
        <v>59</v>
      </c>
      <c r="Z88" s="112">
        <v>54</v>
      </c>
    </row>
    <row r="89" spans="1:30" ht="15" customHeight="1" x14ac:dyDescent="0.25">
      <c r="A89" s="49" t="s">
        <v>6</v>
      </c>
      <c r="B89" s="49"/>
      <c r="C89" s="97" t="str">
        <f t="shared" si="3"/>
        <v>3,063</v>
      </c>
      <c r="D89" s="94">
        <f t="shared" si="4"/>
        <v>2.9926025554808389E-2</v>
      </c>
      <c r="E89" s="95">
        <f t="shared" si="5"/>
        <v>2.9926025554808389E-2</v>
      </c>
      <c r="F89" s="94">
        <f t="shared" si="6"/>
        <v>0.21886191802626342</v>
      </c>
      <c r="G89" s="95">
        <f t="shared" si="7"/>
        <v>0.21886191802626342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83</v>
      </c>
      <c r="W89" s="112">
        <v>100</v>
      </c>
      <c r="X89" s="112">
        <v>96</v>
      </c>
      <c r="Y89" s="112">
        <v>98</v>
      </c>
      <c r="Z89" s="112">
        <v>129</v>
      </c>
    </row>
    <row r="90" spans="1:30" ht="15" customHeight="1" x14ac:dyDescent="0.25">
      <c r="A90" s="49" t="s">
        <v>95</v>
      </c>
      <c r="B90" s="49"/>
      <c r="C90" s="97" t="str">
        <f t="shared" si="3"/>
        <v>$31,854</v>
      </c>
      <c r="D90" s="94">
        <f t="shared" si="4"/>
        <v>0.12330388307539963</v>
      </c>
      <c r="E90" s="95">
        <f t="shared" si="5"/>
        <v>0.12330388307539963</v>
      </c>
      <c r="F90" s="94">
        <f t="shared" si="6"/>
        <v>0.22515384615384626</v>
      </c>
      <c r="G90" s="95">
        <f t="shared" si="7"/>
        <v>0.22515384615384626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213</v>
      </c>
      <c r="W90" s="112">
        <v>213</v>
      </c>
      <c r="X90" s="112">
        <v>229</v>
      </c>
      <c r="Y90" s="112">
        <v>249</v>
      </c>
      <c r="Z90" s="112">
        <v>224</v>
      </c>
    </row>
    <row r="91" spans="1:30" ht="15" customHeight="1" x14ac:dyDescent="0.25">
      <c r="A91" s="49" t="s">
        <v>7</v>
      </c>
      <c r="B91" s="49"/>
      <c r="C91" s="97" t="str">
        <f t="shared" si="3"/>
        <v>$135.4 mil</v>
      </c>
      <c r="D91" s="94">
        <f t="shared" si="4"/>
        <v>-1.7128125259718074E-2</v>
      </c>
      <c r="E91" s="95">
        <f t="shared" si="5"/>
        <v>-1.7128125259718074E-2</v>
      </c>
      <c r="F91" s="94">
        <f t="shared" si="6"/>
        <v>0.24986474734431052</v>
      </c>
      <c r="G91" s="95">
        <f t="shared" si="7"/>
        <v>0.24986474734431052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1249</v>
      </c>
      <c r="W91" s="112">
        <v>1453</v>
      </c>
      <c r="X91" s="112">
        <v>1467</v>
      </c>
      <c r="Y91" s="112">
        <v>1514</v>
      </c>
      <c r="Z91" s="112">
        <v>1574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66</v>
      </c>
      <c r="W93" s="112">
        <v>75</v>
      </c>
      <c r="X93" s="112">
        <v>83</v>
      </c>
      <c r="Y93" s="112">
        <v>102</v>
      </c>
      <c r="Z93" s="112">
        <v>104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183</v>
      </c>
      <c r="W94" s="112">
        <v>196</v>
      </c>
      <c r="X94" s="112">
        <v>213</v>
      </c>
      <c r="Y94" s="112">
        <v>224</v>
      </c>
      <c r="Z94" s="112">
        <v>208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38</v>
      </c>
      <c r="W95" s="112">
        <v>40</v>
      </c>
      <c r="X95" s="112">
        <v>50</v>
      </c>
      <c r="Y95" s="112">
        <v>59</v>
      </c>
      <c r="Z95" s="112">
        <v>63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229</v>
      </c>
      <c r="W96" s="112">
        <v>238</v>
      </c>
      <c r="X96" s="112">
        <v>227</v>
      </c>
      <c r="Y96" s="112">
        <v>239</v>
      </c>
      <c r="Z96" s="112">
        <v>260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157</v>
      </c>
      <c r="W97" s="112">
        <v>168</v>
      </c>
      <c r="X97" s="112">
        <v>166</v>
      </c>
      <c r="Y97" s="112">
        <v>176</v>
      </c>
      <c r="Z97" s="112">
        <v>174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116</v>
      </c>
      <c r="W98" s="112">
        <v>123</v>
      </c>
      <c r="X98" s="112">
        <v>142</v>
      </c>
      <c r="Y98" s="112">
        <v>143</v>
      </c>
      <c r="Z98" s="112">
        <v>136</v>
      </c>
    </row>
    <row r="99" spans="1:32" ht="15" customHeight="1" x14ac:dyDescent="0.25">
      <c r="S99" s="115" t="s">
        <v>188</v>
      </c>
      <c r="T99" s="115"/>
      <c r="U99" s="112"/>
      <c r="V99" s="112">
        <v>7</v>
      </c>
      <c r="W99" s="112">
        <v>6</v>
      </c>
      <c r="X99" s="112">
        <v>7</v>
      </c>
      <c r="Y99" s="112">
        <v>9</v>
      </c>
      <c r="Z99" s="112">
        <v>21</v>
      </c>
    </row>
    <row r="100" spans="1:32" ht="15" customHeight="1" x14ac:dyDescent="0.25">
      <c r="S100" s="115" t="s">
        <v>58</v>
      </c>
      <c r="T100" s="115"/>
      <c r="U100" s="112"/>
      <c r="V100" s="112">
        <v>157</v>
      </c>
      <c r="W100" s="112">
        <v>163</v>
      </c>
      <c r="X100" s="112">
        <v>174</v>
      </c>
      <c r="Y100" s="112">
        <v>152</v>
      </c>
      <c r="Z100" s="112">
        <v>136</v>
      </c>
    </row>
    <row r="101" spans="1:32" x14ac:dyDescent="0.25">
      <c r="A101" s="18"/>
      <c r="S101" s="118" t="s">
        <v>53</v>
      </c>
      <c r="T101" s="118"/>
      <c r="U101" s="112"/>
      <c r="V101" s="112">
        <v>1264</v>
      </c>
      <c r="W101" s="112">
        <v>1372</v>
      </c>
      <c r="X101" s="112">
        <v>1411</v>
      </c>
      <c r="Y101" s="112">
        <v>1449</v>
      </c>
      <c r="Z101" s="112">
        <v>1482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2844</v>
      </c>
      <c r="W104" s="112">
        <v>3011</v>
      </c>
      <c r="X104" s="112">
        <v>3140</v>
      </c>
      <c r="Y104" s="112">
        <v>3205</v>
      </c>
      <c r="Z104" s="112">
        <v>3438</v>
      </c>
      <c r="AB104" s="109" t="str">
        <f>TEXT(Z104,"###,###")</f>
        <v>3,438</v>
      </c>
      <c r="AD104" s="130">
        <f>Z104/($Z$4)*100</f>
        <v>70.292373747699855</v>
      </c>
      <c r="AF104" s="109"/>
    </row>
    <row r="105" spans="1:32" x14ac:dyDescent="0.25">
      <c r="S105" s="115" t="s">
        <v>17</v>
      </c>
      <c r="T105" s="115"/>
      <c r="U105" s="112"/>
      <c r="V105" s="112">
        <v>625</v>
      </c>
      <c r="W105" s="112">
        <v>648</v>
      </c>
      <c r="X105" s="112">
        <v>645</v>
      </c>
      <c r="Y105" s="112">
        <v>723</v>
      </c>
      <c r="Z105" s="112">
        <v>672</v>
      </c>
      <c r="AB105" s="109" t="str">
        <f>TEXT(Z105,"###,###")</f>
        <v>672</v>
      </c>
      <c r="AD105" s="130">
        <f>Z105/($Z$4)*100</f>
        <v>13.739521570231036</v>
      </c>
      <c r="AF105" s="109"/>
    </row>
    <row r="106" spans="1:32" x14ac:dyDescent="0.25">
      <c r="S106" s="118" t="s">
        <v>53</v>
      </c>
      <c r="T106" s="118"/>
      <c r="U106" s="120"/>
      <c r="V106" s="120">
        <v>3469</v>
      </c>
      <c r="W106" s="120">
        <v>3659</v>
      </c>
      <c r="X106" s="120">
        <v>3785</v>
      </c>
      <c r="Y106" s="120">
        <v>3928</v>
      </c>
      <c r="Z106" s="120">
        <v>4110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778</v>
      </c>
      <c r="W108" s="112">
        <v>901</v>
      </c>
      <c r="X108" s="112">
        <v>1082</v>
      </c>
      <c r="Y108" s="112">
        <v>899</v>
      </c>
      <c r="Z108" s="112">
        <v>1081</v>
      </c>
      <c r="AB108" s="109" t="str">
        <f>TEXT(Z108,"###,###")</f>
        <v>1,081</v>
      </c>
      <c r="AD108" s="130">
        <f>Z108/($Z$4)*100</f>
        <v>22.101819668779392</v>
      </c>
      <c r="AF108" s="109"/>
    </row>
    <row r="109" spans="1:32" x14ac:dyDescent="0.25">
      <c r="S109" s="115" t="s">
        <v>20</v>
      </c>
      <c r="T109" s="115"/>
      <c r="U109" s="112"/>
      <c r="V109" s="112">
        <v>842</v>
      </c>
      <c r="W109" s="112">
        <v>991</v>
      </c>
      <c r="X109" s="112">
        <v>964</v>
      </c>
      <c r="Y109" s="112">
        <v>1094</v>
      </c>
      <c r="Z109" s="112">
        <v>901</v>
      </c>
      <c r="AB109" s="109" t="str">
        <f>TEXT(Z109,"###,###")</f>
        <v>901</v>
      </c>
      <c r="AD109" s="130">
        <f>Z109/($Z$4)*100</f>
        <v>18.421590676753219</v>
      </c>
      <c r="AF109" s="109"/>
    </row>
    <row r="110" spans="1:32" x14ac:dyDescent="0.25">
      <c r="S110" s="115" t="s">
        <v>21</v>
      </c>
      <c r="T110" s="115"/>
      <c r="U110" s="112"/>
      <c r="V110" s="112">
        <v>782</v>
      </c>
      <c r="W110" s="112">
        <v>761</v>
      </c>
      <c r="X110" s="112">
        <v>719</v>
      </c>
      <c r="Y110" s="112">
        <v>854</v>
      </c>
      <c r="Z110" s="112">
        <v>1037</v>
      </c>
      <c r="AB110" s="109" t="str">
        <f>TEXT(Z110,"###,###")</f>
        <v>1,037</v>
      </c>
      <c r="AD110" s="130">
        <f>Z110/($Z$4)*100</f>
        <v>21.202208137395214</v>
      </c>
      <c r="AF110" s="109"/>
    </row>
    <row r="111" spans="1:32" x14ac:dyDescent="0.25">
      <c r="S111" s="115" t="s">
        <v>22</v>
      </c>
      <c r="T111" s="115"/>
      <c r="U111" s="112"/>
      <c r="V111" s="112">
        <v>898</v>
      </c>
      <c r="W111" s="112">
        <v>968</v>
      </c>
      <c r="X111" s="112">
        <v>1020</v>
      </c>
      <c r="Y111" s="112">
        <v>1077</v>
      </c>
      <c r="Z111" s="112">
        <v>1085</v>
      </c>
      <c r="AB111" s="109" t="str">
        <f>TEXT(Z111,"###,###")</f>
        <v>1,085</v>
      </c>
      <c r="AD111" s="130">
        <f>Z111/($Z$4)*100</f>
        <v>22.183602535268861</v>
      </c>
      <c r="AF111" s="109"/>
    </row>
    <row r="112" spans="1:32" x14ac:dyDescent="0.25">
      <c r="S112" s="118" t="s">
        <v>53</v>
      </c>
      <c r="T112" s="118"/>
      <c r="U112" s="112"/>
      <c r="V112" s="112">
        <v>4017</v>
      </c>
      <c r="W112" s="112">
        <v>4449</v>
      </c>
      <c r="X112" s="112">
        <v>4649</v>
      </c>
      <c r="Y112" s="112">
        <v>4822</v>
      </c>
      <c r="Z112" s="112">
        <v>4890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44.26</v>
      </c>
      <c r="W118" s="131">
        <v>45.77</v>
      </c>
      <c r="X118" s="131">
        <v>45.93</v>
      </c>
      <c r="Y118" s="131">
        <v>45.78</v>
      </c>
      <c r="Z118" s="131">
        <v>45.27</v>
      </c>
      <c r="AB118" s="109" t="str">
        <f>TEXT(Z118,"##.0")</f>
        <v>45.3</v>
      </c>
    </row>
    <row r="120" spans="19:32" x14ac:dyDescent="0.25">
      <c r="S120" s="101" t="s">
        <v>97</v>
      </c>
      <c r="T120" s="112"/>
      <c r="U120" s="112"/>
      <c r="V120" s="112">
        <v>1682</v>
      </c>
      <c r="W120" s="112">
        <v>1791</v>
      </c>
      <c r="X120" s="112">
        <v>1762</v>
      </c>
      <c r="Y120" s="112">
        <v>1844</v>
      </c>
      <c r="Z120" s="112">
        <v>1928</v>
      </c>
      <c r="AB120" s="109" t="str">
        <f>TEXT(Z120,"###,###")</f>
        <v>1,928</v>
      </c>
    </row>
    <row r="121" spans="19:32" x14ac:dyDescent="0.25">
      <c r="S121" s="101" t="s">
        <v>98</v>
      </c>
      <c r="T121" s="112"/>
      <c r="U121" s="112"/>
      <c r="V121" s="112">
        <v>435</v>
      </c>
      <c r="W121" s="112">
        <v>598</v>
      </c>
      <c r="X121" s="112">
        <v>658</v>
      </c>
      <c r="Y121" s="112">
        <v>628</v>
      </c>
      <c r="Z121" s="112">
        <v>660</v>
      </c>
      <c r="AB121" s="109" t="str">
        <f>TEXT(Z121,"###,###")</f>
        <v>660</v>
      </c>
    </row>
    <row r="122" spans="19:32" x14ac:dyDescent="0.25">
      <c r="S122" s="101" t="s">
        <v>99</v>
      </c>
      <c r="T122" s="112"/>
      <c r="U122" s="112"/>
      <c r="V122" s="112">
        <v>395</v>
      </c>
      <c r="W122" s="112">
        <v>433</v>
      </c>
      <c r="X122" s="112">
        <v>465</v>
      </c>
      <c r="Y122" s="112">
        <v>495</v>
      </c>
      <c r="Z122" s="112">
        <v>472</v>
      </c>
      <c r="AB122" s="109" t="str">
        <f>TEXT(Z122,"###,###")</f>
        <v>472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2077</v>
      </c>
      <c r="W124" s="112">
        <v>2224</v>
      </c>
      <c r="X124" s="112">
        <v>2227</v>
      </c>
      <c r="Y124" s="112">
        <v>2339</v>
      </c>
      <c r="Z124" s="112">
        <v>2400</v>
      </c>
      <c r="AB124" s="109" t="str">
        <f>TEXT(Z124,"###,###")</f>
        <v>2,400</v>
      </c>
      <c r="AD124" s="127">
        <f>Z124/$Z$7*100</f>
        <v>78.354554358472086</v>
      </c>
    </row>
    <row r="125" spans="19:32" x14ac:dyDescent="0.25">
      <c r="S125" s="101" t="s">
        <v>101</v>
      </c>
      <c r="T125" s="112"/>
      <c r="U125" s="112"/>
      <c r="V125" s="112">
        <v>830</v>
      </c>
      <c r="W125" s="112">
        <v>1031</v>
      </c>
      <c r="X125" s="112">
        <v>1123</v>
      </c>
      <c r="Y125" s="112">
        <v>1123</v>
      </c>
      <c r="Z125" s="112">
        <v>1132</v>
      </c>
      <c r="AB125" s="109" t="str">
        <f>TEXT(Z125,"###,###")</f>
        <v>1,132</v>
      </c>
      <c r="AD125" s="127">
        <f>Z125/$Z$7*100</f>
        <v>36.957231472412666</v>
      </c>
    </row>
    <row r="127" spans="19:32" x14ac:dyDescent="0.25">
      <c r="S127" s="101" t="s">
        <v>102</v>
      </c>
      <c r="T127" s="112"/>
      <c r="U127" s="112"/>
      <c r="V127" s="112">
        <v>1252</v>
      </c>
      <c r="W127" s="112">
        <v>1452</v>
      </c>
      <c r="X127" s="112">
        <v>1463</v>
      </c>
      <c r="Y127" s="112">
        <v>1517</v>
      </c>
      <c r="Z127" s="112">
        <v>1572</v>
      </c>
      <c r="AB127" s="109" t="str">
        <f>TEXT(Z127,"###,###")</f>
        <v>1,572</v>
      </c>
      <c r="AD127" s="127">
        <f>Z127/$Z$7*100</f>
        <v>51.322233104799217</v>
      </c>
    </row>
    <row r="128" spans="19:32" x14ac:dyDescent="0.25">
      <c r="S128" s="101" t="s">
        <v>103</v>
      </c>
      <c r="T128" s="112"/>
      <c r="U128" s="112"/>
      <c r="V128" s="112">
        <v>1262</v>
      </c>
      <c r="W128" s="112">
        <v>1371</v>
      </c>
      <c r="X128" s="112">
        <v>1415</v>
      </c>
      <c r="Y128" s="112">
        <v>1448</v>
      </c>
      <c r="Z128" s="112">
        <v>1482</v>
      </c>
      <c r="AB128" s="109" t="str">
        <f>TEXT(Z128,"###,###")</f>
        <v>1,482</v>
      </c>
      <c r="AD128" s="127">
        <f>Z128/$Z$7*100</f>
        <v>48.383937316356516</v>
      </c>
    </row>
    <row r="130" spans="19:20" x14ac:dyDescent="0.25">
      <c r="S130" s="101" t="s">
        <v>261</v>
      </c>
      <c r="T130" s="127">
        <v>62.944825334639241</v>
      </c>
    </row>
    <row r="131" spans="19:20" x14ac:dyDescent="0.25">
      <c r="S131" s="101" t="s">
        <v>262</v>
      </c>
      <c r="T131" s="127">
        <v>21.547502448579824</v>
      </c>
    </row>
    <row r="132" spans="19:20" x14ac:dyDescent="0.25">
      <c r="S132" s="101" t="s">
        <v>263</v>
      </c>
      <c r="T132" s="127">
        <v>15.409729023832844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3FA3627-CC48-4BAC-8775-44EA866C23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473A530-0383-4429-ADBF-8B51D8AA3D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3530B87-861C-4115-9241-673FD718C0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566A5F8-7451-4449-A204-FC4304C917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1D70C-0E8D-4553-A4BB-8AEC0A9A168A}">
  <sheetPr codeName="Sheet8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131</v>
      </c>
      <c r="T1" s="99"/>
      <c r="U1" s="99"/>
      <c r="V1" s="99"/>
      <c r="W1" s="99"/>
      <c r="X1" s="99"/>
      <c r="Y1" s="100" t="s">
        <v>216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131</v>
      </c>
      <c r="Y3" s="105" t="s">
        <v>216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10.25 Karoonda East Murray,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820</v>
      </c>
      <c r="W4" s="108">
        <v>867</v>
      </c>
      <c r="X4" s="108">
        <v>834</v>
      </c>
      <c r="Y4" s="108">
        <v>833</v>
      </c>
      <c r="Z4" s="108">
        <v>861</v>
      </c>
      <c r="AB4" s="109" t="str">
        <f>TEXT(Z4,"###,###")</f>
        <v>861</v>
      </c>
      <c r="AD4" s="110">
        <f>Z4/Y4-1</f>
        <v>3.3613445378151363E-2</v>
      </c>
      <c r="AF4" s="110">
        <f>Z4/V4-1</f>
        <v>5.0000000000000044E-2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426</v>
      </c>
      <c r="W5" s="108">
        <v>457</v>
      </c>
      <c r="X5" s="108">
        <v>447</v>
      </c>
      <c r="Y5" s="108">
        <v>457</v>
      </c>
      <c r="Z5" s="108">
        <v>471</v>
      </c>
      <c r="AB5" s="109" t="str">
        <f>TEXT(Z5,"###,###")</f>
        <v>471</v>
      </c>
      <c r="AD5" s="110">
        <f t="shared" ref="AD5:AD9" si="0">Z5/Y5-1</f>
        <v>3.0634573304157531E-2</v>
      </c>
      <c r="AF5" s="110">
        <f t="shared" ref="AF5:AF9" si="1">Z5/V5-1</f>
        <v>0.10563380281690149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393</v>
      </c>
      <c r="W6" s="108">
        <v>405</v>
      </c>
      <c r="X6" s="108">
        <v>387</v>
      </c>
      <c r="Y6" s="108">
        <v>372</v>
      </c>
      <c r="Z6" s="108">
        <v>396</v>
      </c>
      <c r="AB6" s="109" t="str">
        <f>TEXT(Z6,"###,###")</f>
        <v>396</v>
      </c>
      <c r="AD6" s="110">
        <f t="shared" si="0"/>
        <v>6.4516129032258007E-2</v>
      </c>
      <c r="AF6" s="110">
        <f t="shared" si="1"/>
        <v>7.6335877862594437E-3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520</v>
      </c>
      <c r="W7" s="108">
        <v>542</v>
      </c>
      <c r="X7" s="108">
        <v>537</v>
      </c>
      <c r="Y7" s="108">
        <v>529</v>
      </c>
      <c r="Z7" s="108">
        <v>520</v>
      </c>
      <c r="AB7" s="109" t="str">
        <f>TEXT(Z7,"###,###")</f>
        <v>520</v>
      </c>
      <c r="AD7" s="110">
        <f t="shared" si="0"/>
        <v>-1.7013232514177745E-2</v>
      </c>
      <c r="AF7" s="110">
        <f t="shared" si="1"/>
        <v>0</v>
      </c>
    </row>
    <row r="8" spans="1:32" ht="17.25" customHeight="1" x14ac:dyDescent="0.25">
      <c r="A8" s="62" t="s">
        <v>12</v>
      </c>
      <c r="B8" s="63"/>
      <c r="C8" s="29"/>
      <c r="D8" s="64" t="str">
        <f>AB4</f>
        <v>861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520</v>
      </c>
      <c r="P8" s="65"/>
      <c r="S8" s="107" t="s">
        <v>82</v>
      </c>
      <c r="T8" s="108"/>
      <c r="U8" s="108"/>
      <c r="V8" s="108">
        <v>19330</v>
      </c>
      <c r="W8" s="108">
        <v>15509.01</v>
      </c>
      <c r="X8" s="108">
        <v>23097</v>
      </c>
      <c r="Y8" s="108">
        <v>18050.669999999998</v>
      </c>
      <c r="Z8" s="108">
        <v>19928.400000000001</v>
      </c>
      <c r="AB8" s="109" t="str">
        <f>TEXT(Z8,"$###,###")</f>
        <v>$19,928</v>
      </c>
      <c r="AD8" s="110">
        <f t="shared" si="0"/>
        <v>0.10402550154648016</v>
      </c>
      <c r="AF8" s="110">
        <f t="shared" si="1"/>
        <v>3.0957061562338462E-2</v>
      </c>
    </row>
    <row r="9" spans="1:32" x14ac:dyDescent="0.25">
      <c r="A9" s="30" t="s">
        <v>14</v>
      </c>
      <c r="B9" s="69"/>
      <c r="C9" s="70"/>
      <c r="D9" s="71">
        <f>AD104</f>
        <v>59.814169570267126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58.653846153846153</v>
      </c>
      <c r="P9" s="72" t="s">
        <v>83</v>
      </c>
      <c r="S9" s="107" t="s">
        <v>7</v>
      </c>
      <c r="T9" s="108"/>
      <c r="U9" s="108"/>
      <c r="V9" s="108">
        <v>13915657</v>
      </c>
      <c r="W9" s="108">
        <v>13830730</v>
      </c>
      <c r="X9" s="108">
        <v>18906211</v>
      </c>
      <c r="Y9" s="108">
        <v>19386889</v>
      </c>
      <c r="Z9" s="108">
        <v>21600072</v>
      </c>
      <c r="AB9" s="109" t="str">
        <f>TEXT(Z9/1000000,"$#,###.0")&amp;" mil"</f>
        <v>$21.6 mil</v>
      </c>
      <c r="AD9" s="110">
        <f t="shared" si="0"/>
        <v>0.11415874924543079</v>
      </c>
      <c r="AF9" s="110">
        <f t="shared" si="1"/>
        <v>0.55221359652655999</v>
      </c>
    </row>
    <row r="10" spans="1:32" x14ac:dyDescent="0.25">
      <c r="A10" s="30" t="s">
        <v>17</v>
      </c>
      <c r="B10" s="69"/>
      <c r="C10" s="70"/>
      <c r="D10" s="71">
        <f>AD105</f>
        <v>14.053426248548201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41.923076923076927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52.5</v>
      </c>
      <c r="P11" s="72" t="s">
        <v>83</v>
      </c>
      <c r="S11" s="107" t="s">
        <v>29</v>
      </c>
      <c r="T11" s="112"/>
      <c r="U11" s="112"/>
      <c r="V11" s="112">
        <v>553</v>
      </c>
      <c r="W11" s="112">
        <v>583</v>
      </c>
      <c r="X11" s="112">
        <v>560</v>
      </c>
      <c r="Y11" s="112">
        <v>568</v>
      </c>
      <c r="Z11" s="112">
        <v>613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34.807692307692307</v>
      </c>
      <c r="P12" s="72" t="s">
        <v>83</v>
      </c>
      <c r="S12" s="107" t="s">
        <v>30</v>
      </c>
      <c r="T12" s="112"/>
      <c r="U12" s="112"/>
      <c r="V12" s="112">
        <v>267</v>
      </c>
      <c r="W12" s="112">
        <v>287</v>
      </c>
      <c r="X12" s="112">
        <v>274</v>
      </c>
      <c r="Y12" s="112">
        <v>263</v>
      </c>
      <c r="Z12" s="112">
        <v>243</v>
      </c>
    </row>
    <row r="13" spans="1:32" ht="15" customHeight="1" x14ac:dyDescent="0.25">
      <c r="A13" s="30" t="s">
        <v>19</v>
      </c>
      <c r="B13" s="70"/>
      <c r="C13" s="70"/>
      <c r="D13" s="71">
        <f>AD108</f>
        <v>21.602787456445995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12.115384615384615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16.144018583042975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47.3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16.144018583042975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20.114942528735632</v>
      </c>
      <c r="P15" s="72" t="s">
        <v>83</v>
      </c>
      <c r="S15" s="115" t="s">
        <v>59</v>
      </c>
      <c r="T15" s="115"/>
      <c r="U15" s="116"/>
      <c r="V15" s="116">
        <v>240</v>
      </c>
      <c r="W15" s="116">
        <v>276</v>
      </c>
      <c r="X15" s="116">
        <v>265</v>
      </c>
      <c r="Y15" s="112">
        <v>274</v>
      </c>
      <c r="Z15" s="112">
        <v>319</v>
      </c>
      <c r="AB15" s="117">
        <f t="shared" ref="AB15:AB34" si="2">IF(Z15="np",0,Z15/$Z$34)</f>
        <v>0.37006960556844548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18.699186991869919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79.885057471264361</v>
      </c>
      <c r="P16" s="37" t="s">
        <v>83</v>
      </c>
      <c r="S16" s="115" t="s">
        <v>60</v>
      </c>
      <c r="T16" s="115"/>
      <c r="U16" s="116"/>
      <c r="V16" s="116">
        <v>0</v>
      </c>
      <c r="W16" s="116">
        <v>8</v>
      </c>
      <c r="X16" s="116">
        <v>3</v>
      </c>
      <c r="Y16" s="112">
        <v>3</v>
      </c>
      <c r="Z16" s="112">
        <v>6</v>
      </c>
      <c r="AB16" s="117">
        <f t="shared" si="2"/>
        <v>6.9605568445475635E-3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15</v>
      </c>
      <c r="W17" s="116">
        <v>17</v>
      </c>
      <c r="X17" s="116">
        <v>20</v>
      </c>
      <c r="Y17" s="112">
        <v>26</v>
      </c>
      <c r="Z17" s="112">
        <v>14</v>
      </c>
      <c r="AB17" s="117">
        <f t="shared" si="2"/>
        <v>1.6241299303944315E-2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0</v>
      </c>
      <c r="W18" s="116">
        <v>0</v>
      </c>
      <c r="X18" s="116">
        <v>1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1" t="str">
        <f>$S$1&amp;" ("&amp;$V$2&amp;" to "&amp;$Z$2&amp;")"</f>
        <v>Karoonda East Murray (2018-19 to 2022-23)</v>
      </c>
      <c r="B19" s="61"/>
      <c r="C19" s="61"/>
      <c r="D19" s="61"/>
      <c r="E19" s="61"/>
      <c r="F19" s="61"/>
      <c r="G19" s="61" t="str">
        <f>$S$1&amp;" ("&amp;$V$2&amp;" to "&amp;$Z$2&amp;")"</f>
        <v>Karoonda East Murray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18</v>
      </c>
      <c r="W19" s="116">
        <v>18</v>
      </c>
      <c r="X19" s="116">
        <v>22</v>
      </c>
      <c r="Y19" s="112">
        <v>17</v>
      </c>
      <c r="Z19" s="112">
        <v>22</v>
      </c>
      <c r="AB19" s="117">
        <f t="shared" si="2"/>
        <v>2.5522041763341066E-2</v>
      </c>
    </row>
    <row r="20" spans="1:28" x14ac:dyDescent="0.25">
      <c r="S20" s="115" t="s">
        <v>64</v>
      </c>
      <c r="T20" s="115"/>
      <c r="U20" s="116"/>
      <c r="V20" s="116">
        <v>26</v>
      </c>
      <c r="W20" s="116">
        <v>14</v>
      </c>
      <c r="X20" s="116">
        <v>17</v>
      </c>
      <c r="Y20" s="112">
        <v>16</v>
      </c>
      <c r="Z20" s="112">
        <v>18</v>
      </c>
      <c r="AB20" s="117">
        <f t="shared" si="2"/>
        <v>2.0881670533642691E-2</v>
      </c>
    </row>
    <row r="21" spans="1:28" x14ac:dyDescent="0.25">
      <c r="S21" s="115" t="s">
        <v>65</v>
      </c>
      <c r="T21" s="115"/>
      <c r="U21" s="116"/>
      <c r="V21" s="116">
        <v>35</v>
      </c>
      <c r="W21" s="116">
        <v>37</v>
      </c>
      <c r="X21" s="116">
        <v>35</v>
      </c>
      <c r="Y21" s="112">
        <v>34</v>
      </c>
      <c r="Z21" s="112">
        <v>38</v>
      </c>
      <c r="AB21" s="117">
        <f t="shared" si="2"/>
        <v>4.4083526682134569E-2</v>
      </c>
    </row>
    <row r="22" spans="1:28" x14ac:dyDescent="0.25">
      <c r="S22" s="115" t="s">
        <v>66</v>
      </c>
      <c r="T22" s="115"/>
      <c r="U22" s="116"/>
      <c r="V22" s="116">
        <v>15</v>
      </c>
      <c r="W22" s="116">
        <v>17</v>
      </c>
      <c r="X22" s="116">
        <v>13</v>
      </c>
      <c r="Y22" s="112">
        <v>17</v>
      </c>
      <c r="Z22" s="112">
        <v>16</v>
      </c>
      <c r="AB22" s="117">
        <f t="shared" si="2"/>
        <v>1.8561484918793503E-2</v>
      </c>
    </row>
    <row r="23" spans="1:28" x14ac:dyDescent="0.25">
      <c r="S23" s="115" t="s">
        <v>67</v>
      </c>
      <c r="T23" s="115"/>
      <c r="U23" s="116"/>
      <c r="V23" s="116">
        <v>48</v>
      </c>
      <c r="W23" s="116">
        <v>46</v>
      </c>
      <c r="X23" s="116">
        <v>49</v>
      </c>
      <c r="Y23" s="112">
        <v>43</v>
      </c>
      <c r="Z23" s="112">
        <v>54</v>
      </c>
      <c r="AB23" s="117">
        <f t="shared" si="2"/>
        <v>6.2645011600928072E-2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0</v>
      </c>
      <c r="Y24" s="112">
        <v>3</v>
      </c>
      <c r="Z24" s="112">
        <v>4</v>
      </c>
      <c r="AB24" s="117">
        <f t="shared" si="2"/>
        <v>4.6403712296983757E-3</v>
      </c>
    </row>
    <row r="25" spans="1:28" x14ac:dyDescent="0.25">
      <c r="S25" s="115" t="s">
        <v>69</v>
      </c>
      <c r="T25" s="115"/>
      <c r="U25" s="116"/>
      <c r="V25" s="116">
        <v>6</v>
      </c>
      <c r="W25" s="116">
        <v>5</v>
      </c>
      <c r="X25" s="116">
        <v>5</v>
      </c>
      <c r="Y25" s="112">
        <v>8</v>
      </c>
      <c r="Z25" s="112">
        <v>10</v>
      </c>
      <c r="AB25" s="117">
        <f t="shared" si="2"/>
        <v>1.1600928074245939E-2</v>
      </c>
    </row>
    <row r="26" spans="1:28" x14ac:dyDescent="0.25">
      <c r="S26" s="115" t="s">
        <v>70</v>
      </c>
      <c r="T26" s="115"/>
      <c r="U26" s="116"/>
      <c r="V26" s="116">
        <v>11</v>
      </c>
      <c r="W26" s="116">
        <v>9</v>
      </c>
      <c r="X26" s="116">
        <v>8</v>
      </c>
      <c r="Y26" s="112">
        <v>13</v>
      </c>
      <c r="Z26" s="112">
        <v>12</v>
      </c>
      <c r="AB26" s="117">
        <f t="shared" si="2"/>
        <v>1.3921113689095127E-2</v>
      </c>
    </row>
    <row r="27" spans="1:28" x14ac:dyDescent="0.25">
      <c r="S27" s="115" t="s">
        <v>71</v>
      </c>
      <c r="T27" s="115"/>
      <c r="U27" s="116"/>
      <c r="V27" s="116">
        <v>18</v>
      </c>
      <c r="W27" s="116">
        <v>20</v>
      </c>
      <c r="X27" s="116">
        <v>15</v>
      </c>
      <c r="Y27" s="112">
        <v>11</v>
      </c>
      <c r="Z27" s="112">
        <v>13</v>
      </c>
      <c r="AB27" s="117">
        <f t="shared" si="2"/>
        <v>1.5081206496519721E-2</v>
      </c>
    </row>
    <row r="28" spans="1:28" x14ac:dyDescent="0.25">
      <c r="S28" s="115" t="s">
        <v>72</v>
      </c>
      <c r="T28" s="115"/>
      <c r="U28" s="116"/>
      <c r="V28" s="116">
        <v>42</v>
      </c>
      <c r="W28" s="116">
        <v>41</v>
      </c>
      <c r="X28" s="116">
        <v>48</v>
      </c>
      <c r="Y28" s="112">
        <v>55</v>
      </c>
      <c r="Z28" s="112">
        <v>32</v>
      </c>
      <c r="AB28" s="117">
        <f t="shared" si="2"/>
        <v>3.7122969837587005E-2</v>
      </c>
    </row>
    <row r="29" spans="1:28" x14ac:dyDescent="0.25">
      <c r="S29" s="115" t="s">
        <v>73</v>
      </c>
      <c r="T29" s="115"/>
      <c r="U29" s="116"/>
      <c r="V29" s="116">
        <v>38</v>
      </c>
      <c r="W29" s="116">
        <v>37</v>
      </c>
      <c r="X29" s="116">
        <v>25</v>
      </c>
      <c r="Y29" s="112">
        <v>26</v>
      </c>
      <c r="Z29" s="112">
        <v>27</v>
      </c>
      <c r="AB29" s="117">
        <f t="shared" si="2"/>
        <v>3.1322505800464036E-2</v>
      </c>
    </row>
    <row r="30" spans="1:28" x14ac:dyDescent="0.25">
      <c r="S30" s="115" t="s">
        <v>74</v>
      </c>
      <c r="T30" s="115"/>
      <c r="U30" s="116"/>
      <c r="V30" s="116">
        <v>40</v>
      </c>
      <c r="W30" s="116">
        <v>40</v>
      </c>
      <c r="X30" s="116">
        <v>39</v>
      </c>
      <c r="Y30" s="112">
        <v>40</v>
      </c>
      <c r="Z30" s="112">
        <v>44</v>
      </c>
      <c r="AB30" s="117">
        <f t="shared" si="2"/>
        <v>5.1044083526682132E-2</v>
      </c>
    </row>
    <row r="31" spans="1:28" x14ac:dyDescent="0.25">
      <c r="S31" s="115" t="s">
        <v>75</v>
      </c>
      <c r="T31" s="115"/>
      <c r="U31" s="116"/>
      <c r="V31" s="116">
        <v>62</v>
      </c>
      <c r="W31" s="116">
        <v>64</v>
      </c>
      <c r="X31" s="116">
        <v>66</v>
      </c>
      <c r="Y31" s="112">
        <v>64</v>
      </c>
      <c r="Z31" s="112">
        <v>77</v>
      </c>
      <c r="AB31" s="117">
        <f t="shared" si="2"/>
        <v>8.9327146171693739E-2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6</v>
      </c>
      <c r="W32" s="116">
        <v>6</v>
      </c>
      <c r="X32" s="116">
        <v>6</v>
      </c>
      <c r="Y32" s="112">
        <v>8</v>
      </c>
      <c r="Z32" s="112">
        <v>5</v>
      </c>
      <c r="AB32" s="117">
        <f t="shared" si="2"/>
        <v>5.8004640371229696E-3</v>
      </c>
    </row>
    <row r="33" spans="19:32" x14ac:dyDescent="0.25">
      <c r="S33" s="115" t="s">
        <v>77</v>
      </c>
      <c r="T33" s="115"/>
      <c r="U33" s="116"/>
      <c r="V33" s="116">
        <v>33</v>
      </c>
      <c r="W33" s="116">
        <v>32</v>
      </c>
      <c r="X33" s="116">
        <v>25</v>
      </c>
      <c r="Y33" s="112">
        <v>28</v>
      </c>
      <c r="Z33" s="112">
        <v>24</v>
      </c>
      <c r="AB33" s="117">
        <f t="shared" si="2"/>
        <v>2.7842227378190254E-2</v>
      </c>
    </row>
    <row r="34" spans="19:32" x14ac:dyDescent="0.25">
      <c r="S34" s="118" t="s">
        <v>53</v>
      </c>
      <c r="T34" s="118"/>
      <c r="U34" s="119"/>
      <c r="V34" s="119">
        <v>825</v>
      </c>
      <c r="W34" s="119">
        <v>868</v>
      </c>
      <c r="X34" s="119">
        <v>834</v>
      </c>
      <c r="Y34" s="120">
        <v>830</v>
      </c>
      <c r="Z34" s="120">
        <v>862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437</v>
      </c>
      <c r="W37" s="112">
        <v>454</v>
      </c>
      <c r="X37" s="112">
        <v>434</v>
      </c>
      <c r="Y37" s="112">
        <v>424</v>
      </c>
      <c r="Z37" s="112">
        <v>417</v>
      </c>
      <c r="AB37" s="132">
        <f>Z37/Z40*100</f>
        <v>79.885057471264361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84</v>
      </c>
      <c r="W38" s="112">
        <v>89</v>
      </c>
      <c r="X38" s="112">
        <v>99</v>
      </c>
      <c r="Y38" s="112">
        <v>103</v>
      </c>
      <c r="Z38" s="112">
        <v>105</v>
      </c>
      <c r="AB38" s="132">
        <f>Z38/Z40*100</f>
        <v>20.114942528735632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521</v>
      </c>
      <c r="W40" s="112">
        <v>543</v>
      </c>
      <c r="X40" s="112">
        <v>533</v>
      </c>
      <c r="Y40" s="112">
        <v>527</v>
      </c>
      <c r="Z40" s="112">
        <v>522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18</v>
      </c>
      <c r="W45" s="112">
        <v>17</v>
      </c>
      <c r="X45" s="112">
        <v>15</v>
      </c>
      <c r="Y45" s="112">
        <v>9</v>
      </c>
      <c r="Z45" s="112">
        <v>11</v>
      </c>
    </row>
    <row r="46" spans="19:32" x14ac:dyDescent="0.25">
      <c r="S46" s="115" t="s">
        <v>38</v>
      </c>
      <c r="T46" s="115"/>
      <c r="U46" s="112"/>
      <c r="V46" s="112">
        <v>27</v>
      </c>
      <c r="W46" s="112">
        <v>21</v>
      </c>
      <c r="X46" s="112">
        <v>33</v>
      </c>
      <c r="Y46" s="112">
        <v>59</v>
      </c>
      <c r="Z46" s="112">
        <v>67</v>
      </c>
    </row>
    <row r="47" spans="19:32" x14ac:dyDescent="0.25">
      <c r="S47" s="115" t="s">
        <v>39</v>
      </c>
      <c r="T47" s="115"/>
      <c r="U47" s="112"/>
      <c r="V47" s="112">
        <v>39</v>
      </c>
      <c r="W47" s="112">
        <v>59</v>
      </c>
      <c r="X47" s="112">
        <v>44</v>
      </c>
      <c r="Y47" s="112">
        <v>30</v>
      </c>
      <c r="Z47" s="112">
        <v>38</v>
      </c>
    </row>
    <row r="48" spans="19:32" x14ac:dyDescent="0.25">
      <c r="S48" s="115" t="s">
        <v>40</v>
      </c>
      <c r="T48" s="115"/>
      <c r="U48" s="112"/>
      <c r="V48" s="112">
        <v>38</v>
      </c>
      <c r="W48" s="112">
        <v>54</v>
      </c>
      <c r="X48" s="112">
        <v>44</v>
      </c>
      <c r="Y48" s="112">
        <v>32</v>
      </c>
      <c r="Z48" s="112">
        <v>56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27</v>
      </c>
      <c r="W49" s="112">
        <v>28</v>
      </c>
      <c r="X49" s="112">
        <v>31</v>
      </c>
      <c r="Y49" s="112">
        <v>45</v>
      </c>
      <c r="Z49" s="112">
        <v>33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Karoonda East Murray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21</v>
      </c>
      <c r="W50" s="112">
        <v>24</v>
      </c>
      <c r="X50" s="112">
        <v>25</v>
      </c>
      <c r="Y50" s="112">
        <v>21</v>
      </c>
      <c r="Z50" s="112">
        <v>21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36</v>
      </c>
      <c r="W51" s="112">
        <v>38</v>
      </c>
      <c r="X51" s="112">
        <v>35</v>
      </c>
      <c r="Y51" s="112">
        <v>30</v>
      </c>
      <c r="Z51" s="112">
        <v>22</v>
      </c>
    </row>
    <row r="52" spans="1:26" ht="15" customHeight="1" x14ac:dyDescent="0.25">
      <c r="S52" s="115" t="s">
        <v>44</v>
      </c>
      <c r="T52" s="115"/>
      <c r="U52" s="112"/>
      <c r="V52" s="112">
        <v>35</v>
      </c>
      <c r="W52" s="112">
        <v>26</v>
      </c>
      <c r="X52" s="112">
        <v>40</v>
      </c>
      <c r="Y52" s="112">
        <v>48</v>
      </c>
      <c r="Z52" s="112">
        <v>41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44</v>
      </c>
      <c r="W53" s="112">
        <v>49</v>
      </c>
      <c r="X53" s="112">
        <v>43</v>
      </c>
      <c r="Y53" s="112">
        <v>36</v>
      </c>
      <c r="Z53" s="112">
        <v>48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43</v>
      </c>
      <c r="W54" s="112">
        <v>34</v>
      </c>
      <c r="X54" s="112">
        <v>26</v>
      </c>
      <c r="Y54" s="112">
        <v>35</v>
      </c>
      <c r="Z54" s="112">
        <v>31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51</v>
      </c>
      <c r="W55" s="112">
        <v>54</v>
      </c>
      <c r="X55" s="112">
        <v>57</v>
      </c>
      <c r="Y55" s="112">
        <v>44</v>
      </c>
      <c r="Z55" s="112">
        <v>31</v>
      </c>
    </row>
    <row r="56" spans="1:26" ht="15" customHeight="1" x14ac:dyDescent="0.25">
      <c r="S56" s="115" t="s">
        <v>48</v>
      </c>
      <c r="T56" s="115"/>
      <c r="U56" s="112"/>
      <c r="V56" s="112">
        <v>23</v>
      </c>
      <c r="W56" s="112">
        <v>20</v>
      </c>
      <c r="X56" s="112">
        <v>19</v>
      </c>
      <c r="Y56" s="112">
        <v>29</v>
      </c>
      <c r="Z56" s="112">
        <v>28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15</v>
      </c>
      <c r="W57" s="112">
        <v>15</v>
      </c>
      <c r="X57" s="112">
        <v>20</v>
      </c>
      <c r="Y57" s="112">
        <v>23</v>
      </c>
      <c r="Z57" s="112">
        <v>30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6</v>
      </c>
      <c r="W58" s="112">
        <v>8</v>
      </c>
      <c r="X58" s="112">
        <v>12</v>
      </c>
      <c r="Y58" s="112">
        <v>14</v>
      </c>
      <c r="Z58" s="112">
        <v>17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2</v>
      </c>
      <c r="Y59" s="112">
        <v>0</v>
      </c>
      <c r="Z59" s="112">
        <v>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1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429</v>
      </c>
      <c r="W61" s="112">
        <v>457</v>
      </c>
      <c r="X61" s="112">
        <v>447</v>
      </c>
      <c r="Y61" s="112">
        <v>459</v>
      </c>
      <c r="Z61" s="112">
        <v>471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12</v>
      </c>
      <c r="W64" s="112">
        <v>6</v>
      </c>
      <c r="X64" s="112">
        <v>11</v>
      </c>
      <c r="Y64" s="112">
        <v>13</v>
      </c>
      <c r="Z64" s="112">
        <v>13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Karoonda East Murray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24</v>
      </c>
      <c r="W65" s="112">
        <v>38</v>
      </c>
      <c r="X65" s="112">
        <v>30</v>
      </c>
      <c r="Y65" s="112">
        <v>30</v>
      </c>
      <c r="Z65" s="112">
        <v>26</v>
      </c>
    </row>
    <row r="66" spans="1:26" x14ac:dyDescent="0.25">
      <c r="S66" s="115" t="s">
        <v>39</v>
      </c>
      <c r="T66" s="115"/>
      <c r="U66" s="112"/>
      <c r="V66" s="112">
        <v>38</v>
      </c>
      <c r="W66" s="112">
        <v>42</v>
      </c>
      <c r="X66" s="112">
        <v>46</v>
      </c>
      <c r="Y66" s="112">
        <v>37</v>
      </c>
      <c r="Z66" s="112">
        <v>32</v>
      </c>
    </row>
    <row r="67" spans="1:26" x14ac:dyDescent="0.25">
      <c r="S67" s="115" t="s">
        <v>40</v>
      </c>
      <c r="T67" s="115"/>
      <c r="U67" s="112"/>
      <c r="V67" s="112">
        <v>28</v>
      </c>
      <c r="W67" s="112">
        <v>35</v>
      </c>
      <c r="X67" s="112">
        <v>31</v>
      </c>
      <c r="Y67" s="112">
        <v>31</v>
      </c>
      <c r="Z67" s="112">
        <v>57</v>
      </c>
    </row>
    <row r="68" spans="1:26" x14ac:dyDescent="0.25">
      <c r="S68" s="115" t="s">
        <v>41</v>
      </c>
      <c r="T68" s="115"/>
      <c r="U68" s="112"/>
      <c r="V68" s="112">
        <v>15</v>
      </c>
      <c r="W68" s="112">
        <v>22</v>
      </c>
      <c r="X68" s="112">
        <v>19</v>
      </c>
      <c r="Y68" s="112">
        <v>25</v>
      </c>
      <c r="Z68" s="112">
        <v>26</v>
      </c>
    </row>
    <row r="69" spans="1:26" x14ac:dyDescent="0.25">
      <c r="S69" s="115" t="s">
        <v>42</v>
      </c>
      <c r="T69" s="115"/>
      <c r="U69" s="112"/>
      <c r="V69" s="112">
        <v>14</v>
      </c>
      <c r="W69" s="112">
        <v>12</v>
      </c>
      <c r="X69" s="112">
        <v>14</v>
      </c>
      <c r="Y69" s="112">
        <v>19</v>
      </c>
      <c r="Z69" s="112">
        <v>20</v>
      </c>
    </row>
    <row r="70" spans="1:26" x14ac:dyDescent="0.25">
      <c r="S70" s="115" t="s">
        <v>43</v>
      </c>
      <c r="T70" s="115"/>
      <c r="U70" s="112"/>
      <c r="V70" s="112">
        <v>52</v>
      </c>
      <c r="W70" s="112">
        <v>44</v>
      </c>
      <c r="X70" s="112">
        <v>34</v>
      </c>
      <c r="Y70" s="112">
        <v>30</v>
      </c>
      <c r="Z70" s="112">
        <v>30</v>
      </c>
    </row>
    <row r="71" spans="1:26" x14ac:dyDescent="0.25">
      <c r="S71" s="115" t="s">
        <v>44</v>
      </c>
      <c r="T71" s="115"/>
      <c r="U71" s="112"/>
      <c r="V71" s="112">
        <v>44</v>
      </c>
      <c r="W71" s="112">
        <v>51</v>
      </c>
      <c r="X71" s="112">
        <v>36</v>
      </c>
      <c r="Y71" s="112">
        <v>37</v>
      </c>
      <c r="Z71" s="112">
        <v>25</v>
      </c>
    </row>
    <row r="72" spans="1:26" x14ac:dyDescent="0.25">
      <c r="S72" s="115" t="s">
        <v>45</v>
      </c>
      <c r="T72" s="115"/>
      <c r="U72" s="112"/>
      <c r="V72" s="112">
        <v>48</v>
      </c>
      <c r="W72" s="112">
        <v>44</v>
      </c>
      <c r="X72" s="112">
        <v>39</v>
      </c>
      <c r="Y72" s="112">
        <v>48</v>
      </c>
      <c r="Z72" s="112">
        <v>57</v>
      </c>
    </row>
    <row r="73" spans="1:26" x14ac:dyDescent="0.25">
      <c r="S73" s="115" t="s">
        <v>46</v>
      </c>
      <c r="T73" s="115"/>
      <c r="U73" s="112"/>
      <c r="V73" s="112">
        <v>39</v>
      </c>
      <c r="W73" s="112">
        <v>32</v>
      </c>
      <c r="X73" s="112">
        <v>42</v>
      </c>
      <c r="Y73" s="112">
        <v>38</v>
      </c>
      <c r="Z73" s="112">
        <v>34</v>
      </c>
    </row>
    <row r="74" spans="1:26" x14ac:dyDescent="0.25">
      <c r="S74" s="115" t="s">
        <v>47</v>
      </c>
      <c r="T74" s="115"/>
      <c r="U74" s="112"/>
      <c r="V74" s="112">
        <v>36</v>
      </c>
      <c r="W74" s="112">
        <v>26</v>
      </c>
      <c r="X74" s="112">
        <v>26</v>
      </c>
      <c r="Y74" s="112">
        <v>30</v>
      </c>
      <c r="Z74" s="112">
        <v>22</v>
      </c>
    </row>
    <row r="75" spans="1:26" x14ac:dyDescent="0.25">
      <c r="S75" s="115" t="s">
        <v>48</v>
      </c>
      <c r="T75" s="115"/>
      <c r="U75" s="112"/>
      <c r="V75" s="112">
        <v>30</v>
      </c>
      <c r="W75" s="112">
        <v>42</v>
      </c>
      <c r="X75" s="112">
        <v>33</v>
      </c>
      <c r="Y75" s="112">
        <v>22</v>
      </c>
      <c r="Z75" s="112">
        <v>26</v>
      </c>
    </row>
    <row r="76" spans="1:26" x14ac:dyDescent="0.25">
      <c r="S76" s="115" t="s">
        <v>49</v>
      </c>
      <c r="T76" s="115"/>
      <c r="U76" s="112"/>
      <c r="V76" s="112">
        <v>16</v>
      </c>
      <c r="W76" s="112">
        <v>13</v>
      </c>
      <c r="X76" s="112">
        <v>17</v>
      </c>
      <c r="Y76" s="112">
        <v>17</v>
      </c>
      <c r="Z76" s="112">
        <v>17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6</v>
      </c>
      <c r="X77" s="112">
        <v>5</v>
      </c>
      <c r="Y77" s="112">
        <v>7</v>
      </c>
      <c r="Z77" s="112">
        <v>11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4</v>
      </c>
      <c r="X78" s="112">
        <v>2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2</v>
      </c>
      <c r="Y79" s="112">
        <v>4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397</v>
      </c>
      <c r="W80" s="112">
        <v>405</v>
      </c>
      <c r="X80" s="112">
        <v>387</v>
      </c>
      <c r="Y80" s="112">
        <v>372</v>
      </c>
      <c r="Z80" s="112">
        <v>393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Karoonda East Murray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18</v>
      </c>
      <c r="W83" s="112">
        <v>19</v>
      </c>
      <c r="X83" s="112">
        <v>17</v>
      </c>
      <c r="Y83" s="112">
        <v>18</v>
      </c>
      <c r="Z83" s="112">
        <v>20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8</v>
      </c>
      <c r="W84" s="112">
        <v>13</v>
      </c>
      <c r="X84" s="112">
        <v>10</v>
      </c>
      <c r="Y84" s="112">
        <v>8</v>
      </c>
      <c r="Z84" s="112">
        <v>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29</v>
      </c>
      <c r="W85" s="112">
        <v>38</v>
      </c>
      <c r="X85" s="112">
        <v>37</v>
      </c>
      <c r="Y85" s="112">
        <v>31</v>
      </c>
      <c r="Z85" s="112">
        <v>27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861</v>
      </c>
      <c r="D86" s="94">
        <f t="shared" ref="D86:D91" si="4">AD4</f>
        <v>3.3613445378151363E-2</v>
      </c>
      <c r="E86" s="95">
        <f t="shared" ref="E86:E91" si="5">AD4</f>
        <v>3.3613445378151363E-2</v>
      </c>
      <c r="F86" s="94">
        <f t="shared" ref="F86:F91" si="6">AF4</f>
        <v>5.0000000000000044E-2</v>
      </c>
      <c r="G86" s="95">
        <f t="shared" ref="G86:G91" si="7">AF4</f>
        <v>5.0000000000000044E-2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5</v>
      </c>
      <c r="W86" s="112">
        <v>5</v>
      </c>
      <c r="X86" s="112">
        <v>6</v>
      </c>
      <c r="Y86" s="112">
        <v>3</v>
      </c>
      <c r="Z86" s="112">
        <v>8</v>
      </c>
    </row>
    <row r="87" spans="1:30" ht="15" customHeight="1" x14ac:dyDescent="0.25">
      <c r="A87" s="96" t="s">
        <v>4</v>
      </c>
      <c r="B87" s="49"/>
      <c r="C87" s="97" t="str">
        <f t="shared" si="3"/>
        <v>471</v>
      </c>
      <c r="D87" s="94">
        <f t="shared" si="4"/>
        <v>3.0634573304157531E-2</v>
      </c>
      <c r="E87" s="95">
        <f t="shared" si="5"/>
        <v>3.0634573304157531E-2</v>
      </c>
      <c r="F87" s="94">
        <f t="shared" si="6"/>
        <v>0.10563380281690149</v>
      </c>
      <c r="G87" s="95">
        <f t="shared" si="7"/>
        <v>0.10563380281690149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4</v>
      </c>
      <c r="W87" s="112">
        <v>0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6" t="s">
        <v>5</v>
      </c>
      <c r="B88" s="49"/>
      <c r="C88" s="97" t="str">
        <f t="shared" si="3"/>
        <v>396</v>
      </c>
      <c r="D88" s="94">
        <f t="shared" si="4"/>
        <v>6.4516129032258007E-2</v>
      </c>
      <c r="E88" s="95">
        <f t="shared" si="5"/>
        <v>6.4516129032258007E-2</v>
      </c>
      <c r="F88" s="94">
        <f t="shared" si="6"/>
        <v>7.6335877862594437E-3</v>
      </c>
      <c r="G88" s="95">
        <f t="shared" si="7"/>
        <v>7.6335877862594437E-3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5</v>
      </c>
      <c r="W88" s="112">
        <v>3</v>
      </c>
      <c r="X88" s="112">
        <v>5</v>
      </c>
      <c r="Y88" s="112">
        <v>5</v>
      </c>
      <c r="Z88" s="112">
        <v>8</v>
      </c>
    </row>
    <row r="89" spans="1:30" ht="15" customHeight="1" x14ac:dyDescent="0.25">
      <c r="A89" s="49" t="s">
        <v>6</v>
      </c>
      <c r="B89" s="49"/>
      <c r="C89" s="97" t="str">
        <f t="shared" si="3"/>
        <v>520</v>
      </c>
      <c r="D89" s="94">
        <f t="shared" si="4"/>
        <v>-1.7013232514177745E-2</v>
      </c>
      <c r="E89" s="95">
        <f t="shared" si="5"/>
        <v>-1.7013232514177745E-2</v>
      </c>
      <c r="F89" s="94">
        <f t="shared" si="6"/>
        <v>0</v>
      </c>
      <c r="G89" s="95">
        <f t="shared" si="7"/>
        <v>0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21</v>
      </c>
      <c r="W89" s="112">
        <v>24</v>
      </c>
      <c r="X89" s="112">
        <v>21</v>
      </c>
      <c r="Y89" s="112">
        <v>18</v>
      </c>
      <c r="Z89" s="112">
        <v>32</v>
      </c>
    </row>
    <row r="90" spans="1:30" ht="15" customHeight="1" x14ac:dyDescent="0.25">
      <c r="A90" s="49" t="s">
        <v>95</v>
      </c>
      <c r="B90" s="49"/>
      <c r="C90" s="97" t="str">
        <f t="shared" si="3"/>
        <v>$19,928</v>
      </c>
      <c r="D90" s="94">
        <f t="shared" si="4"/>
        <v>0.10402550154648016</v>
      </c>
      <c r="E90" s="95">
        <f t="shared" si="5"/>
        <v>0.10402550154648016</v>
      </c>
      <c r="F90" s="94">
        <f t="shared" si="6"/>
        <v>3.0957061562338462E-2</v>
      </c>
      <c r="G90" s="95">
        <f t="shared" si="7"/>
        <v>3.0957061562338462E-2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43</v>
      </c>
      <c r="W90" s="112">
        <v>43</v>
      </c>
      <c r="X90" s="112">
        <v>42</v>
      </c>
      <c r="Y90" s="112">
        <v>46</v>
      </c>
      <c r="Z90" s="112">
        <v>30</v>
      </c>
    </row>
    <row r="91" spans="1:30" ht="15" customHeight="1" x14ac:dyDescent="0.25">
      <c r="A91" s="49" t="s">
        <v>7</v>
      </c>
      <c r="B91" s="49"/>
      <c r="C91" s="97" t="str">
        <f t="shared" si="3"/>
        <v>$21.6 mil</v>
      </c>
      <c r="D91" s="94">
        <f t="shared" si="4"/>
        <v>0.11415874924543079</v>
      </c>
      <c r="E91" s="95">
        <f t="shared" si="5"/>
        <v>0.11415874924543079</v>
      </c>
      <c r="F91" s="94">
        <f t="shared" si="6"/>
        <v>0.55221359652655999</v>
      </c>
      <c r="G91" s="95">
        <f t="shared" si="7"/>
        <v>0.55221359652655999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285</v>
      </c>
      <c r="W91" s="112">
        <v>304</v>
      </c>
      <c r="X91" s="112">
        <v>302</v>
      </c>
      <c r="Y91" s="112">
        <v>302</v>
      </c>
      <c r="Z91" s="112">
        <v>304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10</v>
      </c>
      <c r="W93" s="112">
        <v>11</v>
      </c>
      <c r="X93" s="112">
        <v>9</v>
      </c>
      <c r="Y93" s="112">
        <v>14</v>
      </c>
      <c r="Z93" s="112">
        <v>13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22</v>
      </c>
      <c r="W94" s="112">
        <v>31</v>
      </c>
      <c r="X94" s="112">
        <v>24</v>
      </c>
      <c r="Y94" s="112">
        <v>24</v>
      </c>
      <c r="Z94" s="112">
        <v>20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7</v>
      </c>
      <c r="W95" s="112">
        <v>8</v>
      </c>
      <c r="X95" s="112">
        <v>3</v>
      </c>
      <c r="Y95" s="112">
        <v>7</v>
      </c>
      <c r="Z95" s="112">
        <v>7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35</v>
      </c>
      <c r="W96" s="112">
        <v>32</v>
      </c>
      <c r="X96" s="112">
        <v>41</v>
      </c>
      <c r="Y96" s="112">
        <v>50</v>
      </c>
      <c r="Z96" s="112">
        <v>43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26</v>
      </c>
      <c r="W97" s="112">
        <v>27</v>
      </c>
      <c r="X97" s="112">
        <v>26</v>
      </c>
      <c r="Y97" s="112">
        <v>19</v>
      </c>
      <c r="Z97" s="112">
        <v>25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8</v>
      </c>
      <c r="W98" s="112">
        <v>5</v>
      </c>
      <c r="X98" s="112">
        <v>12</v>
      </c>
      <c r="Y98" s="112">
        <v>10</v>
      </c>
      <c r="Z98" s="112">
        <v>11</v>
      </c>
    </row>
    <row r="99" spans="1:32" ht="15" customHeight="1" x14ac:dyDescent="0.25">
      <c r="S99" s="115" t="s">
        <v>188</v>
      </c>
      <c r="T99" s="115"/>
      <c r="U99" s="112"/>
      <c r="V99" s="112">
        <v>12</v>
      </c>
      <c r="W99" s="112">
        <v>8</v>
      </c>
      <c r="X99" s="112">
        <v>8</v>
      </c>
      <c r="Y99" s="112">
        <v>3</v>
      </c>
      <c r="Z99" s="112">
        <v>3</v>
      </c>
    </row>
    <row r="100" spans="1:32" ht="15" customHeight="1" x14ac:dyDescent="0.25">
      <c r="S100" s="115" t="s">
        <v>58</v>
      </c>
      <c r="T100" s="115"/>
      <c r="U100" s="112"/>
      <c r="V100" s="112">
        <v>30</v>
      </c>
      <c r="W100" s="112">
        <v>34</v>
      </c>
      <c r="X100" s="112">
        <v>32</v>
      </c>
      <c r="Y100" s="112">
        <v>22</v>
      </c>
      <c r="Z100" s="112">
        <v>25</v>
      </c>
    </row>
    <row r="101" spans="1:32" x14ac:dyDescent="0.25">
      <c r="A101" s="18"/>
      <c r="S101" s="118" t="s">
        <v>53</v>
      </c>
      <c r="T101" s="118"/>
      <c r="U101" s="112"/>
      <c r="V101" s="112">
        <v>243</v>
      </c>
      <c r="W101" s="112">
        <v>244</v>
      </c>
      <c r="X101" s="112">
        <v>234</v>
      </c>
      <c r="Y101" s="112">
        <v>223</v>
      </c>
      <c r="Z101" s="112">
        <v>217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486</v>
      </c>
      <c r="W104" s="112">
        <v>525</v>
      </c>
      <c r="X104" s="112">
        <v>480</v>
      </c>
      <c r="Y104" s="112">
        <v>460</v>
      </c>
      <c r="Z104" s="112">
        <v>515</v>
      </c>
      <c r="AB104" s="109" t="str">
        <f>TEXT(Z104,"###,###")</f>
        <v>515</v>
      </c>
      <c r="AD104" s="130">
        <f>Z104/($Z$4)*100</f>
        <v>59.814169570267126</v>
      </c>
      <c r="AF104" s="109"/>
    </row>
    <row r="105" spans="1:32" x14ac:dyDescent="0.25">
      <c r="S105" s="115" t="s">
        <v>17</v>
      </c>
      <c r="T105" s="115"/>
      <c r="U105" s="112"/>
      <c r="V105" s="112">
        <v>119</v>
      </c>
      <c r="W105" s="112">
        <v>116</v>
      </c>
      <c r="X105" s="112">
        <v>108</v>
      </c>
      <c r="Y105" s="112">
        <v>117</v>
      </c>
      <c r="Z105" s="112">
        <v>121</v>
      </c>
      <c r="AB105" s="109" t="str">
        <f>TEXT(Z105,"###,###")</f>
        <v>121</v>
      </c>
      <c r="AD105" s="130">
        <f>Z105/($Z$4)*100</f>
        <v>14.053426248548201</v>
      </c>
      <c r="AF105" s="109"/>
    </row>
    <row r="106" spans="1:32" x14ac:dyDescent="0.25">
      <c r="S106" s="118" t="s">
        <v>53</v>
      </c>
      <c r="T106" s="118"/>
      <c r="U106" s="120"/>
      <c r="V106" s="120">
        <v>605</v>
      </c>
      <c r="W106" s="120">
        <v>641</v>
      </c>
      <c r="X106" s="120">
        <v>588</v>
      </c>
      <c r="Y106" s="120">
        <v>577</v>
      </c>
      <c r="Z106" s="120">
        <v>636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153</v>
      </c>
      <c r="W108" s="112">
        <v>193</v>
      </c>
      <c r="X108" s="112">
        <v>155</v>
      </c>
      <c r="Y108" s="112">
        <v>154</v>
      </c>
      <c r="Z108" s="112">
        <v>186</v>
      </c>
      <c r="AB108" s="109" t="str">
        <f>TEXT(Z108,"###,###")</f>
        <v>186</v>
      </c>
      <c r="AD108" s="130">
        <f>Z108/($Z$4)*100</f>
        <v>21.602787456445995</v>
      </c>
      <c r="AF108" s="109"/>
    </row>
    <row r="109" spans="1:32" x14ac:dyDescent="0.25">
      <c r="S109" s="115" t="s">
        <v>20</v>
      </c>
      <c r="T109" s="115"/>
      <c r="U109" s="112"/>
      <c r="V109" s="112">
        <v>156</v>
      </c>
      <c r="W109" s="112">
        <v>145</v>
      </c>
      <c r="X109" s="112">
        <v>163</v>
      </c>
      <c r="Y109" s="112">
        <v>137</v>
      </c>
      <c r="Z109" s="112">
        <v>139</v>
      </c>
      <c r="AB109" s="109" t="str">
        <f>TEXT(Z109,"###,###")</f>
        <v>139</v>
      </c>
      <c r="AD109" s="130">
        <f>Z109/($Z$4)*100</f>
        <v>16.144018583042975</v>
      </c>
      <c r="AF109" s="109"/>
    </row>
    <row r="110" spans="1:32" x14ac:dyDescent="0.25">
      <c r="S110" s="115" t="s">
        <v>21</v>
      </c>
      <c r="T110" s="115"/>
      <c r="U110" s="112"/>
      <c r="V110" s="112">
        <v>77</v>
      </c>
      <c r="W110" s="112">
        <v>89</v>
      </c>
      <c r="X110" s="112">
        <v>104</v>
      </c>
      <c r="Y110" s="112">
        <v>130</v>
      </c>
      <c r="Z110" s="112">
        <v>139</v>
      </c>
      <c r="AB110" s="109" t="str">
        <f>TEXT(Z110,"###,###")</f>
        <v>139</v>
      </c>
      <c r="AD110" s="130">
        <f>Z110/($Z$4)*100</f>
        <v>16.144018583042975</v>
      </c>
      <c r="AF110" s="109"/>
    </row>
    <row r="111" spans="1:32" x14ac:dyDescent="0.25">
      <c r="S111" s="115" t="s">
        <v>22</v>
      </c>
      <c r="T111" s="115"/>
      <c r="U111" s="112"/>
      <c r="V111" s="112">
        <v>171</v>
      </c>
      <c r="W111" s="112">
        <v>170</v>
      </c>
      <c r="X111" s="112">
        <v>166</v>
      </c>
      <c r="Y111" s="112">
        <v>156</v>
      </c>
      <c r="Z111" s="112">
        <v>161</v>
      </c>
      <c r="AB111" s="109" t="str">
        <f>TEXT(Z111,"###,###")</f>
        <v>161</v>
      </c>
      <c r="AD111" s="130">
        <f>Z111/($Z$4)*100</f>
        <v>18.699186991869919</v>
      </c>
      <c r="AF111" s="109"/>
    </row>
    <row r="112" spans="1:32" x14ac:dyDescent="0.25">
      <c r="S112" s="118" t="s">
        <v>53</v>
      </c>
      <c r="T112" s="118"/>
      <c r="U112" s="112"/>
      <c r="V112" s="112">
        <v>820</v>
      </c>
      <c r="W112" s="112">
        <v>866</v>
      </c>
      <c r="X112" s="112">
        <v>834</v>
      </c>
      <c r="Y112" s="112">
        <v>835</v>
      </c>
      <c r="Z112" s="112">
        <v>862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46.93</v>
      </c>
      <c r="W118" s="131">
        <v>47.08</v>
      </c>
      <c r="X118" s="131">
        <v>47.42</v>
      </c>
      <c r="Y118" s="131">
        <v>47.6</v>
      </c>
      <c r="Z118" s="131">
        <v>47.32</v>
      </c>
      <c r="AB118" s="109" t="str">
        <f>TEXT(Z118,"##.0")</f>
        <v>47.3</v>
      </c>
    </row>
    <row r="120" spans="19:32" x14ac:dyDescent="0.25">
      <c r="S120" s="101" t="s">
        <v>97</v>
      </c>
      <c r="T120" s="112"/>
      <c r="U120" s="112"/>
      <c r="V120" s="112">
        <v>254</v>
      </c>
      <c r="W120" s="112">
        <v>258</v>
      </c>
      <c r="X120" s="112">
        <v>262</v>
      </c>
      <c r="Y120" s="112">
        <v>264</v>
      </c>
      <c r="Z120" s="112">
        <v>273</v>
      </c>
      <c r="AB120" s="109" t="str">
        <f>TEXT(Z120,"###,###")</f>
        <v>273</v>
      </c>
    </row>
    <row r="121" spans="19:32" x14ac:dyDescent="0.25">
      <c r="S121" s="101" t="s">
        <v>98</v>
      </c>
      <c r="T121" s="112"/>
      <c r="U121" s="112"/>
      <c r="V121" s="112">
        <v>179</v>
      </c>
      <c r="W121" s="112">
        <v>201</v>
      </c>
      <c r="X121" s="112">
        <v>201</v>
      </c>
      <c r="Y121" s="112">
        <v>194</v>
      </c>
      <c r="Z121" s="112">
        <v>181</v>
      </c>
      <c r="AB121" s="109" t="str">
        <f>TEXT(Z121,"###,###")</f>
        <v>181</v>
      </c>
    </row>
    <row r="122" spans="19:32" x14ac:dyDescent="0.25">
      <c r="S122" s="101" t="s">
        <v>99</v>
      </c>
      <c r="T122" s="112"/>
      <c r="U122" s="112"/>
      <c r="V122" s="112">
        <v>88</v>
      </c>
      <c r="W122" s="112">
        <v>85</v>
      </c>
      <c r="X122" s="112">
        <v>75</v>
      </c>
      <c r="Y122" s="112">
        <v>71</v>
      </c>
      <c r="Z122" s="112">
        <v>63</v>
      </c>
      <c r="AB122" s="109" t="str">
        <f>TEXT(Z122,"###,###")</f>
        <v>63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342</v>
      </c>
      <c r="W124" s="112">
        <v>343</v>
      </c>
      <c r="X124" s="112">
        <v>337</v>
      </c>
      <c r="Y124" s="112">
        <v>335</v>
      </c>
      <c r="Z124" s="112">
        <v>336</v>
      </c>
      <c r="AB124" s="109" t="str">
        <f>TEXT(Z124,"###,###")</f>
        <v>336</v>
      </c>
      <c r="AD124" s="127">
        <f>Z124/$Z$7*100</f>
        <v>64.615384615384613</v>
      </c>
    </row>
    <row r="125" spans="19:32" x14ac:dyDescent="0.25">
      <c r="S125" s="101" t="s">
        <v>101</v>
      </c>
      <c r="T125" s="112"/>
      <c r="U125" s="112"/>
      <c r="V125" s="112">
        <v>267</v>
      </c>
      <c r="W125" s="112">
        <v>286</v>
      </c>
      <c r="X125" s="112">
        <v>276</v>
      </c>
      <c r="Y125" s="112">
        <v>265</v>
      </c>
      <c r="Z125" s="112">
        <v>244</v>
      </c>
      <c r="AB125" s="109" t="str">
        <f>TEXT(Z125,"###,###")</f>
        <v>244</v>
      </c>
      <c r="AD125" s="127">
        <f>Z125/$Z$7*100</f>
        <v>46.92307692307692</v>
      </c>
    </row>
    <row r="127" spans="19:32" x14ac:dyDescent="0.25">
      <c r="S127" s="101" t="s">
        <v>102</v>
      </c>
      <c r="T127" s="112"/>
      <c r="U127" s="112"/>
      <c r="V127" s="112">
        <v>281</v>
      </c>
      <c r="W127" s="112">
        <v>304</v>
      </c>
      <c r="X127" s="112">
        <v>300</v>
      </c>
      <c r="Y127" s="112">
        <v>303</v>
      </c>
      <c r="Z127" s="112">
        <v>305</v>
      </c>
      <c r="AB127" s="109" t="str">
        <f>TEXT(Z127,"###,###")</f>
        <v>305</v>
      </c>
      <c r="AD127" s="127">
        <f>Z127/$Z$7*100</f>
        <v>58.653846153846153</v>
      </c>
    </row>
    <row r="128" spans="19:32" x14ac:dyDescent="0.25">
      <c r="S128" s="101" t="s">
        <v>103</v>
      </c>
      <c r="T128" s="112"/>
      <c r="U128" s="112"/>
      <c r="V128" s="112">
        <v>237</v>
      </c>
      <c r="W128" s="112">
        <v>245</v>
      </c>
      <c r="X128" s="112">
        <v>235</v>
      </c>
      <c r="Y128" s="112">
        <v>226</v>
      </c>
      <c r="Z128" s="112">
        <v>218</v>
      </c>
      <c r="AB128" s="109" t="str">
        <f>TEXT(Z128,"###,###")</f>
        <v>218</v>
      </c>
      <c r="AD128" s="127">
        <f>Z128/$Z$7*100</f>
        <v>41.923076923076927</v>
      </c>
    </row>
    <row r="130" spans="19:20" x14ac:dyDescent="0.25">
      <c r="S130" s="101" t="s">
        <v>261</v>
      </c>
      <c r="T130" s="127">
        <v>52.5</v>
      </c>
    </row>
    <row r="131" spans="19:20" x14ac:dyDescent="0.25">
      <c r="S131" s="101" t="s">
        <v>262</v>
      </c>
      <c r="T131" s="127">
        <v>34.807692307692307</v>
      </c>
    </row>
    <row r="132" spans="19:20" x14ac:dyDescent="0.25">
      <c r="S132" s="101" t="s">
        <v>263</v>
      </c>
      <c r="T132" s="127">
        <v>12.115384615384615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F7EC50F-A978-41D7-BA8F-72BDA5B974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9C51C58-5777-48F6-B314-DF23ACD572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4C92A10-A88E-40D4-A176-408E670F12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687430E-E869-4689-809A-3C52148A10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015B8-F92E-489C-867F-C01F2629C562}">
  <sheetPr codeName="Sheet9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132</v>
      </c>
      <c r="T1" s="99"/>
      <c r="U1" s="99"/>
      <c r="V1" s="99"/>
      <c r="W1" s="99"/>
      <c r="X1" s="99"/>
      <c r="Y1" s="100" t="s">
        <v>217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132</v>
      </c>
      <c r="Y3" s="105" t="s">
        <v>217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10.26 Kimba,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735</v>
      </c>
      <c r="W4" s="108">
        <v>838</v>
      </c>
      <c r="X4" s="108">
        <v>896</v>
      </c>
      <c r="Y4" s="108">
        <v>907</v>
      </c>
      <c r="Z4" s="108">
        <v>954</v>
      </c>
      <c r="AB4" s="109" t="str">
        <f>TEXT(Z4,"###,###")</f>
        <v>954</v>
      </c>
      <c r="AD4" s="110">
        <f>Z4/Y4-1</f>
        <v>5.1819184123484074E-2</v>
      </c>
      <c r="AF4" s="110">
        <f>Z4/V4-1</f>
        <v>0.29795918367346941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376</v>
      </c>
      <c r="W5" s="108">
        <v>463</v>
      </c>
      <c r="X5" s="108">
        <v>499</v>
      </c>
      <c r="Y5" s="108">
        <v>480</v>
      </c>
      <c r="Z5" s="108">
        <v>484</v>
      </c>
      <c r="AB5" s="109" t="str">
        <f>TEXT(Z5,"###,###")</f>
        <v>484</v>
      </c>
      <c r="AD5" s="110">
        <f t="shared" ref="AD5:AD9" si="0">Z5/Y5-1</f>
        <v>8.3333333333333037E-3</v>
      </c>
      <c r="AF5" s="110">
        <f t="shared" ref="AF5:AF9" si="1">Z5/V5-1</f>
        <v>0.2872340425531914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356</v>
      </c>
      <c r="W6" s="108">
        <v>379</v>
      </c>
      <c r="X6" s="108">
        <v>393</v>
      </c>
      <c r="Y6" s="108">
        <v>428</v>
      </c>
      <c r="Z6" s="108">
        <v>465</v>
      </c>
      <c r="AB6" s="109" t="str">
        <f>TEXT(Z6,"###,###")</f>
        <v>465</v>
      </c>
      <c r="AD6" s="110">
        <f t="shared" si="0"/>
        <v>8.6448598130841159E-2</v>
      </c>
      <c r="AF6" s="110">
        <f t="shared" si="1"/>
        <v>0.30617977528089879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484</v>
      </c>
      <c r="W7" s="108">
        <v>568</v>
      </c>
      <c r="X7" s="108">
        <v>600</v>
      </c>
      <c r="Y7" s="108">
        <v>615</v>
      </c>
      <c r="Z7" s="108">
        <v>624</v>
      </c>
      <c r="AB7" s="109" t="str">
        <f>TEXT(Z7,"###,###")</f>
        <v>624</v>
      </c>
      <c r="AD7" s="110">
        <f t="shared" si="0"/>
        <v>1.4634146341463428E-2</v>
      </c>
      <c r="AF7" s="110">
        <f t="shared" si="1"/>
        <v>0.28925619834710736</v>
      </c>
    </row>
    <row r="8" spans="1:32" ht="17.25" customHeight="1" x14ac:dyDescent="0.25">
      <c r="A8" s="62" t="s">
        <v>12</v>
      </c>
      <c r="B8" s="63"/>
      <c r="C8" s="29"/>
      <c r="D8" s="64" t="str">
        <f>AB4</f>
        <v>954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624</v>
      </c>
      <c r="P8" s="65"/>
      <c r="S8" s="107" t="s">
        <v>82</v>
      </c>
      <c r="T8" s="108"/>
      <c r="U8" s="108"/>
      <c r="V8" s="108">
        <v>28542</v>
      </c>
      <c r="W8" s="108">
        <v>24986.1</v>
      </c>
      <c r="X8" s="108">
        <v>24290.34</v>
      </c>
      <c r="Y8" s="108">
        <v>26463</v>
      </c>
      <c r="Z8" s="108">
        <v>29930.66</v>
      </c>
      <c r="AB8" s="109" t="str">
        <f>TEXT(Z8,"$###,###")</f>
        <v>$29,931</v>
      </c>
      <c r="AD8" s="110">
        <f t="shared" si="0"/>
        <v>0.13103805313078642</v>
      </c>
      <c r="AF8" s="110">
        <f t="shared" si="1"/>
        <v>4.8653212809193436E-2</v>
      </c>
    </row>
    <row r="9" spans="1:32" x14ac:dyDescent="0.25">
      <c r="A9" s="30" t="s">
        <v>14</v>
      </c>
      <c r="B9" s="69"/>
      <c r="C9" s="70"/>
      <c r="D9" s="71">
        <f>AD104</f>
        <v>58.80503144654088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53.365384615384613</v>
      </c>
      <c r="P9" s="72" t="s">
        <v>83</v>
      </c>
      <c r="S9" s="107" t="s">
        <v>7</v>
      </c>
      <c r="T9" s="108"/>
      <c r="U9" s="108"/>
      <c r="V9" s="108">
        <v>24246145</v>
      </c>
      <c r="W9" s="108">
        <v>13046358</v>
      </c>
      <c r="X9" s="108">
        <v>17594399</v>
      </c>
      <c r="Y9" s="108">
        <v>29371438</v>
      </c>
      <c r="Z9" s="108">
        <v>49417206</v>
      </c>
      <c r="AB9" s="109" t="str">
        <f>TEXT(Z9/1000000,"$#,###.0")&amp;" mil"</f>
        <v>$49.4 mil</v>
      </c>
      <c r="AD9" s="110">
        <f t="shared" si="0"/>
        <v>0.6824918820794541</v>
      </c>
      <c r="AF9" s="110">
        <f t="shared" si="1"/>
        <v>1.0381469301614752</v>
      </c>
    </row>
    <row r="10" spans="1:32" x14ac:dyDescent="0.25">
      <c r="A10" s="30" t="s">
        <v>17</v>
      </c>
      <c r="B10" s="69"/>
      <c r="C10" s="70"/>
      <c r="D10" s="71">
        <f>AD105</f>
        <v>14.989517819706499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47.275641025641022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53.525641025641022</v>
      </c>
      <c r="P11" s="72" t="s">
        <v>83</v>
      </c>
      <c r="S11" s="107" t="s">
        <v>29</v>
      </c>
      <c r="T11" s="112"/>
      <c r="U11" s="112"/>
      <c r="V11" s="112">
        <v>534</v>
      </c>
      <c r="W11" s="112">
        <v>579</v>
      </c>
      <c r="X11" s="112">
        <v>610</v>
      </c>
      <c r="Y11" s="112">
        <v>618</v>
      </c>
      <c r="Z11" s="112">
        <v>662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31.25</v>
      </c>
      <c r="P12" s="72" t="s">
        <v>83</v>
      </c>
      <c r="S12" s="107" t="s">
        <v>30</v>
      </c>
      <c r="T12" s="112"/>
      <c r="U12" s="112"/>
      <c r="V12" s="112">
        <v>203</v>
      </c>
      <c r="W12" s="112">
        <v>265</v>
      </c>
      <c r="X12" s="112">
        <v>286</v>
      </c>
      <c r="Y12" s="112">
        <v>292</v>
      </c>
      <c r="Z12" s="112">
        <v>290</v>
      </c>
    </row>
    <row r="13" spans="1:32" ht="15" customHeight="1" x14ac:dyDescent="0.25">
      <c r="A13" s="30" t="s">
        <v>19</v>
      </c>
      <c r="B13" s="70"/>
      <c r="C13" s="70"/>
      <c r="D13" s="71">
        <f>AD108</f>
        <v>23.375262054507338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16.025641025641026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19.70649895178197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44.2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9.1194968553459113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16.826923076923077</v>
      </c>
      <c r="P15" s="72" t="s">
        <v>83</v>
      </c>
      <c r="S15" s="115" t="s">
        <v>59</v>
      </c>
      <c r="T15" s="115"/>
      <c r="U15" s="116"/>
      <c r="V15" s="116">
        <v>165</v>
      </c>
      <c r="W15" s="116">
        <v>189</v>
      </c>
      <c r="X15" s="116">
        <v>187</v>
      </c>
      <c r="Y15" s="112">
        <v>175</v>
      </c>
      <c r="Z15" s="112">
        <v>195</v>
      </c>
      <c r="AB15" s="117">
        <f t="shared" ref="AB15:AB34" si="2">IF(Z15="np",0,Z15/$Z$34)</f>
        <v>0.20461699895068206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22.327044025157232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83.173076923076934</v>
      </c>
      <c r="P16" s="37" t="s">
        <v>83</v>
      </c>
      <c r="S16" s="115" t="s">
        <v>60</v>
      </c>
      <c r="T16" s="115"/>
      <c r="U16" s="116"/>
      <c r="V16" s="116">
        <v>8</v>
      </c>
      <c r="W16" s="116">
        <v>7</v>
      </c>
      <c r="X16" s="116">
        <v>7</v>
      </c>
      <c r="Y16" s="112">
        <v>10</v>
      </c>
      <c r="Z16" s="112">
        <v>13</v>
      </c>
      <c r="AB16" s="117">
        <f t="shared" si="2"/>
        <v>1.3641133263378805E-2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28</v>
      </c>
      <c r="W17" s="116">
        <v>31</v>
      </c>
      <c r="X17" s="116">
        <v>32</v>
      </c>
      <c r="Y17" s="112">
        <v>39</v>
      </c>
      <c r="Z17" s="112">
        <v>37</v>
      </c>
      <c r="AB17" s="117">
        <f t="shared" si="2"/>
        <v>3.8824763903462747E-2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0</v>
      </c>
      <c r="W18" s="116">
        <v>0</v>
      </c>
      <c r="X18" s="116">
        <v>1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1" t="str">
        <f>$S$1&amp;" ("&amp;$V$2&amp;" to "&amp;$Z$2&amp;")"</f>
        <v>Kimba (2018-19 to 2022-23)</v>
      </c>
      <c r="B19" s="61"/>
      <c r="C19" s="61"/>
      <c r="D19" s="61"/>
      <c r="E19" s="61"/>
      <c r="F19" s="61"/>
      <c r="G19" s="61" t="str">
        <f>$S$1&amp;" ("&amp;$V$2&amp;" to "&amp;$Z$2&amp;")"</f>
        <v>Kimba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21</v>
      </c>
      <c r="W19" s="116">
        <v>30</v>
      </c>
      <c r="X19" s="116">
        <v>36</v>
      </c>
      <c r="Y19" s="112">
        <v>40</v>
      </c>
      <c r="Z19" s="112">
        <v>38</v>
      </c>
      <c r="AB19" s="117">
        <f t="shared" si="2"/>
        <v>3.9874081846799581E-2</v>
      </c>
    </row>
    <row r="20" spans="1:28" x14ac:dyDescent="0.25">
      <c r="S20" s="115" t="s">
        <v>64</v>
      </c>
      <c r="T20" s="115"/>
      <c r="U20" s="116"/>
      <c r="V20" s="116">
        <v>17</v>
      </c>
      <c r="W20" s="116">
        <v>14</v>
      </c>
      <c r="X20" s="116">
        <v>18</v>
      </c>
      <c r="Y20" s="112">
        <v>17</v>
      </c>
      <c r="Z20" s="112">
        <v>21</v>
      </c>
      <c r="AB20" s="117">
        <f t="shared" si="2"/>
        <v>2.2035676810073453E-2</v>
      </c>
    </row>
    <row r="21" spans="1:28" x14ac:dyDescent="0.25">
      <c r="S21" s="115" t="s">
        <v>65</v>
      </c>
      <c r="T21" s="115"/>
      <c r="U21" s="116"/>
      <c r="V21" s="116">
        <v>74</v>
      </c>
      <c r="W21" s="116">
        <v>64</v>
      </c>
      <c r="X21" s="116">
        <v>64</v>
      </c>
      <c r="Y21" s="112">
        <v>66</v>
      </c>
      <c r="Z21" s="112">
        <v>67</v>
      </c>
      <c r="AB21" s="117">
        <f t="shared" si="2"/>
        <v>7.0304302203567676E-2</v>
      </c>
    </row>
    <row r="22" spans="1:28" x14ac:dyDescent="0.25">
      <c r="S22" s="115" t="s">
        <v>66</v>
      </c>
      <c r="T22" s="115"/>
      <c r="U22" s="116"/>
      <c r="V22" s="116">
        <v>37</v>
      </c>
      <c r="W22" s="116">
        <v>28</v>
      </c>
      <c r="X22" s="116">
        <v>32</v>
      </c>
      <c r="Y22" s="112">
        <v>16</v>
      </c>
      <c r="Z22" s="112">
        <v>15</v>
      </c>
      <c r="AB22" s="117">
        <f t="shared" si="2"/>
        <v>1.5739769150052464E-2</v>
      </c>
    </row>
    <row r="23" spans="1:28" x14ac:dyDescent="0.25">
      <c r="S23" s="115" t="s">
        <v>67</v>
      </c>
      <c r="T23" s="115"/>
      <c r="U23" s="116"/>
      <c r="V23" s="116">
        <v>18</v>
      </c>
      <c r="W23" s="116">
        <v>33</v>
      </c>
      <c r="X23" s="116">
        <v>31</v>
      </c>
      <c r="Y23" s="112">
        <v>34</v>
      </c>
      <c r="Z23" s="112">
        <v>41</v>
      </c>
      <c r="AB23" s="117">
        <f t="shared" si="2"/>
        <v>4.3022035676810073E-2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19</v>
      </c>
      <c r="W25" s="116">
        <v>25</v>
      </c>
      <c r="X25" s="116">
        <v>26</v>
      </c>
      <c r="Y25" s="112">
        <v>32</v>
      </c>
      <c r="Z25" s="112">
        <v>32</v>
      </c>
      <c r="AB25" s="117">
        <f t="shared" si="2"/>
        <v>3.3578174186778595E-2</v>
      </c>
    </row>
    <row r="26" spans="1:28" x14ac:dyDescent="0.25">
      <c r="S26" s="115" t="s">
        <v>70</v>
      </c>
      <c r="T26" s="115"/>
      <c r="U26" s="116"/>
      <c r="V26" s="116">
        <v>0</v>
      </c>
      <c r="W26" s="116">
        <v>14</v>
      </c>
      <c r="X26" s="116">
        <v>24</v>
      </c>
      <c r="Y26" s="112">
        <v>25</v>
      </c>
      <c r="Z26" s="112">
        <v>33</v>
      </c>
      <c r="AB26" s="117">
        <f t="shared" si="2"/>
        <v>3.4627492130115428E-2</v>
      </c>
    </row>
    <row r="27" spans="1:28" x14ac:dyDescent="0.25">
      <c r="S27" s="115" t="s">
        <v>71</v>
      </c>
      <c r="T27" s="115"/>
      <c r="U27" s="116"/>
      <c r="V27" s="116">
        <v>15</v>
      </c>
      <c r="W27" s="116">
        <v>17</v>
      </c>
      <c r="X27" s="116">
        <v>16</v>
      </c>
      <c r="Y27" s="112">
        <v>22</v>
      </c>
      <c r="Z27" s="112">
        <v>24</v>
      </c>
      <c r="AB27" s="117">
        <f t="shared" si="2"/>
        <v>2.5183630640083946E-2</v>
      </c>
    </row>
    <row r="28" spans="1:28" x14ac:dyDescent="0.25">
      <c r="S28" s="115" t="s">
        <v>72</v>
      </c>
      <c r="T28" s="115"/>
      <c r="U28" s="116"/>
      <c r="V28" s="116">
        <v>29</v>
      </c>
      <c r="W28" s="116">
        <v>31</v>
      </c>
      <c r="X28" s="116">
        <v>41</v>
      </c>
      <c r="Y28" s="112">
        <v>50</v>
      </c>
      <c r="Z28" s="112">
        <v>50</v>
      </c>
      <c r="AB28" s="117">
        <f t="shared" si="2"/>
        <v>5.2465897166841552E-2</v>
      </c>
    </row>
    <row r="29" spans="1:28" x14ac:dyDescent="0.25">
      <c r="S29" s="115" t="s">
        <v>73</v>
      </c>
      <c r="T29" s="115"/>
      <c r="U29" s="116"/>
      <c r="V29" s="116">
        <v>32</v>
      </c>
      <c r="W29" s="116">
        <v>34</v>
      </c>
      <c r="X29" s="116">
        <v>28</v>
      </c>
      <c r="Y29" s="112">
        <v>40</v>
      </c>
      <c r="Z29" s="112">
        <v>30</v>
      </c>
      <c r="AB29" s="117">
        <f t="shared" si="2"/>
        <v>3.1479538300104928E-2</v>
      </c>
    </row>
    <row r="30" spans="1:28" x14ac:dyDescent="0.25">
      <c r="S30" s="115" t="s">
        <v>74</v>
      </c>
      <c r="T30" s="115"/>
      <c r="U30" s="116"/>
      <c r="V30" s="116">
        <v>57</v>
      </c>
      <c r="W30" s="116">
        <v>65</v>
      </c>
      <c r="X30" s="116">
        <v>72</v>
      </c>
      <c r="Y30" s="112">
        <v>72</v>
      </c>
      <c r="Z30" s="112">
        <v>79</v>
      </c>
      <c r="AB30" s="117">
        <f t="shared" si="2"/>
        <v>8.2896117523609647E-2</v>
      </c>
    </row>
    <row r="31" spans="1:28" x14ac:dyDescent="0.25">
      <c r="S31" s="115" t="s">
        <v>75</v>
      </c>
      <c r="T31" s="115"/>
      <c r="U31" s="116"/>
      <c r="V31" s="116">
        <v>41</v>
      </c>
      <c r="W31" s="116">
        <v>59</v>
      </c>
      <c r="X31" s="116">
        <v>62</v>
      </c>
      <c r="Y31" s="112">
        <v>54</v>
      </c>
      <c r="Z31" s="112">
        <v>73</v>
      </c>
      <c r="AB31" s="117">
        <f t="shared" si="2"/>
        <v>7.6600209863588661E-2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3</v>
      </c>
      <c r="W32" s="116">
        <v>3</v>
      </c>
      <c r="X32" s="116">
        <v>3</v>
      </c>
      <c r="Y32" s="112">
        <v>8</v>
      </c>
      <c r="Z32" s="112">
        <v>5</v>
      </c>
      <c r="AB32" s="117">
        <f t="shared" si="2"/>
        <v>5.246589716684155E-3</v>
      </c>
    </row>
    <row r="33" spans="19:32" x14ac:dyDescent="0.25">
      <c r="S33" s="115" t="s">
        <v>77</v>
      </c>
      <c r="T33" s="115"/>
      <c r="U33" s="116"/>
      <c r="V33" s="116">
        <v>31</v>
      </c>
      <c r="W33" s="116">
        <v>38</v>
      </c>
      <c r="X33" s="116">
        <v>32</v>
      </c>
      <c r="Y33" s="112">
        <v>29</v>
      </c>
      <c r="Z33" s="112">
        <v>31</v>
      </c>
      <c r="AB33" s="117">
        <f t="shared" si="2"/>
        <v>3.2528856243441762E-2</v>
      </c>
    </row>
    <row r="34" spans="19:32" x14ac:dyDescent="0.25">
      <c r="S34" s="118" t="s">
        <v>53</v>
      </c>
      <c r="T34" s="118"/>
      <c r="U34" s="119"/>
      <c r="V34" s="119">
        <v>733</v>
      </c>
      <c r="W34" s="119">
        <v>843</v>
      </c>
      <c r="X34" s="119">
        <v>896</v>
      </c>
      <c r="Y34" s="120">
        <v>908</v>
      </c>
      <c r="Z34" s="120">
        <v>953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395</v>
      </c>
      <c r="W37" s="112">
        <v>479</v>
      </c>
      <c r="X37" s="112">
        <v>511</v>
      </c>
      <c r="Y37" s="112">
        <v>512</v>
      </c>
      <c r="Z37" s="112">
        <v>519</v>
      </c>
      <c r="AB37" s="132">
        <f>Z37/Z40*100</f>
        <v>83.173076923076934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85</v>
      </c>
      <c r="W38" s="112">
        <v>91</v>
      </c>
      <c r="X38" s="112">
        <v>95</v>
      </c>
      <c r="Y38" s="112">
        <v>99</v>
      </c>
      <c r="Z38" s="112">
        <v>105</v>
      </c>
      <c r="AB38" s="132">
        <f>Z38/Z40*100</f>
        <v>16.826923076923077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480</v>
      </c>
      <c r="W40" s="112">
        <v>570</v>
      </c>
      <c r="X40" s="112">
        <v>606</v>
      </c>
      <c r="Y40" s="112">
        <v>611</v>
      </c>
      <c r="Z40" s="112">
        <v>624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6</v>
      </c>
      <c r="X44" s="112">
        <v>4</v>
      </c>
      <c r="Y44" s="112">
        <v>5</v>
      </c>
      <c r="Z44" s="112">
        <v>10</v>
      </c>
    </row>
    <row r="45" spans="19:32" x14ac:dyDescent="0.25">
      <c r="S45" s="115" t="s">
        <v>37</v>
      </c>
      <c r="T45" s="115"/>
      <c r="U45" s="112"/>
      <c r="V45" s="112">
        <v>10</v>
      </c>
      <c r="W45" s="112">
        <v>18</v>
      </c>
      <c r="X45" s="112">
        <v>12</v>
      </c>
      <c r="Y45" s="112">
        <v>11</v>
      </c>
      <c r="Z45" s="112">
        <v>21</v>
      </c>
    </row>
    <row r="46" spans="19:32" x14ac:dyDescent="0.25">
      <c r="S46" s="115" t="s">
        <v>38</v>
      </c>
      <c r="T46" s="115"/>
      <c r="U46" s="112"/>
      <c r="V46" s="112">
        <v>39</v>
      </c>
      <c r="W46" s="112">
        <v>26</v>
      </c>
      <c r="X46" s="112">
        <v>33</v>
      </c>
      <c r="Y46" s="112">
        <v>33</v>
      </c>
      <c r="Z46" s="112">
        <v>33</v>
      </c>
    </row>
    <row r="47" spans="19:32" x14ac:dyDescent="0.25">
      <c r="S47" s="115" t="s">
        <v>39</v>
      </c>
      <c r="T47" s="115"/>
      <c r="U47" s="112"/>
      <c r="V47" s="112">
        <v>45</v>
      </c>
      <c r="W47" s="112">
        <v>57</v>
      </c>
      <c r="X47" s="112">
        <v>64</v>
      </c>
      <c r="Y47" s="112">
        <v>50</v>
      </c>
      <c r="Z47" s="112">
        <v>39</v>
      </c>
    </row>
    <row r="48" spans="19:32" x14ac:dyDescent="0.25">
      <c r="S48" s="115" t="s">
        <v>40</v>
      </c>
      <c r="T48" s="115"/>
      <c r="U48" s="112"/>
      <c r="V48" s="112">
        <v>54</v>
      </c>
      <c r="W48" s="112">
        <v>59</v>
      </c>
      <c r="X48" s="112">
        <v>53</v>
      </c>
      <c r="Y48" s="112">
        <v>49</v>
      </c>
      <c r="Z48" s="112">
        <v>67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30</v>
      </c>
      <c r="W49" s="112">
        <v>32</v>
      </c>
      <c r="X49" s="112">
        <v>58</v>
      </c>
      <c r="Y49" s="112">
        <v>59</v>
      </c>
      <c r="Z49" s="112">
        <v>51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Kimba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29</v>
      </c>
      <c r="W50" s="112">
        <v>44</v>
      </c>
      <c r="X50" s="112">
        <v>38</v>
      </c>
      <c r="Y50" s="112">
        <v>40</v>
      </c>
      <c r="Z50" s="112">
        <v>46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18</v>
      </c>
      <c r="W51" s="112">
        <v>35</v>
      </c>
      <c r="X51" s="112">
        <v>40</v>
      </c>
      <c r="Y51" s="112">
        <v>41</v>
      </c>
      <c r="Z51" s="112">
        <v>37</v>
      </c>
    </row>
    <row r="52" spans="1:26" ht="15" customHeight="1" x14ac:dyDescent="0.25">
      <c r="S52" s="115" t="s">
        <v>44</v>
      </c>
      <c r="T52" s="115"/>
      <c r="U52" s="112"/>
      <c r="V52" s="112">
        <v>32</v>
      </c>
      <c r="W52" s="112">
        <v>17</v>
      </c>
      <c r="X52" s="112">
        <v>17</v>
      </c>
      <c r="Y52" s="112">
        <v>23</v>
      </c>
      <c r="Z52" s="112">
        <v>22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37</v>
      </c>
      <c r="W53" s="112">
        <v>42</v>
      </c>
      <c r="X53" s="112">
        <v>32</v>
      </c>
      <c r="Y53" s="112">
        <v>32</v>
      </c>
      <c r="Z53" s="112">
        <v>32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25</v>
      </c>
      <c r="W54" s="112">
        <v>36</v>
      </c>
      <c r="X54" s="112">
        <v>34</v>
      </c>
      <c r="Y54" s="112">
        <v>38</v>
      </c>
      <c r="Z54" s="112">
        <v>33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25</v>
      </c>
      <c r="W55" s="112">
        <v>30</v>
      </c>
      <c r="X55" s="112">
        <v>50</v>
      </c>
      <c r="Y55" s="112">
        <v>47</v>
      </c>
      <c r="Z55" s="112">
        <v>40</v>
      </c>
    </row>
    <row r="56" spans="1:26" ht="15" customHeight="1" x14ac:dyDescent="0.25">
      <c r="S56" s="115" t="s">
        <v>48</v>
      </c>
      <c r="T56" s="115"/>
      <c r="U56" s="112"/>
      <c r="V56" s="112">
        <v>21</v>
      </c>
      <c r="W56" s="112">
        <v>28</v>
      </c>
      <c r="X56" s="112">
        <v>28</v>
      </c>
      <c r="Y56" s="112">
        <v>29</v>
      </c>
      <c r="Z56" s="112">
        <v>32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5</v>
      </c>
      <c r="W57" s="112">
        <v>17</v>
      </c>
      <c r="X57" s="112">
        <v>17</v>
      </c>
      <c r="Y57" s="112">
        <v>16</v>
      </c>
      <c r="Z57" s="112">
        <v>11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9</v>
      </c>
      <c r="W58" s="112">
        <v>6</v>
      </c>
      <c r="X58" s="112">
        <v>9</v>
      </c>
      <c r="Y58" s="112">
        <v>6</v>
      </c>
      <c r="Z58" s="112">
        <v>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5</v>
      </c>
      <c r="W59" s="112">
        <v>7</v>
      </c>
      <c r="X59" s="112">
        <v>8</v>
      </c>
      <c r="Y59" s="112">
        <v>11</v>
      </c>
      <c r="Z59" s="112">
        <v>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6</v>
      </c>
      <c r="X60" s="112">
        <v>2</v>
      </c>
      <c r="Y60" s="112">
        <v>5</v>
      </c>
      <c r="Z60" s="112">
        <v>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379</v>
      </c>
      <c r="W61" s="112">
        <v>463</v>
      </c>
      <c r="X61" s="112">
        <v>499</v>
      </c>
      <c r="Y61" s="112">
        <v>480</v>
      </c>
      <c r="Z61" s="112">
        <v>488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2</v>
      </c>
      <c r="Y63" s="112">
        <v>0</v>
      </c>
      <c r="Z63" s="112">
        <v>7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0</v>
      </c>
      <c r="W64" s="112">
        <v>12</v>
      </c>
      <c r="X64" s="112">
        <v>15</v>
      </c>
      <c r="Y64" s="112">
        <v>19</v>
      </c>
      <c r="Z64" s="112">
        <v>22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Kimba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23</v>
      </c>
      <c r="W65" s="112">
        <v>6</v>
      </c>
      <c r="X65" s="112">
        <v>6</v>
      </c>
      <c r="Y65" s="112">
        <v>23</v>
      </c>
      <c r="Z65" s="112">
        <v>36</v>
      </c>
    </row>
    <row r="66" spans="1:26" x14ac:dyDescent="0.25">
      <c r="S66" s="115" t="s">
        <v>39</v>
      </c>
      <c r="T66" s="115"/>
      <c r="U66" s="112"/>
      <c r="V66" s="112">
        <v>40</v>
      </c>
      <c r="W66" s="112">
        <v>40</v>
      </c>
      <c r="X66" s="112">
        <v>34</v>
      </c>
      <c r="Y66" s="112">
        <v>19</v>
      </c>
      <c r="Z66" s="112">
        <v>20</v>
      </c>
    </row>
    <row r="67" spans="1:26" x14ac:dyDescent="0.25">
      <c r="S67" s="115" t="s">
        <v>40</v>
      </c>
      <c r="T67" s="115"/>
      <c r="U67" s="112"/>
      <c r="V67" s="112">
        <v>30</v>
      </c>
      <c r="W67" s="112">
        <v>32</v>
      </c>
      <c r="X67" s="112">
        <v>36</v>
      </c>
      <c r="Y67" s="112">
        <v>36</v>
      </c>
      <c r="Z67" s="112">
        <v>51</v>
      </c>
    </row>
    <row r="68" spans="1:26" x14ac:dyDescent="0.25">
      <c r="S68" s="115" t="s">
        <v>41</v>
      </c>
      <c r="T68" s="115"/>
      <c r="U68" s="112"/>
      <c r="V68" s="112">
        <v>53</v>
      </c>
      <c r="W68" s="112">
        <v>43</v>
      </c>
      <c r="X68" s="112">
        <v>46</v>
      </c>
      <c r="Y68" s="112">
        <v>44</v>
      </c>
      <c r="Z68" s="112">
        <v>52</v>
      </c>
    </row>
    <row r="69" spans="1:26" x14ac:dyDescent="0.25">
      <c r="S69" s="115" t="s">
        <v>42</v>
      </c>
      <c r="T69" s="115"/>
      <c r="U69" s="112"/>
      <c r="V69" s="112">
        <v>28</v>
      </c>
      <c r="W69" s="112">
        <v>35</v>
      </c>
      <c r="X69" s="112">
        <v>48</v>
      </c>
      <c r="Y69" s="112">
        <v>46</v>
      </c>
      <c r="Z69" s="112">
        <v>57</v>
      </c>
    </row>
    <row r="70" spans="1:26" x14ac:dyDescent="0.25">
      <c r="S70" s="115" t="s">
        <v>43</v>
      </c>
      <c r="T70" s="115"/>
      <c r="U70" s="112"/>
      <c r="V70" s="112">
        <v>39</v>
      </c>
      <c r="W70" s="112">
        <v>28</v>
      </c>
      <c r="X70" s="112">
        <v>27</v>
      </c>
      <c r="Y70" s="112">
        <v>40</v>
      </c>
      <c r="Z70" s="112">
        <v>42</v>
      </c>
    </row>
    <row r="71" spans="1:26" x14ac:dyDescent="0.25">
      <c r="S71" s="115" t="s">
        <v>44</v>
      </c>
      <c r="T71" s="115"/>
      <c r="U71" s="112"/>
      <c r="V71" s="112">
        <v>31</v>
      </c>
      <c r="W71" s="112">
        <v>35</v>
      </c>
      <c r="X71" s="112">
        <v>42</v>
      </c>
      <c r="Y71" s="112">
        <v>35</v>
      </c>
      <c r="Z71" s="112">
        <v>29</v>
      </c>
    </row>
    <row r="72" spans="1:26" x14ac:dyDescent="0.25">
      <c r="S72" s="115" t="s">
        <v>45</v>
      </c>
      <c r="T72" s="115"/>
      <c r="U72" s="112"/>
      <c r="V72" s="112">
        <v>49</v>
      </c>
      <c r="W72" s="112">
        <v>42</v>
      </c>
      <c r="X72" s="112">
        <v>34</v>
      </c>
      <c r="Y72" s="112">
        <v>44</v>
      </c>
      <c r="Z72" s="112">
        <v>43</v>
      </c>
    </row>
    <row r="73" spans="1:26" x14ac:dyDescent="0.25">
      <c r="S73" s="115" t="s">
        <v>46</v>
      </c>
      <c r="T73" s="115"/>
      <c r="U73" s="112"/>
      <c r="V73" s="112">
        <v>29</v>
      </c>
      <c r="W73" s="112">
        <v>36</v>
      </c>
      <c r="X73" s="112">
        <v>34</v>
      </c>
      <c r="Y73" s="112">
        <v>40</v>
      </c>
      <c r="Z73" s="112">
        <v>34</v>
      </c>
    </row>
    <row r="74" spans="1:26" x14ac:dyDescent="0.25">
      <c r="S74" s="115" t="s">
        <v>47</v>
      </c>
      <c r="T74" s="115"/>
      <c r="U74" s="112"/>
      <c r="V74" s="112">
        <v>16</v>
      </c>
      <c r="W74" s="112">
        <v>25</v>
      </c>
      <c r="X74" s="112">
        <v>30</v>
      </c>
      <c r="Y74" s="112">
        <v>32</v>
      </c>
      <c r="Z74" s="112">
        <v>35</v>
      </c>
    </row>
    <row r="75" spans="1:26" x14ac:dyDescent="0.25">
      <c r="S75" s="115" t="s">
        <v>48</v>
      </c>
      <c r="T75" s="115"/>
      <c r="U75" s="112"/>
      <c r="V75" s="112">
        <v>15</v>
      </c>
      <c r="W75" s="112">
        <v>17</v>
      </c>
      <c r="X75" s="112">
        <v>19</v>
      </c>
      <c r="Y75" s="112">
        <v>22</v>
      </c>
      <c r="Z75" s="112">
        <v>15</v>
      </c>
    </row>
    <row r="76" spans="1:26" x14ac:dyDescent="0.25">
      <c r="S76" s="115" t="s">
        <v>49</v>
      </c>
      <c r="T76" s="115"/>
      <c r="U76" s="112"/>
      <c r="V76" s="112">
        <v>7</v>
      </c>
      <c r="W76" s="112">
        <v>7</v>
      </c>
      <c r="X76" s="112">
        <v>11</v>
      </c>
      <c r="Y76" s="112">
        <v>19</v>
      </c>
      <c r="Z76" s="112">
        <v>17</v>
      </c>
    </row>
    <row r="77" spans="1:26" x14ac:dyDescent="0.25">
      <c r="S77" s="115" t="s">
        <v>50</v>
      </c>
      <c r="T77" s="115"/>
      <c r="U77" s="112"/>
      <c r="V77" s="112">
        <v>5</v>
      </c>
      <c r="W77" s="112">
        <v>4</v>
      </c>
      <c r="X77" s="112">
        <v>6</v>
      </c>
      <c r="Y77" s="112">
        <v>6</v>
      </c>
      <c r="Z77" s="112">
        <v>4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1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2</v>
      </c>
      <c r="Y79" s="112">
        <v>0</v>
      </c>
      <c r="Z79" s="112">
        <v>5</v>
      </c>
    </row>
    <row r="80" spans="1:26" x14ac:dyDescent="0.25">
      <c r="S80" s="118" t="s">
        <v>53</v>
      </c>
      <c r="T80" s="118"/>
      <c r="U80" s="112"/>
      <c r="V80" s="112">
        <v>357</v>
      </c>
      <c r="W80" s="112">
        <v>379</v>
      </c>
      <c r="X80" s="112">
        <v>393</v>
      </c>
      <c r="Y80" s="112">
        <v>427</v>
      </c>
      <c r="Z80" s="112">
        <v>469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Kimba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28</v>
      </c>
      <c r="W83" s="112">
        <v>31</v>
      </c>
      <c r="X83" s="112">
        <v>26</v>
      </c>
      <c r="Y83" s="112">
        <v>30</v>
      </c>
      <c r="Z83" s="112">
        <v>26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9</v>
      </c>
      <c r="W84" s="112">
        <v>11</v>
      </c>
      <c r="X84" s="112">
        <v>11</v>
      </c>
      <c r="Y84" s="112">
        <v>14</v>
      </c>
      <c r="Z84" s="112">
        <v>15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33</v>
      </c>
      <c r="W85" s="112">
        <v>38</v>
      </c>
      <c r="X85" s="112">
        <v>42</v>
      </c>
      <c r="Y85" s="112">
        <v>46</v>
      </c>
      <c r="Z85" s="112">
        <v>45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954</v>
      </c>
      <c r="D86" s="94">
        <f t="shared" ref="D86:D91" si="4">AD4</f>
        <v>5.1819184123484074E-2</v>
      </c>
      <c r="E86" s="95">
        <f t="shared" ref="E86:E91" si="5">AD4</f>
        <v>5.1819184123484074E-2</v>
      </c>
      <c r="F86" s="94">
        <f t="shared" ref="F86:F91" si="6">AF4</f>
        <v>0.29795918367346941</v>
      </c>
      <c r="G86" s="95">
        <f t="shared" ref="G86:G91" si="7">AF4</f>
        <v>0.29795918367346941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3</v>
      </c>
      <c r="W86" s="112">
        <v>5</v>
      </c>
      <c r="X86" s="112">
        <v>5</v>
      </c>
      <c r="Y86" s="112">
        <v>6</v>
      </c>
      <c r="Z86" s="112">
        <v>6</v>
      </c>
    </row>
    <row r="87" spans="1:30" ht="15" customHeight="1" x14ac:dyDescent="0.25">
      <c r="A87" s="96" t="s">
        <v>4</v>
      </c>
      <c r="B87" s="49"/>
      <c r="C87" s="97" t="str">
        <f t="shared" si="3"/>
        <v>484</v>
      </c>
      <c r="D87" s="94">
        <f t="shared" si="4"/>
        <v>8.3333333333333037E-3</v>
      </c>
      <c r="E87" s="95">
        <f t="shared" si="5"/>
        <v>8.3333333333333037E-3</v>
      </c>
      <c r="F87" s="94">
        <f t="shared" si="6"/>
        <v>0.2872340425531914</v>
      </c>
      <c r="G87" s="95">
        <f t="shared" si="7"/>
        <v>0.2872340425531914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0</v>
      </c>
      <c r="W87" s="112">
        <v>0</v>
      </c>
      <c r="X87" s="112">
        <v>0</v>
      </c>
      <c r="Y87" s="112">
        <v>6</v>
      </c>
      <c r="Z87" s="112">
        <v>5</v>
      </c>
    </row>
    <row r="88" spans="1:30" ht="15" customHeight="1" x14ac:dyDescent="0.25">
      <c r="A88" s="96" t="s">
        <v>5</v>
      </c>
      <c r="B88" s="49"/>
      <c r="C88" s="97" t="str">
        <f t="shared" si="3"/>
        <v>465</v>
      </c>
      <c r="D88" s="94">
        <f t="shared" si="4"/>
        <v>8.6448598130841159E-2</v>
      </c>
      <c r="E88" s="95">
        <f t="shared" si="5"/>
        <v>8.6448598130841159E-2</v>
      </c>
      <c r="F88" s="94">
        <f t="shared" si="6"/>
        <v>0.30617977528089879</v>
      </c>
      <c r="G88" s="95">
        <f t="shared" si="7"/>
        <v>0.30617977528089879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7</v>
      </c>
      <c r="W88" s="112">
        <v>3</v>
      </c>
      <c r="X88" s="112">
        <v>5</v>
      </c>
      <c r="Y88" s="112">
        <v>3</v>
      </c>
      <c r="Z88" s="112">
        <v>11</v>
      </c>
    </row>
    <row r="89" spans="1:30" ht="15" customHeight="1" x14ac:dyDescent="0.25">
      <c r="A89" s="49" t="s">
        <v>6</v>
      </c>
      <c r="B89" s="49"/>
      <c r="C89" s="97" t="str">
        <f t="shared" si="3"/>
        <v>624</v>
      </c>
      <c r="D89" s="94">
        <f t="shared" si="4"/>
        <v>1.4634146341463428E-2</v>
      </c>
      <c r="E89" s="95">
        <f t="shared" si="5"/>
        <v>1.4634146341463428E-2</v>
      </c>
      <c r="F89" s="94">
        <f t="shared" si="6"/>
        <v>0.28925619834710736</v>
      </c>
      <c r="G89" s="95">
        <f t="shared" si="7"/>
        <v>0.28925619834710736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34</v>
      </c>
      <c r="W89" s="112">
        <v>38</v>
      </c>
      <c r="X89" s="112">
        <v>38</v>
      </c>
      <c r="Y89" s="112">
        <v>43</v>
      </c>
      <c r="Z89" s="112">
        <v>58</v>
      </c>
    </row>
    <row r="90" spans="1:30" ht="15" customHeight="1" x14ac:dyDescent="0.25">
      <c r="A90" s="49" t="s">
        <v>95</v>
      </c>
      <c r="B90" s="49"/>
      <c r="C90" s="97" t="str">
        <f t="shared" si="3"/>
        <v>$29,931</v>
      </c>
      <c r="D90" s="94">
        <f t="shared" si="4"/>
        <v>0.13103805313078642</v>
      </c>
      <c r="E90" s="95">
        <f t="shared" si="5"/>
        <v>0.13103805313078642</v>
      </c>
      <c r="F90" s="94">
        <f t="shared" si="6"/>
        <v>4.8653212809193436E-2</v>
      </c>
      <c r="G90" s="95">
        <f t="shared" si="7"/>
        <v>4.8653212809193436E-2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40</v>
      </c>
      <c r="W90" s="112">
        <v>43</v>
      </c>
      <c r="X90" s="112">
        <v>53</v>
      </c>
      <c r="Y90" s="112">
        <v>46</v>
      </c>
      <c r="Z90" s="112">
        <v>31</v>
      </c>
    </row>
    <row r="91" spans="1:30" ht="15" customHeight="1" x14ac:dyDescent="0.25">
      <c r="A91" s="49" t="s">
        <v>7</v>
      </c>
      <c r="B91" s="49"/>
      <c r="C91" s="97" t="str">
        <f t="shared" si="3"/>
        <v>$49.4 mil</v>
      </c>
      <c r="D91" s="94">
        <f t="shared" si="4"/>
        <v>0.6824918820794541</v>
      </c>
      <c r="E91" s="95">
        <f t="shared" si="5"/>
        <v>0.6824918820794541</v>
      </c>
      <c r="F91" s="94">
        <f t="shared" si="6"/>
        <v>1.0381469301614752</v>
      </c>
      <c r="G91" s="95">
        <f t="shared" si="7"/>
        <v>1.0381469301614752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261</v>
      </c>
      <c r="W91" s="112">
        <v>314</v>
      </c>
      <c r="X91" s="112">
        <v>326</v>
      </c>
      <c r="Y91" s="112">
        <v>335</v>
      </c>
      <c r="Z91" s="112">
        <v>332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5</v>
      </c>
      <c r="W93" s="112">
        <v>9</v>
      </c>
      <c r="X93" s="112">
        <v>12</v>
      </c>
      <c r="Y93" s="112">
        <v>16</v>
      </c>
      <c r="Z93" s="112">
        <v>14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35</v>
      </c>
      <c r="W94" s="112">
        <v>42</v>
      </c>
      <c r="X94" s="112">
        <v>48</v>
      </c>
      <c r="Y94" s="112">
        <v>51</v>
      </c>
      <c r="Z94" s="112">
        <v>54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7</v>
      </c>
      <c r="W95" s="112">
        <v>9</v>
      </c>
      <c r="X95" s="112">
        <v>5</v>
      </c>
      <c r="Y95" s="112">
        <v>8</v>
      </c>
      <c r="Z95" s="112">
        <v>5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31</v>
      </c>
      <c r="W96" s="112">
        <v>29</v>
      </c>
      <c r="X96" s="112">
        <v>35</v>
      </c>
      <c r="Y96" s="112">
        <v>35</v>
      </c>
      <c r="Z96" s="112">
        <v>43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50</v>
      </c>
      <c r="W97" s="112">
        <v>46</v>
      </c>
      <c r="X97" s="112">
        <v>44</v>
      </c>
      <c r="Y97" s="112">
        <v>49</v>
      </c>
      <c r="Z97" s="112">
        <v>39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19</v>
      </c>
      <c r="W98" s="112">
        <v>19</v>
      </c>
      <c r="X98" s="112">
        <v>22</v>
      </c>
      <c r="Y98" s="112">
        <v>18</v>
      </c>
      <c r="Z98" s="112">
        <v>24</v>
      </c>
    </row>
    <row r="99" spans="1:32" ht="15" customHeight="1" x14ac:dyDescent="0.25">
      <c r="S99" s="115" t="s">
        <v>188</v>
      </c>
      <c r="T99" s="115"/>
      <c r="U99" s="112"/>
      <c r="V99" s="112">
        <v>5</v>
      </c>
      <c r="W99" s="112">
        <v>7</v>
      </c>
      <c r="X99" s="112">
        <v>3</v>
      </c>
      <c r="Y99" s="112">
        <v>3</v>
      </c>
      <c r="Z99" s="112">
        <v>3</v>
      </c>
    </row>
    <row r="100" spans="1:32" ht="15" customHeight="1" x14ac:dyDescent="0.25">
      <c r="S100" s="115" t="s">
        <v>58</v>
      </c>
      <c r="T100" s="115"/>
      <c r="U100" s="112"/>
      <c r="V100" s="112">
        <v>8</v>
      </c>
      <c r="W100" s="112">
        <v>14</v>
      </c>
      <c r="X100" s="112">
        <v>12</v>
      </c>
      <c r="Y100" s="112">
        <v>18</v>
      </c>
      <c r="Z100" s="112">
        <v>15</v>
      </c>
    </row>
    <row r="101" spans="1:32" x14ac:dyDescent="0.25">
      <c r="A101" s="18"/>
      <c r="S101" s="118" t="s">
        <v>53</v>
      </c>
      <c r="T101" s="118"/>
      <c r="U101" s="112"/>
      <c r="V101" s="112">
        <v>216</v>
      </c>
      <c r="W101" s="112">
        <v>260</v>
      </c>
      <c r="X101" s="112">
        <v>274</v>
      </c>
      <c r="Y101" s="112">
        <v>279</v>
      </c>
      <c r="Z101" s="112">
        <v>291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455</v>
      </c>
      <c r="W104" s="112">
        <v>487</v>
      </c>
      <c r="X104" s="112">
        <v>477</v>
      </c>
      <c r="Y104" s="112">
        <v>496</v>
      </c>
      <c r="Z104" s="112">
        <v>561</v>
      </c>
      <c r="AB104" s="109" t="str">
        <f>TEXT(Z104,"###,###")</f>
        <v>561</v>
      </c>
      <c r="AD104" s="130">
        <f>Z104/($Z$4)*100</f>
        <v>58.80503144654088</v>
      </c>
      <c r="AF104" s="109"/>
    </row>
    <row r="105" spans="1:32" x14ac:dyDescent="0.25">
      <c r="S105" s="115" t="s">
        <v>17</v>
      </c>
      <c r="T105" s="115"/>
      <c r="U105" s="112"/>
      <c r="V105" s="112">
        <v>117</v>
      </c>
      <c r="W105" s="112">
        <v>142</v>
      </c>
      <c r="X105" s="112">
        <v>143</v>
      </c>
      <c r="Y105" s="112">
        <v>153</v>
      </c>
      <c r="Z105" s="112">
        <v>143</v>
      </c>
      <c r="AB105" s="109" t="str">
        <f>TEXT(Z105,"###,###")</f>
        <v>143</v>
      </c>
      <c r="AD105" s="130">
        <f>Z105/($Z$4)*100</f>
        <v>14.989517819706499</v>
      </c>
      <c r="AF105" s="109"/>
    </row>
    <row r="106" spans="1:32" x14ac:dyDescent="0.25">
      <c r="S106" s="118" t="s">
        <v>53</v>
      </c>
      <c r="T106" s="118"/>
      <c r="U106" s="120"/>
      <c r="V106" s="120">
        <v>572</v>
      </c>
      <c r="W106" s="120">
        <v>629</v>
      </c>
      <c r="X106" s="120">
        <v>620</v>
      </c>
      <c r="Y106" s="120">
        <v>649</v>
      </c>
      <c r="Z106" s="120">
        <v>704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139</v>
      </c>
      <c r="W108" s="112">
        <v>183</v>
      </c>
      <c r="X108" s="112">
        <v>215</v>
      </c>
      <c r="Y108" s="112">
        <v>196</v>
      </c>
      <c r="Z108" s="112">
        <v>223</v>
      </c>
      <c r="AB108" s="109" t="str">
        <f>TEXT(Z108,"###,###")</f>
        <v>223</v>
      </c>
      <c r="AD108" s="130">
        <f>Z108/($Z$4)*100</f>
        <v>23.375262054507338</v>
      </c>
      <c r="AF108" s="109"/>
    </row>
    <row r="109" spans="1:32" x14ac:dyDescent="0.25">
      <c r="S109" s="115" t="s">
        <v>20</v>
      </c>
      <c r="T109" s="115"/>
      <c r="U109" s="112"/>
      <c r="V109" s="112">
        <v>152</v>
      </c>
      <c r="W109" s="112">
        <v>148</v>
      </c>
      <c r="X109" s="112">
        <v>163</v>
      </c>
      <c r="Y109" s="112">
        <v>186</v>
      </c>
      <c r="Z109" s="112">
        <v>188</v>
      </c>
      <c r="AB109" s="109" t="str">
        <f>TEXT(Z109,"###,###")</f>
        <v>188</v>
      </c>
      <c r="AD109" s="130">
        <f>Z109/($Z$4)*100</f>
        <v>19.70649895178197</v>
      </c>
      <c r="AF109" s="109"/>
    </row>
    <row r="110" spans="1:32" x14ac:dyDescent="0.25">
      <c r="S110" s="115" t="s">
        <v>21</v>
      </c>
      <c r="T110" s="115"/>
      <c r="U110" s="112"/>
      <c r="V110" s="112">
        <v>76</v>
      </c>
      <c r="W110" s="112">
        <v>89</v>
      </c>
      <c r="X110" s="112">
        <v>49</v>
      </c>
      <c r="Y110" s="112">
        <v>61</v>
      </c>
      <c r="Z110" s="112">
        <v>87</v>
      </c>
      <c r="AB110" s="109" t="str">
        <f>TEXT(Z110,"###,###")</f>
        <v>87</v>
      </c>
      <c r="AD110" s="130">
        <f>Z110/($Z$4)*100</f>
        <v>9.1194968553459113</v>
      </c>
      <c r="AF110" s="109"/>
    </row>
    <row r="111" spans="1:32" x14ac:dyDescent="0.25">
      <c r="S111" s="115" t="s">
        <v>22</v>
      </c>
      <c r="T111" s="115"/>
      <c r="U111" s="112"/>
      <c r="V111" s="112">
        <v>167</v>
      </c>
      <c r="W111" s="112">
        <v>172</v>
      </c>
      <c r="X111" s="112">
        <v>193</v>
      </c>
      <c r="Y111" s="112">
        <v>203</v>
      </c>
      <c r="Z111" s="112">
        <v>213</v>
      </c>
      <c r="AB111" s="109" t="str">
        <f>TEXT(Z111,"###,###")</f>
        <v>213</v>
      </c>
      <c r="AD111" s="130">
        <f>Z111/($Z$4)*100</f>
        <v>22.327044025157232</v>
      </c>
      <c r="AF111" s="109"/>
    </row>
    <row r="112" spans="1:32" x14ac:dyDescent="0.25">
      <c r="S112" s="118" t="s">
        <v>53</v>
      </c>
      <c r="T112" s="118"/>
      <c r="U112" s="112"/>
      <c r="V112" s="112">
        <v>734</v>
      </c>
      <c r="W112" s="112">
        <v>839</v>
      </c>
      <c r="X112" s="112">
        <v>896</v>
      </c>
      <c r="Y112" s="112">
        <v>909</v>
      </c>
      <c r="Z112" s="112">
        <v>954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43.13</v>
      </c>
      <c r="W118" s="131">
        <v>44.61</v>
      </c>
      <c r="X118" s="131">
        <v>45.17</v>
      </c>
      <c r="Y118" s="131">
        <v>45.34</v>
      </c>
      <c r="Z118" s="131">
        <v>44.22</v>
      </c>
      <c r="AB118" s="109" t="str">
        <f>TEXT(Z118,"##.0")</f>
        <v>44.2</v>
      </c>
    </row>
    <row r="120" spans="19:32" x14ac:dyDescent="0.25">
      <c r="S120" s="101" t="s">
        <v>97</v>
      </c>
      <c r="T120" s="112"/>
      <c r="U120" s="112"/>
      <c r="V120" s="112">
        <v>282</v>
      </c>
      <c r="W120" s="112">
        <v>304</v>
      </c>
      <c r="X120" s="112">
        <v>319</v>
      </c>
      <c r="Y120" s="112">
        <v>321</v>
      </c>
      <c r="Z120" s="112">
        <v>334</v>
      </c>
      <c r="AB120" s="109" t="str">
        <f>TEXT(Z120,"###,###")</f>
        <v>334</v>
      </c>
    </row>
    <row r="121" spans="19:32" x14ac:dyDescent="0.25">
      <c r="S121" s="101" t="s">
        <v>98</v>
      </c>
      <c r="T121" s="112"/>
      <c r="U121" s="112"/>
      <c r="V121" s="112">
        <v>138</v>
      </c>
      <c r="W121" s="112">
        <v>179</v>
      </c>
      <c r="X121" s="112">
        <v>197</v>
      </c>
      <c r="Y121" s="112">
        <v>187</v>
      </c>
      <c r="Z121" s="112">
        <v>195</v>
      </c>
      <c r="AB121" s="109" t="str">
        <f>TEXT(Z121,"###,###")</f>
        <v>195</v>
      </c>
    </row>
    <row r="122" spans="19:32" x14ac:dyDescent="0.25">
      <c r="S122" s="101" t="s">
        <v>99</v>
      </c>
      <c r="T122" s="112"/>
      <c r="U122" s="112"/>
      <c r="V122" s="112">
        <v>64</v>
      </c>
      <c r="W122" s="112">
        <v>81</v>
      </c>
      <c r="X122" s="112">
        <v>88</v>
      </c>
      <c r="Y122" s="112">
        <v>102</v>
      </c>
      <c r="Z122" s="112">
        <v>100</v>
      </c>
      <c r="AB122" s="109" t="str">
        <f>TEXT(Z122,"###,###")</f>
        <v>100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346</v>
      </c>
      <c r="W124" s="112">
        <v>385</v>
      </c>
      <c r="X124" s="112">
        <v>407</v>
      </c>
      <c r="Y124" s="112">
        <v>423</v>
      </c>
      <c r="Z124" s="112">
        <v>434</v>
      </c>
      <c r="AB124" s="109" t="str">
        <f>TEXT(Z124,"###,###")</f>
        <v>434</v>
      </c>
      <c r="AD124" s="127">
        <f>Z124/$Z$7*100</f>
        <v>69.551282051282044</v>
      </c>
    </row>
    <row r="125" spans="19:32" x14ac:dyDescent="0.25">
      <c r="S125" s="101" t="s">
        <v>101</v>
      </c>
      <c r="T125" s="112"/>
      <c r="U125" s="112"/>
      <c r="V125" s="112">
        <v>202</v>
      </c>
      <c r="W125" s="112">
        <v>260</v>
      </c>
      <c r="X125" s="112">
        <v>285</v>
      </c>
      <c r="Y125" s="112">
        <v>289</v>
      </c>
      <c r="Z125" s="112">
        <v>295</v>
      </c>
      <c r="AB125" s="109" t="str">
        <f>TEXT(Z125,"###,###")</f>
        <v>295</v>
      </c>
      <c r="AD125" s="127">
        <f>Z125/$Z$7*100</f>
        <v>47.275641025641022</v>
      </c>
    </row>
    <row r="127" spans="19:32" x14ac:dyDescent="0.25">
      <c r="S127" s="101" t="s">
        <v>102</v>
      </c>
      <c r="T127" s="112"/>
      <c r="U127" s="112"/>
      <c r="V127" s="112">
        <v>262</v>
      </c>
      <c r="W127" s="112">
        <v>312</v>
      </c>
      <c r="X127" s="112">
        <v>325</v>
      </c>
      <c r="Y127" s="112">
        <v>335</v>
      </c>
      <c r="Z127" s="112">
        <v>333</v>
      </c>
      <c r="AB127" s="109" t="str">
        <f>TEXT(Z127,"###,###")</f>
        <v>333</v>
      </c>
      <c r="AD127" s="127">
        <f>Z127/$Z$7*100</f>
        <v>53.365384615384613</v>
      </c>
    </row>
    <row r="128" spans="19:32" x14ac:dyDescent="0.25">
      <c r="S128" s="101" t="s">
        <v>103</v>
      </c>
      <c r="T128" s="112"/>
      <c r="U128" s="112"/>
      <c r="V128" s="112">
        <v>219</v>
      </c>
      <c r="W128" s="112">
        <v>256</v>
      </c>
      <c r="X128" s="112">
        <v>271</v>
      </c>
      <c r="Y128" s="112">
        <v>275</v>
      </c>
      <c r="Z128" s="112">
        <v>295</v>
      </c>
      <c r="AB128" s="109" t="str">
        <f>TEXT(Z128,"###,###")</f>
        <v>295</v>
      </c>
      <c r="AD128" s="127">
        <f>Z128/$Z$7*100</f>
        <v>47.275641025641022</v>
      </c>
    </row>
    <row r="130" spans="19:20" x14ac:dyDescent="0.25">
      <c r="S130" s="101" t="s">
        <v>261</v>
      </c>
      <c r="T130" s="127">
        <v>53.525641025641022</v>
      </c>
    </row>
    <row r="131" spans="19:20" x14ac:dyDescent="0.25">
      <c r="S131" s="101" t="s">
        <v>262</v>
      </c>
      <c r="T131" s="127">
        <v>31.25</v>
      </c>
    </row>
    <row r="132" spans="19:20" x14ac:dyDescent="0.25">
      <c r="S132" s="101" t="s">
        <v>263</v>
      </c>
      <c r="T132" s="127">
        <v>16.025641025641026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FBB6E0B-0648-4DB8-84D7-11B89D4090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5CD1771-4EA1-477C-864A-C652BC5BB62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685FB05-0FEC-4659-AF8A-6EE4D71A3B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35A1742-35A6-44A4-AE38-4AD3665F79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78151-EA2D-4710-874F-4E04F76047C8}">
  <sheetPr codeName="Sheet9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105</v>
      </c>
      <c r="T1" s="99"/>
      <c r="U1" s="99"/>
      <c r="V1" s="99"/>
      <c r="W1" s="99"/>
      <c r="X1" s="99"/>
      <c r="Y1" s="100" t="s">
        <v>218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105</v>
      </c>
      <c r="Y3" s="105" t="s">
        <v>218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10.27 Kingston,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2166</v>
      </c>
      <c r="W4" s="108">
        <v>2147</v>
      </c>
      <c r="X4" s="108">
        <v>2183</v>
      </c>
      <c r="Y4" s="108">
        <v>2207</v>
      </c>
      <c r="Z4" s="108">
        <v>2178</v>
      </c>
      <c r="AB4" s="109" t="str">
        <f>TEXT(Z4,"###,###")</f>
        <v>2,178</v>
      </c>
      <c r="AD4" s="110">
        <f>Z4/Y4-1</f>
        <v>-1.3140009062075242E-2</v>
      </c>
      <c r="AF4" s="110">
        <f>Z4/V4-1</f>
        <v>5.5401662049860967E-3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1136</v>
      </c>
      <c r="W5" s="108">
        <v>1164</v>
      </c>
      <c r="X5" s="108">
        <v>1165</v>
      </c>
      <c r="Y5" s="108">
        <v>1198</v>
      </c>
      <c r="Z5" s="108">
        <v>1143</v>
      </c>
      <c r="AB5" s="109" t="str">
        <f>TEXT(Z5,"###,###")</f>
        <v>1,143</v>
      </c>
      <c r="AD5" s="110">
        <f t="shared" ref="AD5:AD9" si="0">Z5/Y5-1</f>
        <v>-4.5909849749582676E-2</v>
      </c>
      <c r="AF5" s="110">
        <f t="shared" ref="AF5:AF9" si="1">Z5/V5-1</f>
        <v>6.1619718309859906E-3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1026</v>
      </c>
      <c r="W6" s="108">
        <v>985</v>
      </c>
      <c r="X6" s="108">
        <v>1014</v>
      </c>
      <c r="Y6" s="108">
        <v>1008</v>
      </c>
      <c r="Z6" s="108">
        <v>1028</v>
      </c>
      <c r="AB6" s="109" t="str">
        <f>TEXT(Z6,"###,###")</f>
        <v>1,028</v>
      </c>
      <c r="AD6" s="110">
        <f t="shared" si="0"/>
        <v>1.9841269841269771E-2</v>
      </c>
      <c r="AF6" s="110">
        <f t="shared" si="1"/>
        <v>1.9493177387914784E-3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1286</v>
      </c>
      <c r="W7" s="108">
        <v>1349</v>
      </c>
      <c r="X7" s="108">
        <v>1337</v>
      </c>
      <c r="Y7" s="108">
        <v>1380</v>
      </c>
      <c r="Z7" s="108">
        <v>1401</v>
      </c>
      <c r="AB7" s="109" t="str">
        <f>TEXT(Z7,"###,###")</f>
        <v>1,401</v>
      </c>
      <c r="AD7" s="110">
        <f t="shared" si="0"/>
        <v>1.5217391304347849E-2</v>
      </c>
      <c r="AF7" s="110">
        <f t="shared" si="1"/>
        <v>8.9424572317262863E-2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2,178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1,401</v>
      </c>
      <c r="P8" s="65"/>
      <c r="S8" s="107" t="s">
        <v>82</v>
      </c>
      <c r="T8" s="108"/>
      <c r="U8" s="108"/>
      <c r="V8" s="108">
        <v>24560</v>
      </c>
      <c r="W8" s="108">
        <v>22552.07</v>
      </c>
      <c r="X8" s="108">
        <v>26997.040000000001</v>
      </c>
      <c r="Y8" s="108">
        <v>27122.65</v>
      </c>
      <c r="Z8" s="108">
        <v>32200.31</v>
      </c>
      <c r="AB8" s="109" t="str">
        <f>TEXT(Z8,"$###,###")</f>
        <v>$32,200</v>
      </c>
      <c r="AD8" s="110">
        <f t="shared" si="0"/>
        <v>0.18721105791653847</v>
      </c>
      <c r="AF8" s="110">
        <f t="shared" si="1"/>
        <v>0.31108754071661249</v>
      </c>
    </row>
    <row r="9" spans="1:32" x14ac:dyDescent="0.25">
      <c r="A9" s="30" t="s">
        <v>14</v>
      </c>
      <c r="B9" s="69"/>
      <c r="C9" s="70"/>
      <c r="D9" s="71">
        <f>AD104</f>
        <v>70.752984389348029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52.248394004282652</v>
      </c>
      <c r="P9" s="72" t="s">
        <v>83</v>
      </c>
      <c r="S9" s="107" t="s">
        <v>7</v>
      </c>
      <c r="T9" s="108"/>
      <c r="U9" s="108"/>
      <c r="V9" s="108">
        <v>67842067</v>
      </c>
      <c r="W9" s="108">
        <v>70699856</v>
      </c>
      <c r="X9" s="108">
        <v>81335273</v>
      </c>
      <c r="Y9" s="108">
        <v>79721488</v>
      </c>
      <c r="Z9" s="108">
        <v>71100959</v>
      </c>
      <c r="AB9" s="109" t="str">
        <f>TEXT(Z9/1000000,"$#,###.0")&amp;" mil"</f>
        <v>$71.1 mil</v>
      </c>
      <c r="AD9" s="110">
        <f t="shared" si="0"/>
        <v>-0.10813306695931213</v>
      </c>
      <c r="AF9" s="110">
        <f t="shared" si="1"/>
        <v>4.8036449125289815E-2</v>
      </c>
    </row>
    <row r="10" spans="1:32" x14ac:dyDescent="0.25">
      <c r="A10" s="30" t="s">
        <v>17</v>
      </c>
      <c r="B10" s="69"/>
      <c r="C10" s="70"/>
      <c r="D10" s="71">
        <f>AD105</f>
        <v>11.891643709825528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47.109207708779444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67.309064953604576</v>
      </c>
      <c r="P11" s="72" t="s">
        <v>83</v>
      </c>
      <c r="S11" s="107" t="s">
        <v>29</v>
      </c>
      <c r="T11" s="112"/>
      <c r="U11" s="112"/>
      <c r="V11" s="112">
        <v>1757</v>
      </c>
      <c r="W11" s="112">
        <v>1675</v>
      </c>
      <c r="X11" s="112">
        <v>1728</v>
      </c>
      <c r="Y11" s="112">
        <v>1748</v>
      </c>
      <c r="Z11" s="112">
        <v>1718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20.556745182012847</v>
      </c>
      <c r="P12" s="72" t="s">
        <v>83</v>
      </c>
      <c r="S12" s="107" t="s">
        <v>30</v>
      </c>
      <c r="T12" s="112"/>
      <c r="U12" s="112"/>
      <c r="V12" s="112">
        <v>409</v>
      </c>
      <c r="W12" s="112">
        <v>464</v>
      </c>
      <c r="X12" s="112">
        <v>455</v>
      </c>
      <c r="Y12" s="112">
        <v>460</v>
      </c>
      <c r="Z12" s="112">
        <v>457</v>
      </c>
    </row>
    <row r="13" spans="1:32" ht="15" customHeight="1" x14ac:dyDescent="0.25">
      <c r="A13" s="30" t="s">
        <v>19</v>
      </c>
      <c r="B13" s="70"/>
      <c r="C13" s="70"/>
      <c r="D13" s="71">
        <f>AD108</f>
        <v>20.110192837465565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11.991434689507495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19.513314967860424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46.2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23.553719008264462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20.970042796005707</v>
      </c>
      <c r="P15" s="72" t="s">
        <v>83</v>
      </c>
      <c r="S15" s="115" t="s">
        <v>59</v>
      </c>
      <c r="T15" s="115"/>
      <c r="U15" s="116"/>
      <c r="V15" s="116">
        <v>695</v>
      </c>
      <c r="W15" s="116">
        <v>660</v>
      </c>
      <c r="X15" s="116">
        <v>640</v>
      </c>
      <c r="Y15" s="112">
        <v>659</v>
      </c>
      <c r="Z15" s="112">
        <v>652</v>
      </c>
      <c r="AB15" s="117">
        <f t="shared" ref="AB15:AB34" si="2">IF(Z15="np",0,Z15/$Z$34)</f>
        <v>0.29935720844811753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19.60514233241506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79.0299572039943</v>
      </c>
      <c r="P16" s="37" t="s">
        <v>83</v>
      </c>
      <c r="S16" s="115" t="s">
        <v>60</v>
      </c>
      <c r="T16" s="115"/>
      <c r="U16" s="116"/>
      <c r="V16" s="116">
        <v>0</v>
      </c>
      <c r="W16" s="116">
        <v>5</v>
      </c>
      <c r="X16" s="116">
        <v>2</v>
      </c>
      <c r="Y16" s="112">
        <v>5</v>
      </c>
      <c r="Z16" s="112">
        <v>4</v>
      </c>
      <c r="AB16" s="117">
        <f t="shared" si="2"/>
        <v>1.8365472910927456E-3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52</v>
      </c>
      <c r="W17" s="116">
        <v>67</v>
      </c>
      <c r="X17" s="116">
        <v>81</v>
      </c>
      <c r="Y17" s="112">
        <v>88</v>
      </c>
      <c r="Z17" s="112">
        <v>84</v>
      </c>
      <c r="AB17" s="117">
        <f t="shared" si="2"/>
        <v>3.8567493112947659E-2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5</v>
      </c>
      <c r="W18" s="116">
        <v>4</v>
      </c>
      <c r="X18" s="116">
        <v>2</v>
      </c>
      <c r="Y18" s="112">
        <v>0</v>
      </c>
      <c r="Z18" s="112">
        <v>3</v>
      </c>
      <c r="AB18" s="117">
        <f t="shared" si="2"/>
        <v>1.3774104683195593E-3</v>
      </c>
    </row>
    <row r="19" spans="1:28" x14ac:dyDescent="0.25">
      <c r="A19" s="61" t="str">
        <f>$S$1&amp;" ("&amp;$V$2&amp;" to "&amp;$Z$2&amp;")"</f>
        <v>Kingston (2018-19 to 2022-23)</v>
      </c>
      <c r="B19" s="61"/>
      <c r="C19" s="61"/>
      <c r="D19" s="61"/>
      <c r="E19" s="61"/>
      <c r="F19" s="61"/>
      <c r="G19" s="61" t="str">
        <f>$S$1&amp;" ("&amp;$V$2&amp;" to "&amp;$Z$2&amp;")"</f>
        <v>Kingston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114</v>
      </c>
      <c r="W19" s="116">
        <v>116</v>
      </c>
      <c r="X19" s="116">
        <v>119</v>
      </c>
      <c r="Y19" s="112">
        <v>124</v>
      </c>
      <c r="Z19" s="112">
        <v>126</v>
      </c>
      <c r="AB19" s="117">
        <f t="shared" si="2"/>
        <v>5.7851239669421489E-2</v>
      </c>
    </row>
    <row r="20" spans="1:28" x14ac:dyDescent="0.25">
      <c r="S20" s="115" t="s">
        <v>64</v>
      </c>
      <c r="T20" s="115"/>
      <c r="U20" s="116"/>
      <c r="V20" s="116">
        <v>73</v>
      </c>
      <c r="W20" s="116">
        <v>73</v>
      </c>
      <c r="X20" s="116">
        <v>65</v>
      </c>
      <c r="Y20" s="112">
        <v>54</v>
      </c>
      <c r="Z20" s="112">
        <v>47</v>
      </c>
      <c r="AB20" s="117">
        <f t="shared" si="2"/>
        <v>2.157943067033976E-2</v>
      </c>
    </row>
    <row r="21" spans="1:28" x14ac:dyDescent="0.25">
      <c r="S21" s="115" t="s">
        <v>65</v>
      </c>
      <c r="T21" s="115"/>
      <c r="U21" s="116"/>
      <c r="V21" s="116">
        <v>121</v>
      </c>
      <c r="W21" s="116">
        <v>184</v>
      </c>
      <c r="X21" s="116">
        <v>198</v>
      </c>
      <c r="Y21" s="112">
        <v>157</v>
      </c>
      <c r="Z21" s="112">
        <v>178</v>
      </c>
      <c r="AB21" s="117">
        <f t="shared" si="2"/>
        <v>8.1726354453627179E-2</v>
      </c>
    </row>
    <row r="22" spans="1:28" x14ac:dyDescent="0.25">
      <c r="S22" s="115" t="s">
        <v>66</v>
      </c>
      <c r="T22" s="115"/>
      <c r="U22" s="116"/>
      <c r="V22" s="116">
        <v>207</v>
      </c>
      <c r="W22" s="116">
        <v>176</v>
      </c>
      <c r="X22" s="116">
        <v>166</v>
      </c>
      <c r="Y22" s="112">
        <v>150</v>
      </c>
      <c r="Z22" s="112">
        <v>178</v>
      </c>
      <c r="AB22" s="117">
        <f t="shared" si="2"/>
        <v>8.1726354453627179E-2</v>
      </c>
    </row>
    <row r="23" spans="1:28" x14ac:dyDescent="0.25">
      <c r="S23" s="115" t="s">
        <v>67</v>
      </c>
      <c r="T23" s="115"/>
      <c r="U23" s="116"/>
      <c r="V23" s="116">
        <v>66</v>
      </c>
      <c r="W23" s="116">
        <v>50</v>
      </c>
      <c r="X23" s="116">
        <v>54</v>
      </c>
      <c r="Y23" s="112">
        <v>81</v>
      </c>
      <c r="Z23" s="112">
        <v>86</v>
      </c>
      <c r="AB23" s="117">
        <f t="shared" si="2"/>
        <v>3.948576675849403E-2</v>
      </c>
    </row>
    <row r="24" spans="1:28" x14ac:dyDescent="0.25">
      <c r="S24" s="115" t="s">
        <v>68</v>
      </c>
      <c r="T24" s="115"/>
      <c r="U24" s="116"/>
      <c r="V24" s="116">
        <v>4</v>
      </c>
      <c r="W24" s="116">
        <v>3</v>
      </c>
      <c r="X24" s="116">
        <v>3</v>
      </c>
      <c r="Y24" s="112">
        <v>0</v>
      </c>
      <c r="Z24" s="112">
        <v>6</v>
      </c>
      <c r="AB24" s="117">
        <f t="shared" si="2"/>
        <v>2.7548209366391185E-3</v>
      </c>
    </row>
    <row r="25" spans="1:28" x14ac:dyDescent="0.25">
      <c r="S25" s="115" t="s">
        <v>69</v>
      </c>
      <c r="T25" s="115"/>
      <c r="U25" s="116"/>
      <c r="V25" s="116">
        <v>34</v>
      </c>
      <c r="W25" s="116">
        <v>35</v>
      </c>
      <c r="X25" s="116">
        <v>39</v>
      </c>
      <c r="Y25" s="112">
        <v>45</v>
      </c>
      <c r="Z25" s="112">
        <v>46</v>
      </c>
      <c r="AB25" s="117">
        <f t="shared" si="2"/>
        <v>2.1120293847566574E-2</v>
      </c>
    </row>
    <row r="26" spans="1:28" x14ac:dyDescent="0.25">
      <c r="S26" s="115" t="s">
        <v>70</v>
      </c>
      <c r="T26" s="115"/>
      <c r="U26" s="116"/>
      <c r="V26" s="116">
        <v>19</v>
      </c>
      <c r="W26" s="116">
        <v>16</v>
      </c>
      <c r="X26" s="116">
        <v>19</v>
      </c>
      <c r="Y26" s="112">
        <v>24</v>
      </c>
      <c r="Z26" s="112">
        <v>24</v>
      </c>
      <c r="AB26" s="117">
        <f t="shared" si="2"/>
        <v>1.1019283746556474E-2</v>
      </c>
    </row>
    <row r="27" spans="1:28" x14ac:dyDescent="0.25">
      <c r="S27" s="115" t="s">
        <v>71</v>
      </c>
      <c r="T27" s="115"/>
      <c r="U27" s="116"/>
      <c r="V27" s="116">
        <v>45</v>
      </c>
      <c r="W27" s="116">
        <v>55</v>
      </c>
      <c r="X27" s="116">
        <v>63</v>
      </c>
      <c r="Y27" s="112">
        <v>59</v>
      </c>
      <c r="Z27" s="112">
        <v>53</v>
      </c>
      <c r="AB27" s="117">
        <f t="shared" si="2"/>
        <v>2.4334251606978878E-2</v>
      </c>
    </row>
    <row r="28" spans="1:28" x14ac:dyDescent="0.25">
      <c r="S28" s="115" t="s">
        <v>72</v>
      </c>
      <c r="T28" s="115"/>
      <c r="U28" s="116"/>
      <c r="V28" s="116">
        <v>55</v>
      </c>
      <c r="W28" s="116">
        <v>53</v>
      </c>
      <c r="X28" s="116">
        <v>71</v>
      </c>
      <c r="Y28" s="112">
        <v>73</v>
      </c>
      <c r="Z28" s="112">
        <v>79</v>
      </c>
      <c r="AB28" s="117">
        <f t="shared" si="2"/>
        <v>3.627180899908173E-2</v>
      </c>
    </row>
    <row r="29" spans="1:28" x14ac:dyDescent="0.25">
      <c r="S29" s="115" t="s">
        <v>73</v>
      </c>
      <c r="T29" s="115"/>
      <c r="U29" s="116"/>
      <c r="V29" s="116">
        <v>80</v>
      </c>
      <c r="W29" s="116">
        <v>65</v>
      </c>
      <c r="X29" s="116">
        <v>62</v>
      </c>
      <c r="Y29" s="112">
        <v>84</v>
      </c>
      <c r="Z29" s="112">
        <v>58</v>
      </c>
      <c r="AB29" s="117">
        <f t="shared" si="2"/>
        <v>2.6629935720844811E-2</v>
      </c>
    </row>
    <row r="30" spans="1:28" x14ac:dyDescent="0.25">
      <c r="S30" s="115" t="s">
        <v>74</v>
      </c>
      <c r="T30" s="115"/>
      <c r="U30" s="116"/>
      <c r="V30" s="116">
        <v>92</v>
      </c>
      <c r="W30" s="116">
        <v>82</v>
      </c>
      <c r="X30" s="116">
        <v>91</v>
      </c>
      <c r="Y30" s="112">
        <v>96</v>
      </c>
      <c r="Z30" s="112">
        <v>103</v>
      </c>
      <c r="AB30" s="117">
        <f t="shared" si="2"/>
        <v>4.7291092745638197E-2</v>
      </c>
    </row>
    <row r="31" spans="1:28" x14ac:dyDescent="0.25">
      <c r="S31" s="115" t="s">
        <v>75</v>
      </c>
      <c r="T31" s="115"/>
      <c r="U31" s="116"/>
      <c r="V31" s="116">
        <v>136</v>
      </c>
      <c r="W31" s="116">
        <v>145</v>
      </c>
      <c r="X31" s="116">
        <v>150</v>
      </c>
      <c r="Y31" s="112">
        <v>154</v>
      </c>
      <c r="Z31" s="112">
        <v>171</v>
      </c>
      <c r="AB31" s="117">
        <f t="shared" si="2"/>
        <v>7.8512396694214878E-2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11</v>
      </c>
      <c r="W32" s="116">
        <v>6</v>
      </c>
      <c r="X32" s="116">
        <v>4</v>
      </c>
      <c r="Y32" s="112">
        <v>14</v>
      </c>
      <c r="Z32" s="112">
        <v>15</v>
      </c>
      <c r="AB32" s="117">
        <f t="shared" si="2"/>
        <v>6.8870523415977963E-3</v>
      </c>
    </row>
    <row r="33" spans="19:32" x14ac:dyDescent="0.25">
      <c r="S33" s="115" t="s">
        <v>77</v>
      </c>
      <c r="T33" s="115"/>
      <c r="U33" s="116"/>
      <c r="V33" s="116">
        <v>54</v>
      </c>
      <c r="W33" s="116">
        <v>55</v>
      </c>
      <c r="X33" s="116">
        <v>42</v>
      </c>
      <c r="Y33" s="112">
        <v>53</v>
      </c>
      <c r="Z33" s="112">
        <v>50</v>
      </c>
      <c r="AB33" s="117">
        <f t="shared" si="2"/>
        <v>2.2956841138659319E-2</v>
      </c>
    </row>
    <row r="34" spans="19:32" x14ac:dyDescent="0.25">
      <c r="S34" s="118" t="s">
        <v>53</v>
      </c>
      <c r="T34" s="118"/>
      <c r="U34" s="119"/>
      <c r="V34" s="119">
        <v>2165</v>
      </c>
      <c r="W34" s="119">
        <v>2142</v>
      </c>
      <c r="X34" s="119">
        <v>2183</v>
      </c>
      <c r="Y34" s="120">
        <v>2209</v>
      </c>
      <c r="Z34" s="120">
        <v>2178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1001</v>
      </c>
      <c r="W37" s="112">
        <v>1070</v>
      </c>
      <c r="X37" s="112">
        <v>1069</v>
      </c>
      <c r="Y37" s="112">
        <v>1107</v>
      </c>
      <c r="Z37" s="112">
        <v>1108</v>
      </c>
      <c r="AB37" s="132">
        <f>Z37/Z40*100</f>
        <v>79.0299572039943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284</v>
      </c>
      <c r="W38" s="112">
        <v>282</v>
      </c>
      <c r="X38" s="112">
        <v>269</v>
      </c>
      <c r="Y38" s="112">
        <v>272</v>
      </c>
      <c r="Z38" s="112">
        <v>294</v>
      </c>
      <c r="AB38" s="132">
        <f>Z38/Z40*100</f>
        <v>20.970042796005707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1285</v>
      </c>
      <c r="W40" s="112">
        <v>1352</v>
      </c>
      <c r="X40" s="112">
        <v>1338</v>
      </c>
      <c r="Y40" s="112">
        <v>1379</v>
      </c>
      <c r="Z40" s="112">
        <v>1402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9</v>
      </c>
      <c r="X44" s="112">
        <v>6</v>
      </c>
      <c r="Y44" s="112">
        <v>6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31</v>
      </c>
      <c r="W45" s="112">
        <v>34</v>
      </c>
      <c r="X45" s="112">
        <v>39</v>
      </c>
      <c r="Y45" s="112">
        <v>47</v>
      </c>
      <c r="Z45" s="112">
        <v>44</v>
      </c>
    </row>
    <row r="46" spans="19:32" x14ac:dyDescent="0.25">
      <c r="S46" s="115" t="s">
        <v>38</v>
      </c>
      <c r="T46" s="115"/>
      <c r="U46" s="112"/>
      <c r="V46" s="112">
        <v>60</v>
      </c>
      <c r="W46" s="112">
        <v>44</v>
      </c>
      <c r="X46" s="112">
        <v>60</v>
      </c>
      <c r="Y46" s="112">
        <v>59</v>
      </c>
      <c r="Z46" s="112">
        <v>62</v>
      </c>
    </row>
    <row r="47" spans="19:32" x14ac:dyDescent="0.25">
      <c r="S47" s="115" t="s">
        <v>39</v>
      </c>
      <c r="T47" s="115"/>
      <c r="U47" s="112"/>
      <c r="V47" s="112">
        <v>94</v>
      </c>
      <c r="W47" s="112">
        <v>79</v>
      </c>
      <c r="X47" s="112">
        <v>92</v>
      </c>
      <c r="Y47" s="112">
        <v>91</v>
      </c>
      <c r="Z47" s="112">
        <v>63</v>
      </c>
    </row>
    <row r="48" spans="19:32" x14ac:dyDescent="0.25">
      <c r="S48" s="115" t="s">
        <v>40</v>
      </c>
      <c r="T48" s="115"/>
      <c r="U48" s="112"/>
      <c r="V48" s="112">
        <v>132</v>
      </c>
      <c r="W48" s="112">
        <v>128</v>
      </c>
      <c r="X48" s="112">
        <v>108</v>
      </c>
      <c r="Y48" s="112">
        <v>125</v>
      </c>
      <c r="Z48" s="112">
        <v>132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114</v>
      </c>
      <c r="W49" s="112">
        <v>117</v>
      </c>
      <c r="X49" s="112">
        <v>132</v>
      </c>
      <c r="Y49" s="112">
        <v>136</v>
      </c>
      <c r="Z49" s="112">
        <v>109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Kingston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100</v>
      </c>
      <c r="W50" s="112">
        <v>86</v>
      </c>
      <c r="X50" s="112">
        <v>104</v>
      </c>
      <c r="Y50" s="112">
        <v>94</v>
      </c>
      <c r="Z50" s="112">
        <v>85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110</v>
      </c>
      <c r="W51" s="112">
        <v>79</v>
      </c>
      <c r="X51" s="112">
        <v>75</v>
      </c>
      <c r="Y51" s="112">
        <v>73</v>
      </c>
      <c r="Z51" s="112">
        <v>81</v>
      </c>
    </row>
    <row r="52" spans="1:26" ht="15" customHeight="1" x14ac:dyDescent="0.25">
      <c r="S52" s="115" t="s">
        <v>44</v>
      </c>
      <c r="T52" s="115"/>
      <c r="U52" s="112"/>
      <c r="V52" s="112">
        <v>85</v>
      </c>
      <c r="W52" s="112">
        <v>113</v>
      </c>
      <c r="X52" s="112">
        <v>93</v>
      </c>
      <c r="Y52" s="112">
        <v>100</v>
      </c>
      <c r="Z52" s="112">
        <v>105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90</v>
      </c>
      <c r="W53" s="112">
        <v>100</v>
      </c>
      <c r="X53" s="112">
        <v>92</v>
      </c>
      <c r="Y53" s="112">
        <v>108</v>
      </c>
      <c r="Z53" s="112">
        <v>88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92</v>
      </c>
      <c r="W54" s="112">
        <v>103</v>
      </c>
      <c r="X54" s="112">
        <v>104</v>
      </c>
      <c r="Y54" s="112">
        <v>97</v>
      </c>
      <c r="Z54" s="112">
        <v>91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101</v>
      </c>
      <c r="W55" s="112">
        <v>115</v>
      </c>
      <c r="X55" s="112">
        <v>98</v>
      </c>
      <c r="Y55" s="112">
        <v>95</v>
      </c>
      <c r="Z55" s="112">
        <v>101</v>
      </c>
    </row>
    <row r="56" spans="1:26" ht="15" customHeight="1" x14ac:dyDescent="0.25">
      <c r="S56" s="115" t="s">
        <v>48</v>
      </c>
      <c r="T56" s="115"/>
      <c r="U56" s="112"/>
      <c r="V56" s="112">
        <v>65</v>
      </c>
      <c r="W56" s="112">
        <v>73</v>
      </c>
      <c r="X56" s="112">
        <v>80</v>
      </c>
      <c r="Y56" s="112">
        <v>83</v>
      </c>
      <c r="Z56" s="112">
        <v>88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26</v>
      </c>
      <c r="W57" s="112">
        <v>35</v>
      </c>
      <c r="X57" s="112">
        <v>39</v>
      </c>
      <c r="Y57" s="112">
        <v>52</v>
      </c>
      <c r="Z57" s="112">
        <v>53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23</v>
      </c>
      <c r="W58" s="112">
        <v>28</v>
      </c>
      <c r="X58" s="112">
        <v>23</v>
      </c>
      <c r="Y58" s="112">
        <v>20</v>
      </c>
      <c r="Z58" s="112">
        <v>26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16</v>
      </c>
      <c r="W59" s="112">
        <v>21</v>
      </c>
      <c r="X59" s="112">
        <v>13</v>
      </c>
      <c r="Y59" s="112">
        <v>10</v>
      </c>
      <c r="Z59" s="112">
        <v>10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4</v>
      </c>
      <c r="W60" s="112">
        <v>6</v>
      </c>
      <c r="X60" s="112">
        <v>7</v>
      </c>
      <c r="Y60" s="112">
        <v>7</v>
      </c>
      <c r="Z60" s="112">
        <v>8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1140</v>
      </c>
      <c r="W61" s="112">
        <v>1166</v>
      </c>
      <c r="X61" s="112">
        <v>1165</v>
      </c>
      <c r="Y61" s="112">
        <v>1200</v>
      </c>
      <c r="Z61" s="112">
        <v>1144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</v>
      </c>
      <c r="W63" s="112">
        <v>11</v>
      </c>
      <c r="X63" s="112">
        <v>10</v>
      </c>
      <c r="Y63" s="112">
        <v>9</v>
      </c>
      <c r="Z63" s="112">
        <v>9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30</v>
      </c>
      <c r="W64" s="112">
        <v>25</v>
      </c>
      <c r="X64" s="112">
        <v>36</v>
      </c>
      <c r="Y64" s="112">
        <v>43</v>
      </c>
      <c r="Z64" s="112">
        <v>45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Kingston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73</v>
      </c>
      <c r="W65" s="112">
        <v>79</v>
      </c>
      <c r="X65" s="112">
        <v>62</v>
      </c>
      <c r="Y65" s="112">
        <v>59</v>
      </c>
      <c r="Z65" s="112">
        <v>69</v>
      </c>
    </row>
    <row r="66" spans="1:26" x14ac:dyDescent="0.25">
      <c r="S66" s="115" t="s">
        <v>39</v>
      </c>
      <c r="T66" s="115"/>
      <c r="U66" s="112"/>
      <c r="V66" s="112">
        <v>77</v>
      </c>
      <c r="W66" s="112">
        <v>67</v>
      </c>
      <c r="X66" s="112">
        <v>101</v>
      </c>
      <c r="Y66" s="112">
        <v>87</v>
      </c>
      <c r="Z66" s="112">
        <v>94</v>
      </c>
    </row>
    <row r="67" spans="1:26" x14ac:dyDescent="0.25">
      <c r="S67" s="115" t="s">
        <v>40</v>
      </c>
      <c r="T67" s="115"/>
      <c r="U67" s="112"/>
      <c r="V67" s="112">
        <v>119</v>
      </c>
      <c r="W67" s="112">
        <v>100</v>
      </c>
      <c r="X67" s="112">
        <v>104</v>
      </c>
      <c r="Y67" s="112">
        <v>103</v>
      </c>
      <c r="Z67" s="112">
        <v>92</v>
      </c>
    </row>
    <row r="68" spans="1:26" x14ac:dyDescent="0.25">
      <c r="S68" s="115" t="s">
        <v>41</v>
      </c>
      <c r="T68" s="115"/>
      <c r="U68" s="112"/>
      <c r="V68" s="112">
        <v>80</v>
      </c>
      <c r="W68" s="112">
        <v>91</v>
      </c>
      <c r="X68" s="112">
        <v>74</v>
      </c>
      <c r="Y68" s="112">
        <v>80</v>
      </c>
      <c r="Z68" s="112">
        <v>79</v>
      </c>
    </row>
    <row r="69" spans="1:26" x14ac:dyDescent="0.25">
      <c r="S69" s="115" t="s">
        <v>42</v>
      </c>
      <c r="T69" s="115"/>
      <c r="U69" s="112"/>
      <c r="V69" s="112">
        <v>70</v>
      </c>
      <c r="W69" s="112">
        <v>67</v>
      </c>
      <c r="X69" s="112">
        <v>73</v>
      </c>
      <c r="Y69" s="112">
        <v>66</v>
      </c>
      <c r="Z69" s="112">
        <v>66</v>
      </c>
    </row>
    <row r="70" spans="1:26" x14ac:dyDescent="0.25">
      <c r="S70" s="115" t="s">
        <v>43</v>
      </c>
      <c r="T70" s="115"/>
      <c r="U70" s="112"/>
      <c r="V70" s="112">
        <v>81</v>
      </c>
      <c r="W70" s="112">
        <v>59</v>
      </c>
      <c r="X70" s="112">
        <v>52</v>
      </c>
      <c r="Y70" s="112">
        <v>65</v>
      </c>
      <c r="Z70" s="112">
        <v>74</v>
      </c>
    </row>
    <row r="71" spans="1:26" x14ac:dyDescent="0.25">
      <c r="S71" s="115" t="s">
        <v>44</v>
      </c>
      <c r="T71" s="115"/>
      <c r="U71" s="112"/>
      <c r="V71" s="112">
        <v>97</v>
      </c>
      <c r="W71" s="112">
        <v>86</v>
      </c>
      <c r="X71" s="112">
        <v>102</v>
      </c>
      <c r="Y71" s="112">
        <v>102</v>
      </c>
      <c r="Z71" s="112">
        <v>91</v>
      </c>
    </row>
    <row r="72" spans="1:26" x14ac:dyDescent="0.25">
      <c r="S72" s="115" t="s">
        <v>45</v>
      </c>
      <c r="T72" s="115"/>
      <c r="U72" s="112"/>
      <c r="V72" s="112">
        <v>99</v>
      </c>
      <c r="W72" s="112">
        <v>96</v>
      </c>
      <c r="X72" s="112">
        <v>78</v>
      </c>
      <c r="Y72" s="112">
        <v>98</v>
      </c>
      <c r="Z72" s="112">
        <v>100</v>
      </c>
    </row>
    <row r="73" spans="1:26" x14ac:dyDescent="0.25">
      <c r="S73" s="115" t="s">
        <v>46</v>
      </c>
      <c r="T73" s="115"/>
      <c r="U73" s="112"/>
      <c r="V73" s="112">
        <v>109</v>
      </c>
      <c r="W73" s="112">
        <v>110</v>
      </c>
      <c r="X73" s="112">
        <v>110</v>
      </c>
      <c r="Y73" s="112">
        <v>87</v>
      </c>
      <c r="Z73" s="112">
        <v>98</v>
      </c>
    </row>
    <row r="74" spans="1:26" x14ac:dyDescent="0.25">
      <c r="S74" s="115" t="s">
        <v>47</v>
      </c>
      <c r="T74" s="115"/>
      <c r="U74" s="112"/>
      <c r="V74" s="112">
        <v>74</v>
      </c>
      <c r="W74" s="112">
        <v>77</v>
      </c>
      <c r="X74" s="112">
        <v>89</v>
      </c>
      <c r="Y74" s="112">
        <v>91</v>
      </c>
      <c r="Z74" s="112">
        <v>97</v>
      </c>
    </row>
    <row r="75" spans="1:26" x14ac:dyDescent="0.25">
      <c r="S75" s="115" t="s">
        <v>48</v>
      </c>
      <c r="T75" s="115"/>
      <c r="U75" s="112"/>
      <c r="V75" s="112">
        <v>61</v>
      </c>
      <c r="W75" s="112">
        <v>58</v>
      </c>
      <c r="X75" s="112">
        <v>58</v>
      </c>
      <c r="Y75" s="112">
        <v>63</v>
      </c>
      <c r="Z75" s="112">
        <v>57</v>
      </c>
    </row>
    <row r="76" spans="1:26" x14ac:dyDescent="0.25">
      <c r="S76" s="115" t="s">
        <v>49</v>
      </c>
      <c r="T76" s="115"/>
      <c r="U76" s="112"/>
      <c r="V76" s="112">
        <v>33</v>
      </c>
      <c r="W76" s="112">
        <v>37</v>
      </c>
      <c r="X76" s="112">
        <v>36</v>
      </c>
      <c r="Y76" s="112">
        <v>38</v>
      </c>
      <c r="Z76" s="112">
        <v>38</v>
      </c>
    </row>
    <row r="77" spans="1:26" x14ac:dyDescent="0.25">
      <c r="S77" s="115" t="s">
        <v>50</v>
      </c>
      <c r="T77" s="115"/>
      <c r="U77" s="112"/>
      <c r="V77" s="112">
        <v>13</v>
      </c>
      <c r="W77" s="112">
        <v>10</v>
      </c>
      <c r="X77" s="112">
        <v>16</v>
      </c>
      <c r="Y77" s="112">
        <v>14</v>
      </c>
      <c r="Z77" s="112">
        <v>19</v>
      </c>
    </row>
    <row r="78" spans="1:26" x14ac:dyDescent="0.25">
      <c r="S78" s="115" t="s">
        <v>51</v>
      </c>
      <c r="T78" s="115"/>
      <c r="U78" s="112"/>
      <c r="V78" s="112">
        <v>6</v>
      </c>
      <c r="W78" s="112">
        <v>6</v>
      </c>
      <c r="X78" s="112">
        <v>9</v>
      </c>
      <c r="Y78" s="112">
        <v>12</v>
      </c>
      <c r="Z78" s="112">
        <v>15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4</v>
      </c>
      <c r="Y79" s="112">
        <v>5</v>
      </c>
      <c r="Z79" s="112">
        <v>4</v>
      </c>
    </row>
    <row r="80" spans="1:26" x14ac:dyDescent="0.25">
      <c r="S80" s="118" t="s">
        <v>53</v>
      </c>
      <c r="T80" s="118"/>
      <c r="U80" s="112"/>
      <c r="V80" s="112">
        <v>1029</v>
      </c>
      <c r="W80" s="112">
        <v>979</v>
      </c>
      <c r="X80" s="112">
        <v>1014</v>
      </c>
      <c r="Y80" s="112">
        <v>1009</v>
      </c>
      <c r="Z80" s="112">
        <v>1026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Kingston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59</v>
      </c>
      <c r="W83" s="112">
        <v>65</v>
      </c>
      <c r="X83" s="112">
        <v>76</v>
      </c>
      <c r="Y83" s="112">
        <v>68</v>
      </c>
      <c r="Z83" s="112">
        <v>72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31</v>
      </c>
      <c r="W84" s="112">
        <v>28</v>
      </c>
      <c r="X84" s="112">
        <v>21</v>
      </c>
      <c r="Y84" s="112">
        <v>18</v>
      </c>
      <c r="Z84" s="112">
        <v>28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99</v>
      </c>
      <c r="W85" s="112">
        <v>103</v>
      </c>
      <c r="X85" s="112">
        <v>97</v>
      </c>
      <c r="Y85" s="112">
        <v>98</v>
      </c>
      <c r="Z85" s="112">
        <v>105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2,178</v>
      </c>
      <c r="D86" s="94">
        <f t="shared" ref="D86:D91" si="4">AD4</f>
        <v>-1.3140009062075242E-2</v>
      </c>
      <c r="E86" s="95">
        <f t="shared" ref="E86:E91" si="5">AD4</f>
        <v>-1.3140009062075242E-2</v>
      </c>
      <c r="F86" s="94">
        <f t="shared" ref="F86:F91" si="6">AF4</f>
        <v>5.5401662049860967E-3</v>
      </c>
      <c r="G86" s="95">
        <f t="shared" ref="G86:G91" si="7">AF4</f>
        <v>5.5401662049860967E-3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12</v>
      </c>
      <c r="W86" s="112">
        <v>15</v>
      </c>
      <c r="X86" s="112">
        <v>20</v>
      </c>
      <c r="Y86" s="112">
        <v>23</v>
      </c>
      <c r="Z86" s="112">
        <v>19</v>
      </c>
    </row>
    <row r="87" spans="1:30" ht="15" customHeight="1" x14ac:dyDescent="0.25">
      <c r="A87" s="96" t="s">
        <v>4</v>
      </c>
      <c r="B87" s="49"/>
      <c r="C87" s="97" t="str">
        <f t="shared" si="3"/>
        <v>1,143</v>
      </c>
      <c r="D87" s="94">
        <f t="shared" si="4"/>
        <v>-4.5909849749582676E-2</v>
      </c>
      <c r="E87" s="95">
        <f t="shared" si="5"/>
        <v>-4.5909849749582676E-2</v>
      </c>
      <c r="F87" s="94">
        <f t="shared" si="6"/>
        <v>6.1619718309859906E-3</v>
      </c>
      <c r="G87" s="95">
        <f t="shared" si="7"/>
        <v>6.1619718309859906E-3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8</v>
      </c>
      <c r="W87" s="112">
        <v>5</v>
      </c>
      <c r="X87" s="112">
        <v>4</v>
      </c>
      <c r="Y87" s="112">
        <v>6</v>
      </c>
      <c r="Z87" s="112">
        <v>4</v>
      </c>
    </row>
    <row r="88" spans="1:30" ht="15" customHeight="1" x14ac:dyDescent="0.25">
      <c r="A88" s="96" t="s">
        <v>5</v>
      </c>
      <c r="B88" s="49"/>
      <c r="C88" s="97" t="str">
        <f t="shared" si="3"/>
        <v>1,028</v>
      </c>
      <c r="D88" s="94">
        <f t="shared" si="4"/>
        <v>1.9841269841269771E-2</v>
      </c>
      <c r="E88" s="95">
        <f t="shared" si="5"/>
        <v>1.9841269841269771E-2</v>
      </c>
      <c r="F88" s="94">
        <f t="shared" si="6"/>
        <v>1.9493177387914784E-3</v>
      </c>
      <c r="G88" s="95">
        <f t="shared" si="7"/>
        <v>1.9493177387914784E-3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27</v>
      </c>
      <c r="W88" s="112">
        <v>31</v>
      </c>
      <c r="X88" s="112">
        <v>33</v>
      </c>
      <c r="Y88" s="112">
        <v>34</v>
      </c>
      <c r="Z88" s="112">
        <v>34</v>
      </c>
    </row>
    <row r="89" spans="1:30" ht="15" customHeight="1" x14ac:dyDescent="0.25">
      <c r="A89" s="49" t="s">
        <v>6</v>
      </c>
      <c r="B89" s="49"/>
      <c r="C89" s="97" t="str">
        <f t="shared" si="3"/>
        <v>1,401</v>
      </c>
      <c r="D89" s="94">
        <f t="shared" si="4"/>
        <v>1.5217391304347849E-2</v>
      </c>
      <c r="E89" s="95">
        <f t="shared" si="5"/>
        <v>1.5217391304347849E-2</v>
      </c>
      <c r="F89" s="94">
        <f t="shared" si="6"/>
        <v>8.9424572317262863E-2</v>
      </c>
      <c r="G89" s="95">
        <f t="shared" si="7"/>
        <v>8.9424572317262863E-2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57</v>
      </c>
      <c r="W89" s="112">
        <v>65</v>
      </c>
      <c r="X89" s="112">
        <v>56</v>
      </c>
      <c r="Y89" s="112">
        <v>64</v>
      </c>
      <c r="Z89" s="112">
        <v>75</v>
      </c>
    </row>
    <row r="90" spans="1:30" ht="15" customHeight="1" x14ac:dyDescent="0.25">
      <c r="A90" s="49" t="s">
        <v>95</v>
      </c>
      <c r="B90" s="49"/>
      <c r="C90" s="97" t="str">
        <f t="shared" si="3"/>
        <v>$32,200</v>
      </c>
      <c r="D90" s="94">
        <f t="shared" si="4"/>
        <v>0.18721105791653847</v>
      </c>
      <c r="E90" s="95">
        <f t="shared" si="5"/>
        <v>0.18721105791653847</v>
      </c>
      <c r="F90" s="94">
        <f t="shared" si="6"/>
        <v>0.31108754071661249</v>
      </c>
      <c r="G90" s="95">
        <f t="shared" si="7"/>
        <v>0.31108754071661249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136</v>
      </c>
      <c r="W90" s="112">
        <v>130</v>
      </c>
      <c r="X90" s="112">
        <v>129</v>
      </c>
      <c r="Y90" s="112">
        <v>135</v>
      </c>
      <c r="Z90" s="112">
        <v>110</v>
      </c>
    </row>
    <row r="91" spans="1:30" ht="15" customHeight="1" x14ac:dyDescent="0.25">
      <c r="A91" s="49" t="s">
        <v>7</v>
      </c>
      <c r="B91" s="49"/>
      <c r="C91" s="97" t="str">
        <f t="shared" si="3"/>
        <v>$71.1 mil</v>
      </c>
      <c r="D91" s="94">
        <f t="shared" si="4"/>
        <v>-0.10813306695931213</v>
      </c>
      <c r="E91" s="95">
        <f t="shared" si="5"/>
        <v>-0.10813306695931213</v>
      </c>
      <c r="F91" s="94">
        <f t="shared" si="6"/>
        <v>4.8036449125289815E-2</v>
      </c>
      <c r="G91" s="95">
        <f t="shared" si="7"/>
        <v>4.8036449125289815E-2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672</v>
      </c>
      <c r="W91" s="112">
        <v>719</v>
      </c>
      <c r="X91" s="112">
        <v>701</v>
      </c>
      <c r="Y91" s="112">
        <v>724</v>
      </c>
      <c r="Z91" s="112">
        <v>731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33</v>
      </c>
      <c r="W93" s="112">
        <v>33</v>
      </c>
      <c r="X93" s="112">
        <v>34</v>
      </c>
      <c r="Y93" s="112">
        <v>31</v>
      </c>
      <c r="Z93" s="112">
        <v>38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89</v>
      </c>
      <c r="W94" s="112">
        <v>80</v>
      </c>
      <c r="X94" s="112">
        <v>80</v>
      </c>
      <c r="Y94" s="112">
        <v>86</v>
      </c>
      <c r="Z94" s="112">
        <v>88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23</v>
      </c>
      <c r="W95" s="112">
        <v>25</v>
      </c>
      <c r="X95" s="112">
        <v>25</v>
      </c>
      <c r="Y95" s="112">
        <v>26</v>
      </c>
      <c r="Z95" s="112">
        <v>26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103</v>
      </c>
      <c r="W96" s="112">
        <v>88</v>
      </c>
      <c r="X96" s="112">
        <v>96</v>
      </c>
      <c r="Y96" s="112">
        <v>95</v>
      </c>
      <c r="Z96" s="112">
        <v>99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58</v>
      </c>
      <c r="W97" s="112">
        <v>57</v>
      </c>
      <c r="X97" s="112">
        <v>62</v>
      </c>
      <c r="Y97" s="112">
        <v>60</v>
      </c>
      <c r="Z97" s="112">
        <v>57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73</v>
      </c>
      <c r="W98" s="112">
        <v>74</v>
      </c>
      <c r="X98" s="112">
        <v>73</v>
      </c>
      <c r="Y98" s="112">
        <v>76</v>
      </c>
      <c r="Z98" s="112">
        <v>78</v>
      </c>
    </row>
    <row r="99" spans="1:32" ht="15" customHeight="1" x14ac:dyDescent="0.25">
      <c r="S99" s="115" t="s">
        <v>188</v>
      </c>
      <c r="T99" s="115"/>
      <c r="U99" s="112"/>
      <c r="V99" s="112">
        <v>3</v>
      </c>
      <c r="W99" s="112">
        <v>7</v>
      </c>
      <c r="X99" s="112">
        <v>6</v>
      </c>
      <c r="Y99" s="112">
        <v>6</v>
      </c>
      <c r="Z99" s="112">
        <v>11</v>
      </c>
    </row>
    <row r="100" spans="1:32" ht="15" customHeight="1" x14ac:dyDescent="0.25">
      <c r="S100" s="115" t="s">
        <v>58</v>
      </c>
      <c r="T100" s="115"/>
      <c r="U100" s="112"/>
      <c r="V100" s="112">
        <v>92</v>
      </c>
      <c r="W100" s="112">
        <v>94</v>
      </c>
      <c r="X100" s="112">
        <v>92</v>
      </c>
      <c r="Y100" s="112">
        <v>93</v>
      </c>
      <c r="Z100" s="112">
        <v>90</v>
      </c>
    </row>
    <row r="101" spans="1:32" x14ac:dyDescent="0.25">
      <c r="A101" s="18"/>
      <c r="S101" s="118" t="s">
        <v>53</v>
      </c>
      <c r="T101" s="118"/>
      <c r="U101" s="112"/>
      <c r="V101" s="112">
        <v>613</v>
      </c>
      <c r="W101" s="112">
        <v>633</v>
      </c>
      <c r="X101" s="112">
        <v>630</v>
      </c>
      <c r="Y101" s="112">
        <v>653</v>
      </c>
      <c r="Z101" s="112">
        <v>662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1401</v>
      </c>
      <c r="W104" s="112">
        <v>1451</v>
      </c>
      <c r="X104" s="112">
        <v>1423</v>
      </c>
      <c r="Y104" s="112">
        <v>1481</v>
      </c>
      <c r="Z104" s="112">
        <v>1541</v>
      </c>
      <c r="AB104" s="109" t="str">
        <f>TEXT(Z104,"###,###")</f>
        <v>1,541</v>
      </c>
      <c r="AD104" s="130">
        <f>Z104/($Z$4)*100</f>
        <v>70.752984389348029</v>
      </c>
      <c r="AF104" s="109"/>
    </row>
    <row r="105" spans="1:32" x14ac:dyDescent="0.25">
      <c r="S105" s="115" t="s">
        <v>17</v>
      </c>
      <c r="T105" s="115"/>
      <c r="U105" s="112"/>
      <c r="V105" s="112">
        <v>252</v>
      </c>
      <c r="W105" s="112">
        <v>234</v>
      </c>
      <c r="X105" s="112">
        <v>239</v>
      </c>
      <c r="Y105" s="112">
        <v>271</v>
      </c>
      <c r="Z105" s="112">
        <v>259</v>
      </c>
      <c r="AB105" s="109" t="str">
        <f>TEXT(Z105,"###,###")</f>
        <v>259</v>
      </c>
      <c r="AD105" s="130">
        <f>Z105/($Z$4)*100</f>
        <v>11.891643709825528</v>
      </c>
      <c r="AF105" s="109"/>
    </row>
    <row r="106" spans="1:32" x14ac:dyDescent="0.25">
      <c r="S106" s="118" t="s">
        <v>53</v>
      </c>
      <c r="T106" s="118"/>
      <c r="U106" s="120"/>
      <c r="V106" s="120">
        <v>1653</v>
      </c>
      <c r="W106" s="120">
        <v>1685</v>
      </c>
      <c r="X106" s="120">
        <v>1662</v>
      </c>
      <c r="Y106" s="120">
        <v>1752</v>
      </c>
      <c r="Z106" s="120">
        <v>1800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378</v>
      </c>
      <c r="W108" s="112">
        <v>357</v>
      </c>
      <c r="X108" s="112">
        <v>362</v>
      </c>
      <c r="Y108" s="112">
        <v>421</v>
      </c>
      <c r="Z108" s="112">
        <v>438</v>
      </c>
      <c r="AB108" s="109" t="str">
        <f>TEXT(Z108,"###,###")</f>
        <v>438</v>
      </c>
      <c r="AD108" s="130">
        <f>Z108/($Z$4)*100</f>
        <v>20.110192837465565</v>
      </c>
      <c r="AF108" s="109"/>
    </row>
    <row r="109" spans="1:32" x14ac:dyDescent="0.25">
      <c r="S109" s="115" t="s">
        <v>20</v>
      </c>
      <c r="T109" s="115"/>
      <c r="U109" s="112"/>
      <c r="V109" s="112">
        <v>471</v>
      </c>
      <c r="W109" s="112">
        <v>482</v>
      </c>
      <c r="X109" s="112">
        <v>456</v>
      </c>
      <c r="Y109" s="112">
        <v>451</v>
      </c>
      <c r="Z109" s="112">
        <v>425</v>
      </c>
      <c r="AB109" s="109" t="str">
        <f>TEXT(Z109,"###,###")</f>
        <v>425</v>
      </c>
      <c r="AD109" s="130">
        <f>Z109/($Z$4)*100</f>
        <v>19.513314967860424</v>
      </c>
      <c r="AF109" s="109"/>
    </row>
    <row r="110" spans="1:32" x14ac:dyDescent="0.25">
      <c r="S110" s="115" t="s">
        <v>21</v>
      </c>
      <c r="T110" s="115"/>
      <c r="U110" s="112"/>
      <c r="V110" s="112">
        <v>378</v>
      </c>
      <c r="W110" s="112">
        <v>415</v>
      </c>
      <c r="X110" s="112">
        <v>413</v>
      </c>
      <c r="Y110" s="112">
        <v>414</v>
      </c>
      <c r="Z110" s="112">
        <v>513</v>
      </c>
      <c r="AB110" s="109" t="str">
        <f>TEXT(Z110,"###,###")</f>
        <v>513</v>
      </c>
      <c r="AD110" s="130">
        <f>Z110/($Z$4)*100</f>
        <v>23.553719008264462</v>
      </c>
      <c r="AF110" s="109"/>
    </row>
    <row r="111" spans="1:32" x14ac:dyDescent="0.25">
      <c r="S111" s="115" t="s">
        <v>22</v>
      </c>
      <c r="T111" s="115"/>
      <c r="U111" s="112"/>
      <c r="V111" s="112">
        <v>399</v>
      </c>
      <c r="W111" s="112">
        <v>393</v>
      </c>
      <c r="X111" s="112">
        <v>431</v>
      </c>
      <c r="Y111" s="112">
        <v>464</v>
      </c>
      <c r="Z111" s="112">
        <v>427</v>
      </c>
      <c r="AB111" s="109" t="str">
        <f>TEXT(Z111,"###,###")</f>
        <v>427</v>
      </c>
      <c r="AD111" s="130">
        <f>Z111/($Z$4)*100</f>
        <v>19.60514233241506</v>
      </c>
      <c r="AF111" s="109"/>
    </row>
    <row r="112" spans="1:32" x14ac:dyDescent="0.25">
      <c r="S112" s="118" t="s">
        <v>53</v>
      </c>
      <c r="T112" s="118"/>
      <c r="U112" s="112"/>
      <c r="V112" s="112">
        <v>2166</v>
      </c>
      <c r="W112" s="112">
        <v>2144</v>
      </c>
      <c r="X112" s="112">
        <v>2183</v>
      </c>
      <c r="Y112" s="112">
        <v>2211</v>
      </c>
      <c r="Z112" s="112">
        <v>2174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46.03</v>
      </c>
      <c r="W118" s="131">
        <v>46.11</v>
      </c>
      <c r="X118" s="131">
        <v>46.47</v>
      </c>
      <c r="Y118" s="131">
        <v>46.07</v>
      </c>
      <c r="Z118" s="131">
        <v>46.21</v>
      </c>
      <c r="AB118" s="109" t="str">
        <f>TEXT(Z118,"##.0")</f>
        <v>46.2</v>
      </c>
    </row>
    <row r="120" spans="19:32" x14ac:dyDescent="0.25">
      <c r="S120" s="101" t="s">
        <v>97</v>
      </c>
      <c r="T120" s="112"/>
      <c r="U120" s="112"/>
      <c r="V120" s="112">
        <v>875</v>
      </c>
      <c r="W120" s="112">
        <v>883</v>
      </c>
      <c r="X120" s="112">
        <v>883</v>
      </c>
      <c r="Y120" s="112">
        <v>918</v>
      </c>
      <c r="Z120" s="112">
        <v>943</v>
      </c>
      <c r="AB120" s="109" t="str">
        <f>TEXT(Z120,"###,###")</f>
        <v>943</v>
      </c>
    </row>
    <row r="121" spans="19:32" x14ac:dyDescent="0.25">
      <c r="S121" s="101" t="s">
        <v>98</v>
      </c>
      <c r="T121" s="112"/>
      <c r="U121" s="112"/>
      <c r="V121" s="112">
        <v>253</v>
      </c>
      <c r="W121" s="112">
        <v>293</v>
      </c>
      <c r="X121" s="112">
        <v>292</v>
      </c>
      <c r="Y121" s="112">
        <v>298</v>
      </c>
      <c r="Z121" s="112">
        <v>288</v>
      </c>
      <c r="AB121" s="109" t="str">
        <f>TEXT(Z121,"###,###")</f>
        <v>288</v>
      </c>
    </row>
    <row r="122" spans="19:32" x14ac:dyDescent="0.25">
      <c r="S122" s="101" t="s">
        <v>99</v>
      </c>
      <c r="T122" s="112"/>
      <c r="U122" s="112"/>
      <c r="V122" s="112">
        <v>156</v>
      </c>
      <c r="W122" s="112">
        <v>180</v>
      </c>
      <c r="X122" s="112">
        <v>164</v>
      </c>
      <c r="Y122" s="112">
        <v>162</v>
      </c>
      <c r="Z122" s="112">
        <v>168</v>
      </c>
      <c r="AB122" s="109" t="str">
        <f>TEXT(Z122,"###,###")</f>
        <v>168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1031</v>
      </c>
      <c r="W124" s="112">
        <v>1063</v>
      </c>
      <c r="X124" s="112">
        <v>1047</v>
      </c>
      <c r="Y124" s="112">
        <v>1080</v>
      </c>
      <c r="Z124" s="112">
        <v>1111</v>
      </c>
      <c r="AB124" s="109" t="str">
        <f>TEXT(Z124,"###,###")</f>
        <v>1,111</v>
      </c>
      <c r="AD124" s="127">
        <f>Z124/$Z$7*100</f>
        <v>79.300499643112062</v>
      </c>
    </row>
    <row r="125" spans="19:32" x14ac:dyDescent="0.25">
      <c r="S125" s="101" t="s">
        <v>101</v>
      </c>
      <c r="T125" s="112"/>
      <c r="U125" s="112"/>
      <c r="V125" s="112">
        <v>409</v>
      </c>
      <c r="W125" s="112">
        <v>473</v>
      </c>
      <c r="X125" s="112">
        <v>456</v>
      </c>
      <c r="Y125" s="112">
        <v>460</v>
      </c>
      <c r="Z125" s="112">
        <v>456</v>
      </c>
      <c r="AB125" s="109" t="str">
        <f>TEXT(Z125,"###,###")</f>
        <v>456</v>
      </c>
      <c r="AD125" s="127">
        <f>Z125/$Z$7*100</f>
        <v>32.548179871520347</v>
      </c>
    </row>
    <row r="127" spans="19:32" x14ac:dyDescent="0.25">
      <c r="S127" s="101" t="s">
        <v>102</v>
      </c>
      <c r="T127" s="112"/>
      <c r="U127" s="112"/>
      <c r="V127" s="112">
        <v>673</v>
      </c>
      <c r="W127" s="112">
        <v>716</v>
      </c>
      <c r="X127" s="112">
        <v>698</v>
      </c>
      <c r="Y127" s="112">
        <v>720</v>
      </c>
      <c r="Z127" s="112">
        <v>732</v>
      </c>
      <c r="AB127" s="109" t="str">
        <f>TEXT(Z127,"###,###")</f>
        <v>732</v>
      </c>
      <c r="AD127" s="127">
        <f>Z127/$Z$7*100</f>
        <v>52.248394004282652</v>
      </c>
    </row>
    <row r="128" spans="19:32" x14ac:dyDescent="0.25">
      <c r="S128" s="101" t="s">
        <v>103</v>
      </c>
      <c r="T128" s="112"/>
      <c r="U128" s="112"/>
      <c r="V128" s="112">
        <v>612</v>
      </c>
      <c r="W128" s="112">
        <v>631</v>
      </c>
      <c r="X128" s="112">
        <v>633</v>
      </c>
      <c r="Y128" s="112">
        <v>657</v>
      </c>
      <c r="Z128" s="112">
        <v>660</v>
      </c>
      <c r="AB128" s="109" t="str">
        <f>TEXT(Z128,"###,###")</f>
        <v>660</v>
      </c>
      <c r="AD128" s="127">
        <f>Z128/$Z$7*100</f>
        <v>47.109207708779444</v>
      </c>
    </row>
    <row r="130" spans="19:20" x14ac:dyDescent="0.25">
      <c r="S130" s="101" t="s">
        <v>261</v>
      </c>
      <c r="T130" s="127">
        <v>67.309064953604576</v>
      </c>
    </row>
    <row r="131" spans="19:20" x14ac:dyDescent="0.25">
      <c r="S131" s="101" t="s">
        <v>262</v>
      </c>
      <c r="T131" s="127">
        <v>20.556745182012847</v>
      </c>
    </row>
    <row r="132" spans="19:20" x14ac:dyDescent="0.25">
      <c r="S132" s="101" t="s">
        <v>263</v>
      </c>
      <c r="T132" s="127">
        <v>11.991434689507495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05A9676-84C0-4A09-BEE5-AB0DDCA23B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6011F52-12E7-4343-A2B0-7C1B58ED5D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5667192-40EE-431D-8107-7117C33289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B91A36F-E601-4A39-BBAE-2756EF5485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BBE63-7EA5-4A68-A814-A84AE3042BB8}">
  <sheetPr codeName="Sheet9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133</v>
      </c>
      <c r="T1" s="99"/>
      <c r="U1" s="99"/>
      <c r="V1" s="99"/>
      <c r="W1" s="99"/>
      <c r="X1" s="99"/>
      <c r="Y1" s="100" t="s">
        <v>219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133</v>
      </c>
      <c r="Y3" s="105" t="s">
        <v>219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10.28 Light,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11623</v>
      </c>
      <c r="W4" s="108">
        <v>12053</v>
      </c>
      <c r="X4" s="108">
        <v>12629</v>
      </c>
      <c r="Y4" s="108">
        <v>13650</v>
      </c>
      <c r="Z4" s="108">
        <v>13786</v>
      </c>
      <c r="AB4" s="109" t="str">
        <f>TEXT(Z4,"###,###")</f>
        <v>13,786</v>
      </c>
      <c r="AD4" s="110">
        <f>Z4/Y4-1</f>
        <v>9.9633699633698836E-3</v>
      </c>
      <c r="AF4" s="110">
        <f>Z4/V4-1</f>
        <v>0.18609653273681492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5884</v>
      </c>
      <c r="W5" s="108">
        <v>6119</v>
      </c>
      <c r="X5" s="108">
        <v>6417</v>
      </c>
      <c r="Y5" s="108">
        <v>6814</v>
      </c>
      <c r="Z5" s="108">
        <v>6863</v>
      </c>
      <c r="AB5" s="109" t="str">
        <f>TEXT(Z5,"###,###")</f>
        <v>6,863</v>
      </c>
      <c r="AD5" s="110">
        <f t="shared" ref="AD5:AD9" si="0">Z5/Y5-1</f>
        <v>7.1910771940122409E-3</v>
      </c>
      <c r="AF5" s="110">
        <f t="shared" ref="AF5:AF9" si="1">Z5/V5-1</f>
        <v>0.16638341264445966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5739</v>
      </c>
      <c r="W6" s="108">
        <v>5938</v>
      </c>
      <c r="X6" s="108">
        <v>6205</v>
      </c>
      <c r="Y6" s="108">
        <v>6831</v>
      </c>
      <c r="Z6" s="108">
        <v>6913</v>
      </c>
      <c r="AB6" s="109" t="str">
        <f>TEXT(Z6,"###,###")</f>
        <v>6,913</v>
      </c>
      <c r="AD6" s="110">
        <f t="shared" si="0"/>
        <v>1.2004098960620713E-2</v>
      </c>
      <c r="AF6" s="110">
        <f t="shared" si="1"/>
        <v>0.20456525527095315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8348</v>
      </c>
      <c r="W7" s="108">
        <v>8774</v>
      </c>
      <c r="X7" s="108">
        <v>9002</v>
      </c>
      <c r="Y7" s="108">
        <v>9382</v>
      </c>
      <c r="Z7" s="108">
        <v>9570</v>
      </c>
      <c r="AB7" s="109" t="str">
        <f>TEXT(Z7,"###,###")</f>
        <v>9,570</v>
      </c>
      <c r="AD7" s="110">
        <f t="shared" si="0"/>
        <v>2.0038371349392348E-2</v>
      </c>
      <c r="AF7" s="110">
        <f t="shared" si="1"/>
        <v>0.14638236703402008</v>
      </c>
    </row>
    <row r="8" spans="1:32" ht="17.25" customHeight="1" x14ac:dyDescent="0.25">
      <c r="A8" s="62" t="s">
        <v>12</v>
      </c>
      <c r="B8" s="63"/>
      <c r="C8" s="29"/>
      <c r="D8" s="64" t="str">
        <f>AB4</f>
        <v>13,786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9,570</v>
      </c>
      <c r="P8" s="65"/>
      <c r="S8" s="107" t="s">
        <v>82</v>
      </c>
      <c r="T8" s="108"/>
      <c r="U8" s="108"/>
      <c r="V8" s="108">
        <v>45247</v>
      </c>
      <c r="W8" s="108">
        <v>45608.05</v>
      </c>
      <c r="X8" s="108">
        <v>46775.5</v>
      </c>
      <c r="Y8" s="108">
        <v>46902</v>
      </c>
      <c r="Z8" s="108">
        <v>49621.5</v>
      </c>
      <c r="AB8" s="109" t="str">
        <f>TEXT(Z8,"$###,###")</f>
        <v>$49,622</v>
      </c>
      <c r="AD8" s="110">
        <f t="shared" si="0"/>
        <v>5.798260202123573E-2</v>
      </c>
      <c r="AF8" s="110">
        <f t="shared" si="1"/>
        <v>9.668044290229183E-2</v>
      </c>
    </row>
    <row r="9" spans="1:32" x14ac:dyDescent="0.25">
      <c r="A9" s="30" t="s">
        <v>14</v>
      </c>
      <c r="B9" s="69"/>
      <c r="C9" s="70"/>
      <c r="D9" s="71">
        <f>AD104</f>
        <v>75.765269113593504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51.431556948798331</v>
      </c>
      <c r="P9" s="72" t="s">
        <v>83</v>
      </c>
      <c r="S9" s="107" t="s">
        <v>7</v>
      </c>
      <c r="T9" s="108"/>
      <c r="U9" s="108"/>
      <c r="V9" s="108">
        <v>459701822</v>
      </c>
      <c r="W9" s="108">
        <v>486229309</v>
      </c>
      <c r="X9" s="108">
        <v>517312731</v>
      </c>
      <c r="Y9" s="108">
        <v>564620196</v>
      </c>
      <c r="Z9" s="108">
        <v>609087709</v>
      </c>
      <c r="AB9" s="109" t="str">
        <f>TEXT(Z9/1000000,"$#,###.0")&amp;" mil"</f>
        <v>$609.1 mil</v>
      </c>
      <c r="AD9" s="110">
        <f t="shared" si="0"/>
        <v>7.8756504487487389E-2</v>
      </c>
      <c r="AF9" s="110">
        <f t="shared" si="1"/>
        <v>0.32496257323948563</v>
      </c>
    </row>
    <row r="10" spans="1:32" x14ac:dyDescent="0.25">
      <c r="A10" s="30" t="s">
        <v>17</v>
      </c>
      <c r="B10" s="69"/>
      <c r="C10" s="70"/>
      <c r="D10" s="71">
        <f>AD105</f>
        <v>15.153053822718702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48.589341692789965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81.421107628004179</v>
      </c>
      <c r="P11" s="72" t="s">
        <v>83</v>
      </c>
      <c r="S11" s="107" t="s">
        <v>29</v>
      </c>
      <c r="T11" s="112"/>
      <c r="U11" s="112"/>
      <c r="V11" s="112">
        <v>10127</v>
      </c>
      <c r="W11" s="112">
        <v>10416</v>
      </c>
      <c r="X11" s="112">
        <v>10938</v>
      </c>
      <c r="Y11" s="112">
        <v>11873</v>
      </c>
      <c r="Z11" s="112">
        <v>12008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10.229885057471265</v>
      </c>
      <c r="P12" s="72" t="s">
        <v>83</v>
      </c>
      <c r="S12" s="107" t="s">
        <v>30</v>
      </c>
      <c r="T12" s="112"/>
      <c r="U12" s="112"/>
      <c r="V12" s="112">
        <v>1503</v>
      </c>
      <c r="W12" s="112">
        <v>1640</v>
      </c>
      <c r="X12" s="112">
        <v>1691</v>
      </c>
      <c r="Y12" s="112">
        <v>1771</v>
      </c>
      <c r="Z12" s="112">
        <v>1776</v>
      </c>
    </row>
    <row r="13" spans="1:32" ht="15" customHeight="1" x14ac:dyDescent="0.25">
      <c r="A13" s="30" t="s">
        <v>19</v>
      </c>
      <c r="B13" s="70"/>
      <c r="C13" s="70"/>
      <c r="D13" s="71">
        <f>AD108</f>
        <v>13.114754098360656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8.3176593521421101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15.196576236761933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42.3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23.531118526040913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16.476976088545474</v>
      </c>
      <c r="P15" s="72" t="s">
        <v>83</v>
      </c>
      <c r="S15" s="115" t="s">
        <v>59</v>
      </c>
      <c r="T15" s="115"/>
      <c r="U15" s="116"/>
      <c r="V15" s="116">
        <v>773</v>
      </c>
      <c r="W15" s="116">
        <v>798</v>
      </c>
      <c r="X15" s="116">
        <v>839</v>
      </c>
      <c r="Y15" s="112">
        <v>877</v>
      </c>
      <c r="Z15" s="112">
        <v>927</v>
      </c>
      <c r="AB15" s="117">
        <f t="shared" ref="AB15:AB34" si="2">IF(Z15="np",0,Z15/$Z$34)</f>
        <v>6.7232375979112274E-2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39.068620339474833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83.52302391145453</v>
      </c>
      <c r="P16" s="37" t="s">
        <v>83</v>
      </c>
      <c r="S16" s="115" t="s">
        <v>60</v>
      </c>
      <c r="T16" s="115"/>
      <c r="U16" s="116"/>
      <c r="V16" s="116">
        <v>112</v>
      </c>
      <c r="W16" s="116">
        <v>121</v>
      </c>
      <c r="X16" s="116">
        <v>145</v>
      </c>
      <c r="Y16" s="112">
        <v>165</v>
      </c>
      <c r="Z16" s="112">
        <v>181</v>
      </c>
      <c r="AB16" s="117">
        <f t="shared" si="2"/>
        <v>1.312735712213519E-2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1310</v>
      </c>
      <c r="W17" s="116">
        <v>1327</v>
      </c>
      <c r="X17" s="116">
        <v>1369</v>
      </c>
      <c r="Y17" s="112">
        <v>1388</v>
      </c>
      <c r="Z17" s="112">
        <v>1366</v>
      </c>
      <c r="AB17" s="117">
        <f t="shared" si="2"/>
        <v>9.9071656512909778E-2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85</v>
      </c>
      <c r="W18" s="116">
        <v>65</v>
      </c>
      <c r="X18" s="116">
        <v>75</v>
      </c>
      <c r="Y18" s="112">
        <v>81</v>
      </c>
      <c r="Z18" s="112">
        <v>93</v>
      </c>
      <c r="AB18" s="117">
        <f t="shared" si="2"/>
        <v>6.7449956483899044E-3</v>
      </c>
    </row>
    <row r="19" spans="1:28" x14ac:dyDescent="0.25">
      <c r="A19" s="61" t="str">
        <f>$S$1&amp;" ("&amp;$V$2&amp;" to "&amp;$Z$2&amp;")"</f>
        <v>Light (2018-19 to 2022-23)</v>
      </c>
      <c r="B19" s="61"/>
      <c r="C19" s="61"/>
      <c r="D19" s="61"/>
      <c r="E19" s="61"/>
      <c r="F19" s="61"/>
      <c r="G19" s="61" t="str">
        <f>$S$1&amp;" ("&amp;$V$2&amp;" to "&amp;$Z$2&amp;")"</f>
        <v>Light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764</v>
      </c>
      <c r="W19" s="116">
        <v>826</v>
      </c>
      <c r="X19" s="116">
        <v>901</v>
      </c>
      <c r="Y19" s="112">
        <v>964</v>
      </c>
      <c r="Z19" s="112">
        <v>1036</v>
      </c>
      <c r="AB19" s="117">
        <f t="shared" si="2"/>
        <v>7.5137800986364953E-2</v>
      </c>
    </row>
    <row r="20" spans="1:28" x14ac:dyDescent="0.25">
      <c r="S20" s="115" t="s">
        <v>64</v>
      </c>
      <c r="T20" s="115"/>
      <c r="U20" s="116"/>
      <c r="V20" s="116">
        <v>368</v>
      </c>
      <c r="W20" s="116">
        <v>396</v>
      </c>
      <c r="X20" s="116">
        <v>400</v>
      </c>
      <c r="Y20" s="112">
        <v>438</v>
      </c>
      <c r="Z20" s="112">
        <v>422</v>
      </c>
      <c r="AB20" s="117">
        <f t="shared" si="2"/>
        <v>3.0606324340005802E-2</v>
      </c>
    </row>
    <row r="21" spans="1:28" x14ac:dyDescent="0.25">
      <c r="S21" s="115" t="s">
        <v>65</v>
      </c>
      <c r="T21" s="115"/>
      <c r="U21" s="116"/>
      <c r="V21" s="116">
        <v>1014</v>
      </c>
      <c r="W21" s="116">
        <v>1176</v>
      </c>
      <c r="X21" s="116">
        <v>1193</v>
      </c>
      <c r="Y21" s="112">
        <v>1218</v>
      </c>
      <c r="Z21" s="112">
        <v>1312</v>
      </c>
      <c r="AB21" s="117">
        <f t="shared" si="2"/>
        <v>9.5155207426747893E-2</v>
      </c>
    </row>
    <row r="22" spans="1:28" x14ac:dyDescent="0.25">
      <c r="S22" s="115" t="s">
        <v>66</v>
      </c>
      <c r="T22" s="115"/>
      <c r="U22" s="116"/>
      <c r="V22" s="116">
        <v>664</v>
      </c>
      <c r="W22" s="116">
        <v>621</v>
      </c>
      <c r="X22" s="116">
        <v>713</v>
      </c>
      <c r="Y22" s="112">
        <v>821</v>
      </c>
      <c r="Z22" s="112">
        <v>868</v>
      </c>
      <c r="AB22" s="117">
        <f t="shared" si="2"/>
        <v>6.295329271830577E-2</v>
      </c>
    </row>
    <row r="23" spans="1:28" x14ac:dyDescent="0.25">
      <c r="S23" s="115" t="s">
        <v>67</v>
      </c>
      <c r="T23" s="115"/>
      <c r="U23" s="116"/>
      <c r="V23" s="116">
        <v>519</v>
      </c>
      <c r="W23" s="116">
        <v>529</v>
      </c>
      <c r="X23" s="116">
        <v>545</v>
      </c>
      <c r="Y23" s="112">
        <v>574</v>
      </c>
      <c r="Z23" s="112">
        <v>577</v>
      </c>
      <c r="AB23" s="117">
        <f t="shared" si="2"/>
        <v>4.1847983753988974E-2</v>
      </c>
    </row>
    <row r="24" spans="1:28" x14ac:dyDescent="0.25">
      <c r="S24" s="115" t="s">
        <v>68</v>
      </c>
      <c r="T24" s="115"/>
      <c r="U24" s="116"/>
      <c r="V24" s="116">
        <v>66</v>
      </c>
      <c r="W24" s="116">
        <v>54</v>
      </c>
      <c r="X24" s="116">
        <v>49</v>
      </c>
      <c r="Y24" s="112">
        <v>56</v>
      </c>
      <c r="Z24" s="112">
        <v>76</v>
      </c>
      <c r="AB24" s="117">
        <f t="shared" si="2"/>
        <v>5.5120394545982009E-3</v>
      </c>
    </row>
    <row r="25" spans="1:28" x14ac:dyDescent="0.25">
      <c r="S25" s="115" t="s">
        <v>69</v>
      </c>
      <c r="T25" s="115"/>
      <c r="U25" s="116"/>
      <c r="V25" s="116">
        <v>195</v>
      </c>
      <c r="W25" s="116">
        <v>226</v>
      </c>
      <c r="X25" s="116">
        <v>263</v>
      </c>
      <c r="Y25" s="112">
        <v>301</v>
      </c>
      <c r="Z25" s="112">
        <v>330</v>
      </c>
      <c r="AB25" s="117">
        <f t="shared" si="2"/>
        <v>2.3933855526544822E-2</v>
      </c>
    </row>
    <row r="26" spans="1:28" x14ac:dyDescent="0.25">
      <c r="S26" s="115" t="s">
        <v>70</v>
      </c>
      <c r="T26" s="115"/>
      <c r="U26" s="116"/>
      <c r="V26" s="116">
        <v>159</v>
      </c>
      <c r="W26" s="116">
        <v>152</v>
      </c>
      <c r="X26" s="116">
        <v>174</v>
      </c>
      <c r="Y26" s="112">
        <v>174</v>
      </c>
      <c r="Z26" s="112">
        <v>182</v>
      </c>
      <c r="AB26" s="117">
        <f t="shared" si="2"/>
        <v>1.3199883957064115E-2</v>
      </c>
    </row>
    <row r="27" spans="1:28" x14ac:dyDescent="0.25">
      <c r="S27" s="115" t="s">
        <v>71</v>
      </c>
      <c r="T27" s="115"/>
      <c r="U27" s="116"/>
      <c r="V27" s="116">
        <v>526</v>
      </c>
      <c r="W27" s="116">
        <v>534</v>
      </c>
      <c r="X27" s="116">
        <v>580</v>
      </c>
      <c r="Y27" s="112">
        <v>659</v>
      </c>
      <c r="Z27" s="112">
        <v>610</v>
      </c>
      <c r="AB27" s="117">
        <f t="shared" si="2"/>
        <v>4.4241369306643456E-2</v>
      </c>
    </row>
    <row r="28" spans="1:28" x14ac:dyDescent="0.25">
      <c r="S28" s="115" t="s">
        <v>72</v>
      </c>
      <c r="T28" s="115"/>
      <c r="U28" s="116"/>
      <c r="V28" s="116">
        <v>864</v>
      </c>
      <c r="W28" s="116">
        <v>890</v>
      </c>
      <c r="X28" s="116">
        <v>921</v>
      </c>
      <c r="Y28" s="112">
        <v>1041</v>
      </c>
      <c r="Z28" s="112">
        <v>1048</v>
      </c>
      <c r="AB28" s="117">
        <f t="shared" si="2"/>
        <v>7.6008123005512046E-2</v>
      </c>
    </row>
    <row r="29" spans="1:28" x14ac:dyDescent="0.25">
      <c r="S29" s="115" t="s">
        <v>73</v>
      </c>
      <c r="T29" s="115"/>
      <c r="U29" s="116"/>
      <c r="V29" s="116">
        <v>768</v>
      </c>
      <c r="W29" s="116">
        <v>691</v>
      </c>
      <c r="X29" s="116">
        <v>691</v>
      </c>
      <c r="Y29" s="112">
        <v>840</v>
      </c>
      <c r="Z29" s="112">
        <v>735</v>
      </c>
      <c r="AB29" s="117">
        <f t="shared" si="2"/>
        <v>5.3307223672758919E-2</v>
      </c>
    </row>
    <row r="30" spans="1:28" x14ac:dyDescent="0.25">
      <c r="S30" s="115" t="s">
        <v>74</v>
      </c>
      <c r="T30" s="115"/>
      <c r="U30" s="116"/>
      <c r="V30" s="116">
        <v>852</v>
      </c>
      <c r="W30" s="116">
        <v>953</v>
      </c>
      <c r="X30" s="116">
        <v>974</v>
      </c>
      <c r="Y30" s="112">
        <v>1066</v>
      </c>
      <c r="Z30" s="112">
        <v>1084</v>
      </c>
      <c r="AB30" s="117">
        <f t="shared" si="2"/>
        <v>7.8619089062953298E-2</v>
      </c>
    </row>
    <row r="31" spans="1:28" x14ac:dyDescent="0.25">
      <c r="S31" s="115" t="s">
        <v>75</v>
      </c>
      <c r="T31" s="115"/>
      <c r="U31" s="116"/>
      <c r="V31" s="116">
        <v>1200</v>
      </c>
      <c r="W31" s="116">
        <v>1292</v>
      </c>
      <c r="X31" s="116">
        <v>1465</v>
      </c>
      <c r="Y31" s="112">
        <v>1566</v>
      </c>
      <c r="Z31" s="112">
        <v>1605</v>
      </c>
      <c r="AB31" s="117">
        <f t="shared" si="2"/>
        <v>0.11640557006092254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180</v>
      </c>
      <c r="W32" s="116">
        <v>195</v>
      </c>
      <c r="X32" s="116">
        <v>170</v>
      </c>
      <c r="Y32" s="112">
        <v>192</v>
      </c>
      <c r="Z32" s="112">
        <v>189</v>
      </c>
      <c r="AB32" s="117">
        <f t="shared" si="2"/>
        <v>1.370757180156658E-2</v>
      </c>
    </row>
    <row r="33" spans="19:32" x14ac:dyDescent="0.25">
      <c r="S33" s="115" t="s">
        <v>77</v>
      </c>
      <c r="T33" s="115"/>
      <c r="U33" s="116"/>
      <c r="V33" s="116">
        <v>397</v>
      </c>
      <c r="W33" s="116">
        <v>420</v>
      </c>
      <c r="X33" s="116">
        <v>449</v>
      </c>
      <c r="Y33" s="112">
        <v>515</v>
      </c>
      <c r="Z33" s="112">
        <v>495</v>
      </c>
      <c r="AB33" s="117">
        <f t="shared" si="2"/>
        <v>3.5900783289817231E-2</v>
      </c>
    </row>
    <row r="34" spans="19:32" x14ac:dyDescent="0.25">
      <c r="S34" s="118" t="s">
        <v>53</v>
      </c>
      <c r="T34" s="118"/>
      <c r="U34" s="119"/>
      <c r="V34" s="119">
        <v>11626</v>
      </c>
      <c r="W34" s="119">
        <v>12055</v>
      </c>
      <c r="X34" s="119">
        <v>12629</v>
      </c>
      <c r="Y34" s="120">
        <v>13646</v>
      </c>
      <c r="Z34" s="120">
        <v>13788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7113</v>
      </c>
      <c r="W37" s="112">
        <v>7436</v>
      </c>
      <c r="X37" s="112">
        <v>7616</v>
      </c>
      <c r="Y37" s="112">
        <v>7792</v>
      </c>
      <c r="Z37" s="112">
        <v>7999</v>
      </c>
      <c r="AB37" s="132">
        <f>Z37/Z40*100</f>
        <v>83.52302391145453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1233</v>
      </c>
      <c r="W38" s="112">
        <v>1338</v>
      </c>
      <c r="X38" s="112">
        <v>1386</v>
      </c>
      <c r="Y38" s="112">
        <v>1594</v>
      </c>
      <c r="Z38" s="112">
        <v>1578</v>
      </c>
      <c r="AB38" s="132">
        <f>Z38/Z40*100</f>
        <v>16.476976088545474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8346</v>
      </c>
      <c r="W40" s="112">
        <v>8774</v>
      </c>
      <c r="X40" s="112">
        <v>9002</v>
      </c>
      <c r="Y40" s="112">
        <v>9386</v>
      </c>
      <c r="Z40" s="112">
        <v>9577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11</v>
      </c>
      <c r="X44" s="112">
        <v>13</v>
      </c>
      <c r="Y44" s="112">
        <v>20</v>
      </c>
      <c r="Z44" s="112">
        <v>26</v>
      </c>
    </row>
    <row r="45" spans="19:32" x14ac:dyDescent="0.25">
      <c r="S45" s="115" t="s">
        <v>37</v>
      </c>
      <c r="T45" s="115"/>
      <c r="U45" s="112"/>
      <c r="V45" s="112">
        <v>157</v>
      </c>
      <c r="W45" s="112">
        <v>128</v>
      </c>
      <c r="X45" s="112">
        <v>190</v>
      </c>
      <c r="Y45" s="112">
        <v>251</v>
      </c>
      <c r="Z45" s="112">
        <v>271</v>
      </c>
    </row>
    <row r="46" spans="19:32" x14ac:dyDescent="0.25">
      <c r="S46" s="115" t="s">
        <v>38</v>
      </c>
      <c r="T46" s="115"/>
      <c r="U46" s="112"/>
      <c r="V46" s="112">
        <v>424</v>
      </c>
      <c r="W46" s="112">
        <v>454</v>
      </c>
      <c r="X46" s="112">
        <v>458</v>
      </c>
      <c r="Y46" s="112">
        <v>513</v>
      </c>
      <c r="Z46" s="112">
        <v>444</v>
      </c>
    </row>
    <row r="47" spans="19:32" x14ac:dyDescent="0.25">
      <c r="S47" s="115" t="s">
        <v>39</v>
      </c>
      <c r="T47" s="115"/>
      <c r="U47" s="112"/>
      <c r="V47" s="112">
        <v>549</v>
      </c>
      <c r="W47" s="112">
        <v>521</v>
      </c>
      <c r="X47" s="112">
        <v>584</v>
      </c>
      <c r="Y47" s="112">
        <v>603</v>
      </c>
      <c r="Z47" s="112">
        <v>625</v>
      </c>
    </row>
    <row r="48" spans="19:32" x14ac:dyDescent="0.25">
      <c r="S48" s="115" t="s">
        <v>40</v>
      </c>
      <c r="T48" s="115"/>
      <c r="U48" s="112"/>
      <c r="V48" s="112">
        <v>469</v>
      </c>
      <c r="W48" s="112">
        <v>566</v>
      </c>
      <c r="X48" s="112">
        <v>592</v>
      </c>
      <c r="Y48" s="112">
        <v>668</v>
      </c>
      <c r="Z48" s="112">
        <v>665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474</v>
      </c>
      <c r="W49" s="112">
        <v>510</v>
      </c>
      <c r="X49" s="112">
        <v>542</v>
      </c>
      <c r="Y49" s="112">
        <v>544</v>
      </c>
      <c r="Z49" s="112">
        <v>595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Light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521</v>
      </c>
      <c r="W50" s="112">
        <v>516</v>
      </c>
      <c r="X50" s="112">
        <v>557</v>
      </c>
      <c r="Y50" s="112">
        <v>576</v>
      </c>
      <c r="Z50" s="112">
        <v>545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548</v>
      </c>
      <c r="W51" s="112">
        <v>523</v>
      </c>
      <c r="X51" s="112">
        <v>545</v>
      </c>
      <c r="Y51" s="112">
        <v>570</v>
      </c>
      <c r="Z51" s="112">
        <v>630</v>
      </c>
    </row>
    <row r="52" spans="1:26" ht="15" customHeight="1" x14ac:dyDescent="0.25">
      <c r="S52" s="115" t="s">
        <v>44</v>
      </c>
      <c r="T52" s="115"/>
      <c r="U52" s="112"/>
      <c r="V52" s="112">
        <v>684</v>
      </c>
      <c r="W52" s="112">
        <v>693</v>
      </c>
      <c r="X52" s="112">
        <v>630</v>
      </c>
      <c r="Y52" s="112">
        <v>645</v>
      </c>
      <c r="Z52" s="112">
        <v>593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540</v>
      </c>
      <c r="W53" s="112">
        <v>586</v>
      </c>
      <c r="X53" s="112">
        <v>655</v>
      </c>
      <c r="Y53" s="112">
        <v>692</v>
      </c>
      <c r="Z53" s="112">
        <v>717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626</v>
      </c>
      <c r="W54" s="112">
        <v>651</v>
      </c>
      <c r="X54" s="112">
        <v>638</v>
      </c>
      <c r="Y54" s="112">
        <v>640</v>
      </c>
      <c r="Z54" s="112">
        <v>616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498</v>
      </c>
      <c r="W55" s="112">
        <v>512</v>
      </c>
      <c r="X55" s="112">
        <v>526</v>
      </c>
      <c r="Y55" s="112">
        <v>543</v>
      </c>
      <c r="Z55" s="112">
        <v>565</v>
      </c>
    </row>
    <row r="56" spans="1:26" ht="15" customHeight="1" x14ac:dyDescent="0.25">
      <c r="S56" s="115" t="s">
        <v>48</v>
      </c>
      <c r="T56" s="115"/>
      <c r="U56" s="112"/>
      <c r="V56" s="112">
        <v>234</v>
      </c>
      <c r="W56" s="112">
        <v>268</v>
      </c>
      <c r="X56" s="112">
        <v>284</v>
      </c>
      <c r="Y56" s="112">
        <v>296</v>
      </c>
      <c r="Z56" s="112">
        <v>317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95</v>
      </c>
      <c r="W57" s="112">
        <v>114</v>
      </c>
      <c r="X57" s="112">
        <v>122</v>
      </c>
      <c r="Y57" s="112">
        <v>161</v>
      </c>
      <c r="Z57" s="112">
        <v>145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34</v>
      </c>
      <c r="W58" s="112">
        <v>41</v>
      </c>
      <c r="X58" s="112">
        <v>52</v>
      </c>
      <c r="Y58" s="112">
        <v>63</v>
      </c>
      <c r="Z58" s="112">
        <v>71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13</v>
      </c>
      <c r="W59" s="112">
        <v>10</v>
      </c>
      <c r="X59" s="112">
        <v>15</v>
      </c>
      <c r="Y59" s="112">
        <v>9</v>
      </c>
      <c r="Z59" s="112">
        <v>9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8</v>
      </c>
      <c r="W60" s="112">
        <v>13</v>
      </c>
      <c r="X60" s="112">
        <v>14</v>
      </c>
      <c r="Y60" s="112">
        <v>13</v>
      </c>
      <c r="Z60" s="112">
        <v>12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5882</v>
      </c>
      <c r="W61" s="112">
        <v>6119</v>
      </c>
      <c r="X61" s="112">
        <v>6417</v>
      </c>
      <c r="Y61" s="112">
        <v>6813</v>
      </c>
      <c r="Z61" s="112">
        <v>6861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13</v>
      </c>
      <c r="X63" s="112">
        <v>20</v>
      </c>
      <c r="Y63" s="112">
        <v>33</v>
      </c>
      <c r="Z63" s="112">
        <v>19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187</v>
      </c>
      <c r="W64" s="112">
        <v>177</v>
      </c>
      <c r="X64" s="112">
        <v>227</v>
      </c>
      <c r="Y64" s="112">
        <v>257</v>
      </c>
      <c r="Z64" s="112">
        <v>293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Light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523</v>
      </c>
      <c r="W65" s="112">
        <v>491</v>
      </c>
      <c r="X65" s="112">
        <v>508</v>
      </c>
      <c r="Y65" s="112">
        <v>568</v>
      </c>
      <c r="Z65" s="112">
        <v>596</v>
      </c>
    </row>
    <row r="66" spans="1:26" x14ac:dyDescent="0.25">
      <c r="S66" s="115" t="s">
        <v>39</v>
      </c>
      <c r="T66" s="115"/>
      <c r="U66" s="112"/>
      <c r="V66" s="112">
        <v>524</v>
      </c>
      <c r="W66" s="112">
        <v>586</v>
      </c>
      <c r="X66" s="112">
        <v>613</v>
      </c>
      <c r="Y66" s="112">
        <v>659</v>
      </c>
      <c r="Z66" s="112">
        <v>674</v>
      </c>
    </row>
    <row r="67" spans="1:26" x14ac:dyDescent="0.25">
      <c r="S67" s="115" t="s">
        <v>40</v>
      </c>
      <c r="T67" s="115"/>
      <c r="U67" s="112"/>
      <c r="V67" s="112">
        <v>427</v>
      </c>
      <c r="W67" s="112">
        <v>481</v>
      </c>
      <c r="X67" s="112">
        <v>506</v>
      </c>
      <c r="Y67" s="112">
        <v>634</v>
      </c>
      <c r="Z67" s="112">
        <v>604</v>
      </c>
    </row>
    <row r="68" spans="1:26" x14ac:dyDescent="0.25">
      <c r="S68" s="115" t="s">
        <v>41</v>
      </c>
      <c r="T68" s="115"/>
      <c r="U68" s="112"/>
      <c r="V68" s="112">
        <v>464</v>
      </c>
      <c r="W68" s="112">
        <v>492</v>
      </c>
      <c r="X68" s="112">
        <v>517</v>
      </c>
      <c r="Y68" s="112">
        <v>552</v>
      </c>
      <c r="Z68" s="112">
        <v>582</v>
      </c>
    </row>
    <row r="69" spans="1:26" x14ac:dyDescent="0.25">
      <c r="S69" s="115" t="s">
        <v>42</v>
      </c>
      <c r="T69" s="115"/>
      <c r="U69" s="112"/>
      <c r="V69" s="112">
        <v>550</v>
      </c>
      <c r="W69" s="112">
        <v>539</v>
      </c>
      <c r="X69" s="112">
        <v>591</v>
      </c>
      <c r="Y69" s="112">
        <v>614</v>
      </c>
      <c r="Z69" s="112">
        <v>632</v>
      </c>
    </row>
    <row r="70" spans="1:26" x14ac:dyDescent="0.25">
      <c r="S70" s="115" t="s">
        <v>43</v>
      </c>
      <c r="T70" s="115"/>
      <c r="U70" s="112"/>
      <c r="V70" s="112">
        <v>584</v>
      </c>
      <c r="W70" s="112">
        <v>558</v>
      </c>
      <c r="X70" s="112">
        <v>556</v>
      </c>
      <c r="Y70" s="112">
        <v>617</v>
      </c>
      <c r="Z70" s="112">
        <v>656</v>
      </c>
    </row>
    <row r="71" spans="1:26" x14ac:dyDescent="0.25">
      <c r="S71" s="115" t="s">
        <v>44</v>
      </c>
      <c r="T71" s="115"/>
      <c r="U71" s="112"/>
      <c r="V71" s="112">
        <v>671</v>
      </c>
      <c r="W71" s="112">
        <v>724</v>
      </c>
      <c r="X71" s="112">
        <v>702</v>
      </c>
      <c r="Y71" s="112">
        <v>699</v>
      </c>
      <c r="Z71" s="112">
        <v>659</v>
      </c>
    </row>
    <row r="72" spans="1:26" x14ac:dyDescent="0.25">
      <c r="S72" s="115" t="s">
        <v>45</v>
      </c>
      <c r="T72" s="115"/>
      <c r="U72" s="112"/>
      <c r="V72" s="112">
        <v>638</v>
      </c>
      <c r="W72" s="112">
        <v>619</v>
      </c>
      <c r="X72" s="112">
        <v>625</v>
      </c>
      <c r="Y72" s="112">
        <v>710</v>
      </c>
      <c r="Z72" s="112">
        <v>736</v>
      </c>
    </row>
    <row r="73" spans="1:26" x14ac:dyDescent="0.25">
      <c r="S73" s="115" t="s">
        <v>46</v>
      </c>
      <c r="T73" s="115"/>
      <c r="U73" s="112"/>
      <c r="V73" s="112">
        <v>526</v>
      </c>
      <c r="W73" s="112">
        <v>592</v>
      </c>
      <c r="X73" s="112">
        <v>621</v>
      </c>
      <c r="Y73" s="112">
        <v>650</v>
      </c>
      <c r="Z73" s="112">
        <v>641</v>
      </c>
    </row>
    <row r="74" spans="1:26" x14ac:dyDescent="0.25">
      <c r="S74" s="115" t="s">
        <v>47</v>
      </c>
      <c r="T74" s="115"/>
      <c r="U74" s="112"/>
      <c r="V74" s="112">
        <v>387</v>
      </c>
      <c r="W74" s="112">
        <v>384</v>
      </c>
      <c r="X74" s="112">
        <v>391</v>
      </c>
      <c r="Y74" s="112">
        <v>467</v>
      </c>
      <c r="Z74" s="112">
        <v>427</v>
      </c>
    </row>
    <row r="75" spans="1:26" x14ac:dyDescent="0.25">
      <c r="S75" s="115" t="s">
        <v>48</v>
      </c>
      <c r="T75" s="115"/>
      <c r="U75" s="112"/>
      <c r="V75" s="112">
        <v>134</v>
      </c>
      <c r="W75" s="112">
        <v>158</v>
      </c>
      <c r="X75" s="112">
        <v>200</v>
      </c>
      <c r="Y75" s="112">
        <v>231</v>
      </c>
      <c r="Z75" s="112">
        <v>245</v>
      </c>
    </row>
    <row r="76" spans="1:26" x14ac:dyDescent="0.25">
      <c r="S76" s="115" t="s">
        <v>49</v>
      </c>
      <c r="T76" s="115"/>
      <c r="U76" s="112"/>
      <c r="V76" s="112">
        <v>64</v>
      </c>
      <c r="W76" s="112">
        <v>71</v>
      </c>
      <c r="X76" s="112">
        <v>73</v>
      </c>
      <c r="Y76" s="112">
        <v>79</v>
      </c>
      <c r="Z76" s="112">
        <v>67</v>
      </c>
    </row>
    <row r="77" spans="1:26" x14ac:dyDescent="0.25">
      <c r="S77" s="115" t="s">
        <v>50</v>
      </c>
      <c r="T77" s="115"/>
      <c r="U77" s="112"/>
      <c r="V77" s="112">
        <v>31</v>
      </c>
      <c r="W77" s="112">
        <v>33</v>
      </c>
      <c r="X77" s="112">
        <v>36</v>
      </c>
      <c r="Y77" s="112">
        <v>39</v>
      </c>
      <c r="Z77" s="112">
        <v>41</v>
      </c>
    </row>
    <row r="78" spans="1:26" x14ac:dyDescent="0.25">
      <c r="S78" s="115" t="s">
        <v>51</v>
      </c>
      <c r="T78" s="115"/>
      <c r="U78" s="112"/>
      <c r="V78" s="112">
        <v>8</v>
      </c>
      <c r="W78" s="112">
        <v>10</v>
      </c>
      <c r="X78" s="112">
        <v>10</v>
      </c>
      <c r="Y78" s="112">
        <v>15</v>
      </c>
      <c r="Z78" s="112">
        <v>20</v>
      </c>
    </row>
    <row r="79" spans="1:26" x14ac:dyDescent="0.25">
      <c r="S79" s="115" t="s">
        <v>52</v>
      </c>
      <c r="T79" s="115"/>
      <c r="U79" s="112"/>
      <c r="V79" s="112">
        <v>10</v>
      </c>
      <c r="W79" s="112">
        <v>8</v>
      </c>
      <c r="X79" s="112">
        <v>9</v>
      </c>
      <c r="Y79" s="112">
        <v>7</v>
      </c>
      <c r="Z79" s="112">
        <v>11</v>
      </c>
    </row>
    <row r="80" spans="1:26" x14ac:dyDescent="0.25">
      <c r="S80" s="118" t="s">
        <v>53</v>
      </c>
      <c r="T80" s="118"/>
      <c r="U80" s="112"/>
      <c r="V80" s="112">
        <v>5740</v>
      </c>
      <c r="W80" s="112">
        <v>5940</v>
      </c>
      <c r="X80" s="112">
        <v>6205</v>
      </c>
      <c r="Y80" s="112">
        <v>6829</v>
      </c>
      <c r="Z80" s="112">
        <v>6913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Light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525</v>
      </c>
      <c r="W83" s="112">
        <v>531</v>
      </c>
      <c r="X83" s="112">
        <v>565</v>
      </c>
      <c r="Y83" s="112">
        <v>549</v>
      </c>
      <c r="Z83" s="112">
        <v>553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357</v>
      </c>
      <c r="W84" s="112">
        <v>375</v>
      </c>
      <c r="X84" s="112">
        <v>383</v>
      </c>
      <c r="Y84" s="112">
        <v>412</v>
      </c>
      <c r="Z84" s="112">
        <v>424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892</v>
      </c>
      <c r="W85" s="112">
        <v>946</v>
      </c>
      <c r="X85" s="112">
        <v>936</v>
      </c>
      <c r="Y85" s="112">
        <v>998</v>
      </c>
      <c r="Z85" s="112">
        <v>1035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13,786</v>
      </c>
      <c r="D86" s="94">
        <f t="shared" ref="D86:D91" si="4">AD4</f>
        <v>9.9633699633698836E-3</v>
      </c>
      <c r="E86" s="95">
        <f t="shared" ref="E86:E91" si="5">AD4</f>
        <v>9.9633699633698836E-3</v>
      </c>
      <c r="F86" s="94">
        <f t="shared" ref="F86:F91" si="6">AF4</f>
        <v>0.18609653273681492</v>
      </c>
      <c r="G86" s="95">
        <f t="shared" ref="G86:G91" si="7">AF4</f>
        <v>0.18609653273681492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231</v>
      </c>
      <c r="W86" s="112">
        <v>238</v>
      </c>
      <c r="X86" s="112">
        <v>243</v>
      </c>
      <c r="Y86" s="112">
        <v>248</v>
      </c>
      <c r="Z86" s="112">
        <v>264</v>
      </c>
    </row>
    <row r="87" spans="1:30" ht="15" customHeight="1" x14ac:dyDescent="0.25">
      <c r="A87" s="96" t="s">
        <v>4</v>
      </c>
      <c r="B87" s="49"/>
      <c r="C87" s="97" t="str">
        <f t="shared" si="3"/>
        <v>6,863</v>
      </c>
      <c r="D87" s="94">
        <f t="shared" si="4"/>
        <v>7.1910771940122409E-3</v>
      </c>
      <c r="E87" s="95">
        <f t="shared" si="5"/>
        <v>7.1910771940122409E-3</v>
      </c>
      <c r="F87" s="94">
        <f t="shared" si="6"/>
        <v>0.16638341264445966</v>
      </c>
      <c r="G87" s="95">
        <f t="shared" si="7"/>
        <v>0.16638341264445966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154</v>
      </c>
      <c r="W87" s="112">
        <v>162</v>
      </c>
      <c r="X87" s="112">
        <v>171</v>
      </c>
      <c r="Y87" s="112">
        <v>182</v>
      </c>
      <c r="Z87" s="112">
        <v>185</v>
      </c>
    </row>
    <row r="88" spans="1:30" ht="15" customHeight="1" x14ac:dyDescent="0.25">
      <c r="A88" s="96" t="s">
        <v>5</v>
      </c>
      <c r="B88" s="49"/>
      <c r="C88" s="97" t="str">
        <f t="shared" si="3"/>
        <v>6,913</v>
      </c>
      <c r="D88" s="94">
        <f t="shared" si="4"/>
        <v>1.2004098960620713E-2</v>
      </c>
      <c r="E88" s="95">
        <f t="shared" si="5"/>
        <v>1.2004098960620713E-2</v>
      </c>
      <c r="F88" s="94">
        <f t="shared" si="6"/>
        <v>0.20456525527095315</v>
      </c>
      <c r="G88" s="95">
        <f t="shared" si="7"/>
        <v>0.20456525527095315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172</v>
      </c>
      <c r="W88" s="112">
        <v>182</v>
      </c>
      <c r="X88" s="112">
        <v>176</v>
      </c>
      <c r="Y88" s="112">
        <v>196</v>
      </c>
      <c r="Z88" s="112">
        <v>201</v>
      </c>
    </row>
    <row r="89" spans="1:30" ht="15" customHeight="1" x14ac:dyDescent="0.25">
      <c r="A89" s="49" t="s">
        <v>6</v>
      </c>
      <c r="B89" s="49"/>
      <c r="C89" s="97" t="str">
        <f t="shared" si="3"/>
        <v>9,570</v>
      </c>
      <c r="D89" s="94">
        <f t="shared" si="4"/>
        <v>2.0038371349392348E-2</v>
      </c>
      <c r="E89" s="95">
        <f t="shared" si="5"/>
        <v>2.0038371349392348E-2</v>
      </c>
      <c r="F89" s="94">
        <f t="shared" si="6"/>
        <v>0.14638236703402008</v>
      </c>
      <c r="G89" s="95">
        <f t="shared" si="7"/>
        <v>0.14638236703402008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532</v>
      </c>
      <c r="W89" s="112">
        <v>544</v>
      </c>
      <c r="X89" s="112">
        <v>552</v>
      </c>
      <c r="Y89" s="112">
        <v>578</v>
      </c>
      <c r="Z89" s="112">
        <v>617</v>
      </c>
    </row>
    <row r="90" spans="1:30" ht="15" customHeight="1" x14ac:dyDescent="0.25">
      <c r="A90" s="49" t="s">
        <v>95</v>
      </c>
      <c r="B90" s="49"/>
      <c r="C90" s="97" t="str">
        <f t="shared" si="3"/>
        <v>$49,622</v>
      </c>
      <c r="D90" s="94">
        <f t="shared" si="4"/>
        <v>5.798260202123573E-2</v>
      </c>
      <c r="E90" s="95">
        <f t="shared" si="5"/>
        <v>5.798260202123573E-2</v>
      </c>
      <c r="F90" s="94">
        <f t="shared" si="6"/>
        <v>9.668044290229183E-2</v>
      </c>
      <c r="G90" s="95">
        <f t="shared" si="7"/>
        <v>9.668044290229183E-2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704</v>
      </c>
      <c r="W90" s="112">
        <v>718</v>
      </c>
      <c r="X90" s="112">
        <v>751</v>
      </c>
      <c r="Y90" s="112">
        <v>747</v>
      </c>
      <c r="Z90" s="112">
        <v>692</v>
      </c>
    </row>
    <row r="91" spans="1:30" ht="15" customHeight="1" x14ac:dyDescent="0.25">
      <c r="A91" s="49" t="s">
        <v>7</v>
      </c>
      <c r="B91" s="49"/>
      <c r="C91" s="97" t="str">
        <f t="shared" si="3"/>
        <v>$609.1 mil</v>
      </c>
      <c r="D91" s="94">
        <f t="shared" si="4"/>
        <v>7.8756504487487389E-2</v>
      </c>
      <c r="E91" s="95">
        <f t="shared" si="5"/>
        <v>7.8756504487487389E-2</v>
      </c>
      <c r="F91" s="94">
        <f t="shared" si="6"/>
        <v>0.32496257323948563</v>
      </c>
      <c r="G91" s="95">
        <f t="shared" si="7"/>
        <v>0.32496257323948563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4320</v>
      </c>
      <c r="W91" s="112">
        <v>4572</v>
      </c>
      <c r="X91" s="112">
        <v>4652</v>
      </c>
      <c r="Y91" s="112">
        <v>4846</v>
      </c>
      <c r="Z91" s="112">
        <v>4919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332</v>
      </c>
      <c r="W93" s="112">
        <v>344</v>
      </c>
      <c r="X93" s="112">
        <v>356</v>
      </c>
      <c r="Y93" s="112">
        <v>368</v>
      </c>
      <c r="Z93" s="112">
        <v>363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657</v>
      </c>
      <c r="W94" s="112">
        <v>690</v>
      </c>
      <c r="X94" s="112">
        <v>735</v>
      </c>
      <c r="Y94" s="112">
        <v>781</v>
      </c>
      <c r="Z94" s="112">
        <v>811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178</v>
      </c>
      <c r="W95" s="112">
        <v>188</v>
      </c>
      <c r="X95" s="112">
        <v>189</v>
      </c>
      <c r="Y95" s="112">
        <v>207</v>
      </c>
      <c r="Z95" s="112">
        <v>214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732</v>
      </c>
      <c r="W96" s="112">
        <v>724</v>
      </c>
      <c r="X96" s="112">
        <v>770</v>
      </c>
      <c r="Y96" s="112">
        <v>820</v>
      </c>
      <c r="Z96" s="112">
        <v>865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677</v>
      </c>
      <c r="W97" s="112">
        <v>688</v>
      </c>
      <c r="X97" s="112">
        <v>703</v>
      </c>
      <c r="Y97" s="112">
        <v>718</v>
      </c>
      <c r="Z97" s="112">
        <v>733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429</v>
      </c>
      <c r="W98" s="112">
        <v>467</v>
      </c>
      <c r="X98" s="112">
        <v>463</v>
      </c>
      <c r="Y98" s="112">
        <v>463</v>
      </c>
      <c r="Z98" s="112">
        <v>489</v>
      </c>
    </row>
    <row r="99" spans="1:32" ht="15" customHeight="1" x14ac:dyDescent="0.25">
      <c r="S99" s="115" t="s">
        <v>188</v>
      </c>
      <c r="T99" s="115"/>
      <c r="U99" s="112"/>
      <c r="V99" s="112">
        <v>49</v>
      </c>
      <c r="W99" s="112">
        <v>45</v>
      </c>
      <c r="X99" s="112">
        <v>41</v>
      </c>
      <c r="Y99" s="112">
        <v>38</v>
      </c>
      <c r="Z99" s="112">
        <v>53</v>
      </c>
    </row>
    <row r="100" spans="1:32" ht="15" customHeight="1" x14ac:dyDescent="0.25">
      <c r="S100" s="115" t="s">
        <v>58</v>
      </c>
      <c r="T100" s="115"/>
      <c r="U100" s="112"/>
      <c r="V100" s="112">
        <v>381</v>
      </c>
      <c r="W100" s="112">
        <v>383</v>
      </c>
      <c r="X100" s="112">
        <v>414</v>
      </c>
      <c r="Y100" s="112">
        <v>395</v>
      </c>
      <c r="Z100" s="112">
        <v>355</v>
      </c>
    </row>
    <row r="101" spans="1:32" x14ac:dyDescent="0.25">
      <c r="A101" s="18"/>
      <c r="S101" s="118" t="s">
        <v>53</v>
      </c>
      <c r="T101" s="118"/>
      <c r="U101" s="112"/>
      <c r="V101" s="112">
        <v>4028</v>
      </c>
      <c r="W101" s="112">
        <v>4202</v>
      </c>
      <c r="X101" s="112">
        <v>4347</v>
      </c>
      <c r="Y101" s="112">
        <v>4529</v>
      </c>
      <c r="Z101" s="112">
        <v>4646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8564</v>
      </c>
      <c r="W104" s="112">
        <v>9273</v>
      </c>
      <c r="X104" s="112">
        <v>9465</v>
      </c>
      <c r="Y104" s="112">
        <v>10130</v>
      </c>
      <c r="Z104" s="112">
        <v>10445</v>
      </c>
      <c r="AB104" s="109" t="str">
        <f>TEXT(Z104,"###,###")</f>
        <v>10,445</v>
      </c>
      <c r="AD104" s="130">
        <f>Z104/($Z$4)*100</f>
        <v>75.765269113593504</v>
      </c>
      <c r="AF104" s="109"/>
    </row>
    <row r="105" spans="1:32" x14ac:dyDescent="0.25">
      <c r="S105" s="115" t="s">
        <v>17</v>
      </c>
      <c r="T105" s="115"/>
      <c r="U105" s="112"/>
      <c r="V105" s="112">
        <v>1863</v>
      </c>
      <c r="W105" s="112">
        <v>1844</v>
      </c>
      <c r="X105" s="112">
        <v>1902</v>
      </c>
      <c r="Y105" s="112">
        <v>2183</v>
      </c>
      <c r="Z105" s="112">
        <v>2089</v>
      </c>
      <c r="AB105" s="109" t="str">
        <f>TEXT(Z105,"###,###")</f>
        <v>2,089</v>
      </c>
      <c r="AD105" s="130">
        <f>Z105/($Z$4)*100</f>
        <v>15.153053822718702</v>
      </c>
      <c r="AF105" s="109"/>
    </row>
    <row r="106" spans="1:32" x14ac:dyDescent="0.25">
      <c r="S106" s="118" t="s">
        <v>53</v>
      </c>
      <c r="T106" s="118"/>
      <c r="U106" s="120"/>
      <c r="V106" s="120">
        <v>10427</v>
      </c>
      <c r="W106" s="120">
        <v>11117</v>
      </c>
      <c r="X106" s="120">
        <v>11367</v>
      </c>
      <c r="Y106" s="120">
        <v>12313</v>
      </c>
      <c r="Z106" s="120">
        <v>12534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1514</v>
      </c>
      <c r="W108" s="112">
        <v>1691</v>
      </c>
      <c r="X108" s="112">
        <v>1804</v>
      </c>
      <c r="Y108" s="112">
        <v>1787</v>
      </c>
      <c r="Z108" s="112">
        <v>1808</v>
      </c>
      <c r="AB108" s="109" t="str">
        <f>TEXT(Z108,"###,###")</f>
        <v>1,808</v>
      </c>
      <c r="AD108" s="130">
        <f>Z108/($Z$4)*100</f>
        <v>13.114754098360656</v>
      </c>
      <c r="AF108" s="109"/>
    </row>
    <row r="109" spans="1:32" x14ac:dyDescent="0.25">
      <c r="S109" s="115" t="s">
        <v>20</v>
      </c>
      <c r="T109" s="115"/>
      <c r="U109" s="112"/>
      <c r="V109" s="112">
        <v>1715</v>
      </c>
      <c r="W109" s="112">
        <v>1812</v>
      </c>
      <c r="X109" s="112">
        <v>2051</v>
      </c>
      <c r="Y109" s="112">
        <v>2060</v>
      </c>
      <c r="Z109" s="112">
        <v>2095</v>
      </c>
      <c r="AB109" s="109" t="str">
        <f>TEXT(Z109,"###,###")</f>
        <v>2,095</v>
      </c>
      <c r="AD109" s="130">
        <f>Z109/($Z$4)*100</f>
        <v>15.196576236761933</v>
      </c>
      <c r="AF109" s="109"/>
    </row>
    <row r="110" spans="1:32" x14ac:dyDescent="0.25">
      <c r="S110" s="115" t="s">
        <v>21</v>
      </c>
      <c r="T110" s="115"/>
      <c r="U110" s="112"/>
      <c r="V110" s="112">
        <v>2639</v>
      </c>
      <c r="W110" s="112">
        <v>2596</v>
      </c>
      <c r="X110" s="112">
        <v>2741</v>
      </c>
      <c r="Y110" s="112">
        <v>3247</v>
      </c>
      <c r="Z110" s="112">
        <v>3244</v>
      </c>
      <c r="AB110" s="109" t="str">
        <f>TEXT(Z110,"###,###")</f>
        <v>3,244</v>
      </c>
      <c r="AD110" s="130">
        <f>Z110/($Z$4)*100</f>
        <v>23.531118526040913</v>
      </c>
      <c r="AF110" s="109"/>
    </row>
    <row r="111" spans="1:32" x14ac:dyDescent="0.25">
      <c r="S111" s="115" t="s">
        <v>22</v>
      </c>
      <c r="T111" s="115"/>
      <c r="U111" s="112"/>
      <c r="V111" s="112">
        <v>4465</v>
      </c>
      <c r="W111" s="112">
        <v>4594</v>
      </c>
      <c r="X111" s="112">
        <v>4771</v>
      </c>
      <c r="Y111" s="112">
        <v>5211</v>
      </c>
      <c r="Z111" s="112">
        <v>5386</v>
      </c>
      <c r="AB111" s="109" t="str">
        <f>TEXT(Z111,"###,###")</f>
        <v>5,386</v>
      </c>
      <c r="AD111" s="130">
        <f>Z111/($Z$4)*100</f>
        <v>39.068620339474833</v>
      </c>
      <c r="AF111" s="109"/>
    </row>
    <row r="112" spans="1:32" x14ac:dyDescent="0.25">
      <c r="S112" s="118" t="s">
        <v>53</v>
      </c>
      <c r="T112" s="118"/>
      <c r="U112" s="112"/>
      <c r="V112" s="112">
        <v>11624</v>
      </c>
      <c r="W112" s="112">
        <v>12056</v>
      </c>
      <c r="X112" s="112">
        <v>12629</v>
      </c>
      <c r="Y112" s="112">
        <v>13650</v>
      </c>
      <c r="Z112" s="112">
        <v>13782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42.54</v>
      </c>
      <c r="W118" s="131">
        <v>42.76</v>
      </c>
      <c r="X118" s="131">
        <v>42.61</v>
      </c>
      <c r="Y118" s="131">
        <v>42.44</v>
      </c>
      <c r="Z118" s="131">
        <v>42.29</v>
      </c>
      <c r="AB118" s="109" t="str">
        <f>TEXT(Z118,"##.0")</f>
        <v>42.3</v>
      </c>
    </row>
    <row r="120" spans="19:32" x14ac:dyDescent="0.25">
      <c r="S120" s="101" t="s">
        <v>97</v>
      </c>
      <c r="T120" s="112"/>
      <c r="U120" s="112"/>
      <c r="V120" s="112">
        <v>6848</v>
      </c>
      <c r="W120" s="112">
        <v>7132</v>
      </c>
      <c r="X120" s="112">
        <v>7314</v>
      </c>
      <c r="Y120" s="112">
        <v>7610</v>
      </c>
      <c r="Z120" s="112">
        <v>7792</v>
      </c>
      <c r="AB120" s="109" t="str">
        <f>TEXT(Z120,"###,###")</f>
        <v>7,792</v>
      </c>
    </row>
    <row r="121" spans="19:32" x14ac:dyDescent="0.25">
      <c r="S121" s="101" t="s">
        <v>98</v>
      </c>
      <c r="T121" s="112"/>
      <c r="U121" s="112"/>
      <c r="V121" s="112">
        <v>791</v>
      </c>
      <c r="W121" s="112">
        <v>915</v>
      </c>
      <c r="X121" s="112">
        <v>926</v>
      </c>
      <c r="Y121" s="112">
        <v>954</v>
      </c>
      <c r="Z121" s="112">
        <v>979</v>
      </c>
      <c r="AB121" s="109" t="str">
        <f>TEXT(Z121,"###,###")</f>
        <v>979</v>
      </c>
    </row>
    <row r="122" spans="19:32" x14ac:dyDescent="0.25">
      <c r="S122" s="101" t="s">
        <v>99</v>
      </c>
      <c r="T122" s="112"/>
      <c r="U122" s="112"/>
      <c r="V122" s="112">
        <v>709</v>
      </c>
      <c r="W122" s="112">
        <v>728</v>
      </c>
      <c r="X122" s="112">
        <v>764</v>
      </c>
      <c r="Y122" s="112">
        <v>825</v>
      </c>
      <c r="Z122" s="112">
        <v>796</v>
      </c>
      <c r="AB122" s="109" t="str">
        <f>TEXT(Z122,"###,###")</f>
        <v>796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7557</v>
      </c>
      <c r="W124" s="112">
        <v>7860</v>
      </c>
      <c r="X124" s="112">
        <v>8078</v>
      </c>
      <c r="Y124" s="112">
        <v>8435</v>
      </c>
      <c r="Z124" s="112">
        <v>8588</v>
      </c>
      <c r="AB124" s="109" t="str">
        <f>TEXT(Z124,"###,###")</f>
        <v>8,588</v>
      </c>
      <c r="AD124" s="127">
        <f>Z124/$Z$7*100</f>
        <v>89.738766980146295</v>
      </c>
    </row>
    <row r="125" spans="19:32" x14ac:dyDescent="0.25">
      <c r="S125" s="101" t="s">
        <v>101</v>
      </c>
      <c r="T125" s="112"/>
      <c r="U125" s="112"/>
      <c r="V125" s="112">
        <v>1500</v>
      </c>
      <c r="W125" s="112">
        <v>1643</v>
      </c>
      <c r="X125" s="112">
        <v>1690</v>
      </c>
      <c r="Y125" s="112">
        <v>1779</v>
      </c>
      <c r="Z125" s="112">
        <v>1775</v>
      </c>
      <c r="AB125" s="109" t="str">
        <f>TEXT(Z125,"###,###")</f>
        <v>1,775</v>
      </c>
      <c r="AD125" s="127">
        <f>Z125/$Z$7*100</f>
        <v>18.547544409613376</v>
      </c>
    </row>
    <row r="127" spans="19:32" x14ac:dyDescent="0.25">
      <c r="S127" s="101" t="s">
        <v>102</v>
      </c>
      <c r="T127" s="112"/>
      <c r="U127" s="112"/>
      <c r="V127" s="112">
        <v>4316</v>
      </c>
      <c r="W127" s="112">
        <v>4569</v>
      </c>
      <c r="X127" s="112">
        <v>4656</v>
      </c>
      <c r="Y127" s="112">
        <v>4843</v>
      </c>
      <c r="Z127" s="112">
        <v>4922</v>
      </c>
      <c r="AB127" s="109" t="str">
        <f>TEXT(Z127,"###,###")</f>
        <v>4,922</v>
      </c>
      <c r="AD127" s="127">
        <f>Z127/$Z$7*100</f>
        <v>51.431556948798331</v>
      </c>
    </row>
    <row r="128" spans="19:32" x14ac:dyDescent="0.25">
      <c r="S128" s="101" t="s">
        <v>103</v>
      </c>
      <c r="T128" s="112"/>
      <c r="U128" s="112"/>
      <c r="V128" s="112">
        <v>4026</v>
      </c>
      <c r="W128" s="112">
        <v>4205</v>
      </c>
      <c r="X128" s="112">
        <v>4342</v>
      </c>
      <c r="Y128" s="112">
        <v>4534</v>
      </c>
      <c r="Z128" s="112">
        <v>4650</v>
      </c>
      <c r="AB128" s="109" t="str">
        <f>TEXT(Z128,"###,###")</f>
        <v>4,650</v>
      </c>
      <c r="AD128" s="127">
        <f>Z128/$Z$7*100</f>
        <v>48.589341692789965</v>
      </c>
    </row>
    <row r="130" spans="19:20" x14ac:dyDescent="0.25">
      <c r="S130" s="101" t="s">
        <v>261</v>
      </c>
      <c r="T130" s="127">
        <v>81.421107628004179</v>
      </c>
    </row>
    <row r="131" spans="19:20" x14ac:dyDescent="0.25">
      <c r="S131" s="101" t="s">
        <v>262</v>
      </c>
      <c r="T131" s="127">
        <v>10.229885057471265</v>
      </c>
    </row>
    <row r="132" spans="19:20" x14ac:dyDescent="0.25">
      <c r="S132" s="101" t="s">
        <v>263</v>
      </c>
      <c r="T132" s="127">
        <v>8.3176593521421101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D85B581-9C2F-477C-B105-333C97A03C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E85AC47-81DB-4948-A3F3-62E2AACA37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D5A5B82-01D7-4E29-AF59-8D71AA92AD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81D40F6-A939-4619-9966-988BC2AF13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0CA00-A409-4CF0-B99D-9488595F709F}">
  <sheetPr codeName="Sheet6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107</v>
      </c>
      <c r="T1" s="99"/>
      <c r="U1" s="99"/>
      <c r="V1" s="99"/>
      <c r="W1" s="99"/>
      <c r="X1" s="99"/>
      <c r="Y1" s="100" t="s">
        <v>196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107</v>
      </c>
      <c r="Y3" s="105" t="s">
        <v>196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 Adelaide Hills,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31201</v>
      </c>
      <c r="W4" s="108">
        <v>31906</v>
      </c>
      <c r="X4" s="108">
        <v>32825</v>
      </c>
      <c r="Y4" s="108">
        <v>34963</v>
      </c>
      <c r="Z4" s="108">
        <v>35440</v>
      </c>
      <c r="AB4" s="109" t="str">
        <f>TEXT(Z4,"###,###")</f>
        <v>35,440</v>
      </c>
      <c r="AD4" s="110">
        <f>Z4/Y4-1</f>
        <v>1.3642994022251997E-2</v>
      </c>
      <c r="AF4" s="110">
        <f>Z4/V4-1</f>
        <v>0.13586103009518924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15402</v>
      </c>
      <c r="W5" s="108">
        <v>15752</v>
      </c>
      <c r="X5" s="108">
        <v>16207</v>
      </c>
      <c r="Y5" s="108">
        <v>16986</v>
      </c>
      <c r="Z5" s="108">
        <v>17192</v>
      </c>
      <c r="AB5" s="109" t="str">
        <f>TEXT(Z5,"###,###")</f>
        <v>17,192</v>
      </c>
      <c r="AD5" s="110">
        <f t="shared" ref="AD5:AD9" si="0">Z5/Y5-1</f>
        <v>1.2127634522548059E-2</v>
      </c>
      <c r="AF5" s="110">
        <f t="shared" ref="AF5:AF9" si="1">Z5/V5-1</f>
        <v>0.11621867289962351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15803</v>
      </c>
      <c r="W6" s="108">
        <v>16150</v>
      </c>
      <c r="X6" s="108">
        <v>16593</v>
      </c>
      <c r="Y6" s="108">
        <v>17952</v>
      </c>
      <c r="Z6" s="108">
        <v>18219</v>
      </c>
      <c r="AB6" s="109" t="str">
        <f>TEXT(Z6,"###,###")</f>
        <v>18,219</v>
      </c>
      <c r="AD6" s="110">
        <f t="shared" si="0"/>
        <v>1.4872994652406435E-2</v>
      </c>
      <c r="AF6" s="110">
        <f t="shared" si="1"/>
        <v>0.15288236410808076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22559</v>
      </c>
      <c r="W7" s="108">
        <v>23259</v>
      </c>
      <c r="X7" s="108">
        <v>23657</v>
      </c>
      <c r="Y7" s="108">
        <v>24138</v>
      </c>
      <c r="Z7" s="108">
        <v>24432</v>
      </c>
      <c r="AB7" s="109" t="str">
        <f>TEXT(Z7,"###,###")</f>
        <v>24,432</v>
      </c>
      <c r="AD7" s="110">
        <f t="shared" si="0"/>
        <v>1.2179965200099341E-2</v>
      </c>
      <c r="AF7" s="110">
        <f t="shared" si="1"/>
        <v>8.302672990824056E-2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35,440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24,432</v>
      </c>
      <c r="P8" s="65"/>
      <c r="S8" s="107" t="s">
        <v>82</v>
      </c>
      <c r="T8" s="108"/>
      <c r="U8" s="108"/>
      <c r="V8" s="108">
        <v>46969</v>
      </c>
      <c r="W8" s="108">
        <v>47287.45</v>
      </c>
      <c r="X8" s="108">
        <v>49417.84</v>
      </c>
      <c r="Y8" s="108">
        <v>49439</v>
      </c>
      <c r="Z8" s="108">
        <v>50963</v>
      </c>
      <c r="AB8" s="109" t="str">
        <f>TEXT(Z8,"$###,###")</f>
        <v>$50,963</v>
      </c>
      <c r="AD8" s="110">
        <f t="shared" si="0"/>
        <v>3.0825866218976872E-2</v>
      </c>
      <c r="AF8" s="110">
        <f t="shared" si="1"/>
        <v>8.5034810193957755E-2</v>
      </c>
    </row>
    <row r="9" spans="1:32" x14ac:dyDescent="0.25">
      <c r="A9" s="30" t="s">
        <v>14</v>
      </c>
      <c r="B9" s="69"/>
      <c r="C9" s="70"/>
      <c r="D9" s="71">
        <f>AD104</f>
        <v>72.107787810383755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50.425671250818596</v>
      </c>
      <c r="P9" s="72" t="s">
        <v>83</v>
      </c>
      <c r="S9" s="107" t="s">
        <v>7</v>
      </c>
      <c r="T9" s="108"/>
      <c r="U9" s="108"/>
      <c r="V9" s="108">
        <v>1485186862</v>
      </c>
      <c r="W9" s="108">
        <v>1570145533</v>
      </c>
      <c r="X9" s="108">
        <v>1673570764</v>
      </c>
      <c r="Y9" s="108">
        <v>1753976117</v>
      </c>
      <c r="Z9" s="108">
        <v>1854667841</v>
      </c>
      <c r="AB9" s="109" t="str">
        <f>TEXT(Z9/1000000,"$#,###.0")&amp;" mil"</f>
        <v>$1,854.7 mil</v>
      </c>
      <c r="AD9" s="110">
        <f t="shared" si="0"/>
        <v>5.7407693881387001E-2</v>
      </c>
      <c r="AF9" s="110">
        <f t="shared" si="1"/>
        <v>0.24877743565711663</v>
      </c>
    </row>
    <row r="10" spans="1:32" x14ac:dyDescent="0.25">
      <c r="A10" s="30" t="s">
        <v>17</v>
      </c>
      <c r="B10" s="69"/>
      <c r="C10" s="70"/>
      <c r="D10" s="71">
        <f>AD105</f>
        <v>20.031038374717834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49.476096922069416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79.760150622134901</v>
      </c>
      <c r="P11" s="72" t="s">
        <v>83</v>
      </c>
      <c r="S11" s="107" t="s">
        <v>29</v>
      </c>
      <c r="T11" s="112"/>
      <c r="U11" s="112"/>
      <c r="V11" s="112">
        <v>26566</v>
      </c>
      <c r="W11" s="112">
        <v>27018</v>
      </c>
      <c r="X11" s="112">
        <v>27882</v>
      </c>
      <c r="Y11" s="112">
        <v>30041</v>
      </c>
      <c r="Z11" s="112">
        <v>30490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10.207924034053701</v>
      </c>
      <c r="P12" s="72" t="s">
        <v>83</v>
      </c>
      <c r="S12" s="107" t="s">
        <v>30</v>
      </c>
      <c r="T12" s="112"/>
      <c r="U12" s="112"/>
      <c r="V12" s="112">
        <v>4637</v>
      </c>
      <c r="W12" s="112">
        <v>4884</v>
      </c>
      <c r="X12" s="112">
        <v>4943</v>
      </c>
      <c r="Y12" s="112">
        <v>4929</v>
      </c>
      <c r="Z12" s="112">
        <v>4949</v>
      </c>
    </row>
    <row r="13" spans="1:32" ht="15" customHeight="1" x14ac:dyDescent="0.25">
      <c r="A13" s="30" t="s">
        <v>19</v>
      </c>
      <c r="B13" s="70"/>
      <c r="C13" s="70"/>
      <c r="D13" s="71">
        <f>AD108</f>
        <v>15.688487584650112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10.052390307793058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15.262415349887135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43.7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22.598758465011286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17.915029469548134</v>
      </c>
      <c r="P15" s="72" t="s">
        <v>83</v>
      </c>
      <c r="S15" s="115" t="s">
        <v>59</v>
      </c>
      <c r="T15" s="115"/>
      <c r="U15" s="116"/>
      <c r="V15" s="116">
        <v>916</v>
      </c>
      <c r="W15" s="116">
        <v>1093</v>
      </c>
      <c r="X15" s="116">
        <v>1121</v>
      </c>
      <c r="Y15" s="112">
        <v>1137</v>
      </c>
      <c r="Z15" s="112">
        <v>1150</v>
      </c>
      <c r="AB15" s="117">
        <f t="shared" ref="AB15:AB34" si="2">IF(Z15="np",0,Z15/$Z$34)</f>
        <v>3.2451041255149839E-2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38.60045146726862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82.084970530451855</v>
      </c>
      <c r="P16" s="37" t="s">
        <v>83</v>
      </c>
      <c r="S16" s="115" t="s">
        <v>60</v>
      </c>
      <c r="T16" s="115"/>
      <c r="U16" s="116"/>
      <c r="V16" s="116">
        <v>309</v>
      </c>
      <c r="W16" s="116">
        <v>309</v>
      </c>
      <c r="X16" s="116">
        <v>315</v>
      </c>
      <c r="Y16" s="112">
        <v>346</v>
      </c>
      <c r="Z16" s="112">
        <v>357</v>
      </c>
      <c r="AB16" s="117">
        <f t="shared" si="2"/>
        <v>1.0073931937468254E-2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1919</v>
      </c>
      <c r="W17" s="116">
        <v>1889</v>
      </c>
      <c r="X17" s="116">
        <v>1971</v>
      </c>
      <c r="Y17" s="112">
        <v>1996</v>
      </c>
      <c r="Z17" s="112">
        <v>2053</v>
      </c>
      <c r="AB17" s="117">
        <f t="shared" si="2"/>
        <v>5.7932163214628365E-2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254</v>
      </c>
      <c r="W18" s="116">
        <v>198</v>
      </c>
      <c r="X18" s="116">
        <v>261</v>
      </c>
      <c r="Y18" s="112">
        <v>280</v>
      </c>
      <c r="Z18" s="112">
        <v>293</v>
      </c>
      <c r="AB18" s="117">
        <f t="shared" si="2"/>
        <v>8.2679609458773066E-3</v>
      </c>
    </row>
    <row r="19" spans="1:28" x14ac:dyDescent="0.25">
      <c r="A19" s="61" t="str">
        <f>$S$1&amp;" ("&amp;$V$2&amp;" to "&amp;$Z$2&amp;")"</f>
        <v>Adelaide Hills (2018-19 to 2022-23)</v>
      </c>
      <c r="B19" s="61"/>
      <c r="C19" s="61"/>
      <c r="D19" s="61"/>
      <c r="E19" s="61"/>
      <c r="F19" s="61"/>
      <c r="G19" s="61" t="str">
        <f>$S$1&amp;" ("&amp;$V$2&amp;" to "&amp;$Z$2&amp;")"</f>
        <v>Adelaide Hills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2071</v>
      </c>
      <c r="W19" s="116">
        <v>2111</v>
      </c>
      <c r="X19" s="116">
        <v>2225</v>
      </c>
      <c r="Y19" s="112">
        <v>2275</v>
      </c>
      <c r="Z19" s="112">
        <v>2304</v>
      </c>
      <c r="AB19" s="117">
        <f t="shared" si="2"/>
        <v>6.5014955697274113E-2</v>
      </c>
    </row>
    <row r="20" spans="1:28" x14ac:dyDescent="0.25">
      <c r="S20" s="115" t="s">
        <v>64</v>
      </c>
      <c r="T20" s="115"/>
      <c r="U20" s="116"/>
      <c r="V20" s="116">
        <v>977</v>
      </c>
      <c r="W20" s="116">
        <v>1064</v>
      </c>
      <c r="X20" s="116">
        <v>1015</v>
      </c>
      <c r="Y20" s="112">
        <v>1082</v>
      </c>
      <c r="Z20" s="112">
        <v>1128</v>
      </c>
      <c r="AB20" s="117">
        <f t="shared" si="2"/>
        <v>3.1830238726790451E-2</v>
      </c>
    </row>
    <row r="21" spans="1:28" x14ac:dyDescent="0.25">
      <c r="S21" s="115" t="s">
        <v>65</v>
      </c>
      <c r="T21" s="115"/>
      <c r="U21" s="116"/>
      <c r="V21" s="116">
        <v>2083</v>
      </c>
      <c r="W21" s="116">
        <v>2159</v>
      </c>
      <c r="X21" s="116">
        <v>2209</v>
      </c>
      <c r="Y21" s="112">
        <v>2412</v>
      </c>
      <c r="Z21" s="112">
        <v>2511</v>
      </c>
      <c r="AB21" s="117">
        <f t="shared" si="2"/>
        <v>7.0856143123201085E-2</v>
      </c>
    </row>
    <row r="22" spans="1:28" x14ac:dyDescent="0.25">
      <c r="S22" s="115" t="s">
        <v>66</v>
      </c>
      <c r="T22" s="115"/>
      <c r="U22" s="116"/>
      <c r="V22" s="116">
        <v>1939</v>
      </c>
      <c r="W22" s="116">
        <v>1902</v>
      </c>
      <c r="X22" s="116">
        <v>2256</v>
      </c>
      <c r="Y22" s="112">
        <v>2443</v>
      </c>
      <c r="Z22" s="112">
        <v>2528</v>
      </c>
      <c r="AB22" s="117">
        <f t="shared" si="2"/>
        <v>7.1335854167842425E-2</v>
      </c>
    </row>
    <row r="23" spans="1:28" x14ac:dyDescent="0.25">
      <c r="S23" s="115" t="s">
        <v>67</v>
      </c>
      <c r="T23" s="115"/>
      <c r="U23" s="116"/>
      <c r="V23" s="116">
        <v>696</v>
      </c>
      <c r="W23" s="116">
        <v>728</v>
      </c>
      <c r="X23" s="116">
        <v>707</v>
      </c>
      <c r="Y23" s="112">
        <v>735</v>
      </c>
      <c r="Z23" s="112">
        <v>737</v>
      </c>
      <c r="AB23" s="117">
        <f t="shared" si="2"/>
        <v>2.0796884700039507E-2</v>
      </c>
    </row>
    <row r="24" spans="1:28" x14ac:dyDescent="0.25">
      <c r="S24" s="115" t="s">
        <v>68</v>
      </c>
      <c r="T24" s="115"/>
      <c r="U24" s="116"/>
      <c r="V24" s="116">
        <v>463</v>
      </c>
      <c r="W24" s="116">
        <v>382</v>
      </c>
      <c r="X24" s="116">
        <v>400</v>
      </c>
      <c r="Y24" s="112">
        <v>460</v>
      </c>
      <c r="Z24" s="112">
        <v>476</v>
      </c>
      <c r="AB24" s="117">
        <f t="shared" si="2"/>
        <v>1.3431909249957673E-2</v>
      </c>
    </row>
    <row r="25" spans="1:28" x14ac:dyDescent="0.25">
      <c r="S25" s="115" t="s">
        <v>69</v>
      </c>
      <c r="T25" s="115"/>
      <c r="U25" s="116"/>
      <c r="V25" s="116">
        <v>910</v>
      </c>
      <c r="W25" s="116">
        <v>1002</v>
      </c>
      <c r="X25" s="116">
        <v>1086</v>
      </c>
      <c r="Y25" s="112">
        <v>1099</v>
      </c>
      <c r="Z25" s="112">
        <v>1098</v>
      </c>
      <c r="AB25" s="117">
        <f t="shared" si="2"/>
        <v>3.0983689824482193E-2</v>
      </c>
    </row>
    <row r="26" spans="1:28" x14ac:dyDescent="0.25">
      <c r="S26" s="115" t="s">
        <v>70</v>
      </c>
      <c r="T26" s="115"/>
      <c r="U26" s="116"/>
      <c r="V26" s="116">
        <v>477</v>
      </c>
      <c r="W26" s="116">
        <v>508</v>
      </c>
      <c r="X26" s="116">
        <v>548</v>
      </c>
      <c r="Y26" s="112">
        <v>595</v>
      </c>
      <c r="Z26" s="112">
        <v>600</v>
      </c>
      <c r="AB26" s="117">
        <f t="shared" si="2"/>
        <v>1.6930978046165134E-2</v>
      </c>
    </row>
    <row r="27" spans="1:28" x14ac:dyDescent="0.25">
      <c r="S27" s="115" t="s">
        <v>71</v>
      </c>
      <c r="T27" s="115"/>
      <c r="U27" s="116"/>
      <c r="V27" s="116">
        <v>2685</v>
      </c>
      <c r="W27" s="116">
        <v>2845</v>
      </c>
      <c r="X27" s="116">
        <v>3060</v>
      </c>
      <c r="Y27" s="112">
        <v>3270</v>
      </c>
      <c r="Z27" s="112">
        <v>3320</v>
      </c>
      <c r="AB27" s="117">
        <f t="shared" si="2"/>
        <v>9.3684745188780408E-2</v>
      </c>
    </row>
    <row r="28" spans="1:28" x14ac:dyDescent="0.25">
      <c r="S28" s="115" t="s">
        <v>72</v>
      </c>
      <c r="T28" s="115"/>
      <c r="U28" s="116"/>
      <c r="V28" s="116">
        <v>2001</v>
      </c>
      <c r="W28" s="116">
        <v>2110</v>
      </c>
      <c r="X28" s="116">
        <v>2154</v>
      </c>
      <c r="Y28" s="112">
        <v>2338</v>
      </c>
      <c r="Z28" s="112">
        <v>2374</v>
      </c>
      <c r="AB28" s="117">
        <f t="shared" si="2"/>
        <v>6.6990236469326711E-2</v>
      </c>
    </row>
    <row r="29" spans="1:28" x14ac:dyDescent="0.25">
      <c r="S29" s="115" t="s">
        <v>73</v>
      </c>
      <c r="T29" s="115"/>
      <c r="U29" s="116"/>
      <c r="V29" s="116">
        <v>2278</v>
      </c>
      <c r="W29" s="116">
        <v>2053</v>
      </c>
      <c r="X29" s="116">
        <v>1952</v>
      </c>
      <c r="Y29" s="112">
        <v>2417</v>
      </c>
      <c r="Z29" s="112">
        <v>2358</v>
      </c>
      <c r="AB29" s="117">
        <f t="shared" si="2"/>
        <v>6.653874372142897E-2</v>
      </c>
    </row>
    <row r="30" spans="1:28" x14ac:dyDescent="0.25">
      <c r="S30" s="115" t="s">
        <v>74</v>
      </c>
      <c r="T30" s="115"/>
      <c r="U30" s="116"/>
      <c r="V30" s="116">
        <v>3582</v>
      </c>
      <c r="W30" s="116">
        <v>3632</v>
      </c>
      <c r="X30" s="116">
        <v>3486</v>
      </c>
      <c r="Y30" s="112">
        <v>3769</v>
      </c>
      <c r="Z30" s="112">
        <v>3728</v>
      </c>
      <c r="AB30" s="117">
        <f t="shared" si="2"/>
        <v>0.10519781026017269</v>
      </c>
    </row>
    <row r="31" spans="1:28" x14ac:dyDescent="0.25">
      <c r="S31" s="115" t="s">
        <v>75</v>
      </c>
      <c r="T31" s="115"/>
      <c r="U31" s="116"/>
      <c r="V31" s="116">
        <v>4070</v>
      </c>
      <c r="W31" s="116">
        <v>4327</v>
      </c>
      <c r="X31" s="116">
        <v>4542</v>
      </c>
      <c r="Y31" s="112">
        <v>4727</v>
      </c>
      <c r="Z31" s="112">
        <v>5001</v>
      </c>
      <c r="AB31" s="117">
        <f t="shared" si="2"/>
        <v>0.14111970201478638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765</v>
      </c>
      <c r="W32" s="116">
        <v>782</v>
      </c>
      <c r="X32" s="116">
        <v>814</v>
      </c>
      <c r="Y32" s="112">
        <v>882</v>
      </c>
      <c r="Z32" s="112">
        <v>952</v>
      </c>
      <c r="AB32" s="117">
        <f t="shared" si="2"/>
        <v>2.6863818499915346E-2</v>
      </c>
    </row>
    <row r="33" spans="19:32" x14ac:dyDescent="0.25">
      <c r="S33" s="115" t="s">
        <v>77</v>
      </c>
      <c r="T33" s="115"/>
      <c r="U33" s="116"/>
      <c r="V33" s="116">
        <v>1048</v>
      </c>
      <c r="W33" s="116">
        <v>1107</v>
      </c>
      <c r="X33" s="116">
        <v>1188</v>
      </c>
      <c r="Y33" s="112">
        <v>1275</v>
      </c>
      <c r="Z33" s="112">
        <v>1256</v>
      </c>
      <c r="AB33" s="117">
        <f t="shared" si="2"/>
        <v>3.5442180709972348E-2</v>
      </c>
    </row>
    <row r="34" spans="19:32" x14ac:dyDescent="0.25">
      <c r="S34" s="118" t="s">
        <v>53</v>
      </c>
      <c r="T34" s="118"/>
      <c r="U34" s="119"/>
      <c r="V34" s="119">
        <v>31199</v>
      </c>
      <c r="W34" s="119">
        <v>31906</v>
      </c>
      <c r="X34" s="119">
        <v>32825</v>
      </c>
      <c r="Y34" s="120">
        <v>34968</v>
      </c>
      <c r="Z34" s="120">
        <v>35438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19160</v>
      </c>
      <c r="W37" s="112">
        <v>19751</v>
      </c>
      <c r="X37" s="112">
        <v>20127</v>
      </c>
      <c r="Y37" s="112">
        <v>19974</v>
      </c>
      <c r="Z37" s="112">
        <v>20055</v>
      </c>
      <c r="AB37" s="132">
        <f>Z37/Z40*100</f>
        <v>82.084970530451855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3393</v>
      </c>
      <c r="W38" s="112">
        <v>3509</v>
      </c>
      <c r="X38" s="112">
        <v>3535</v>
      </c>
      <c r="Y38" s="112">
        <v>4159</v>
      </c>
      <c r="Z38" s="112">
        <v>4377</v>
      </c>
      <c r="AB38" s="132">
        <f>Z38/Z40*100</f>
        <v>17.915029469548134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22553</v>
      </c>
      <c r="W40" s="112">
        <v>23260</v>
      </c>
      <c r="X40" s="112">
        <v>23662</v>
      </c>
      <c r="Y40" s="112">
        <v>24133</v>
      </c>
      <c r="Z40" s="112">
        <v>24432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15</v>
      </c>
      <c r="W44" s="112">
        <v>20</v>
      </c>
      <c r="X44" s="112">
        <v>33</v>
      </c>
      <c r="Y44" s="112">
        <v>27</v>
      </c>
      <c r="Z44" s="112">
        <v>33</v>
      </c>
    </row>
    <row r="45" spans="19:32" x14ac:dyDescent="0.25">
      <c r="S45" s="115" t="s">
        <v>37</v>
      </c>
      <c r="T45" s="115"/>
      <c r="U45" s="112"/>
      <c r="V45" s="112">
        <v>315</v>
      </c>
      <c r="W45" s="112">
        <v>304</v>
      </c>
      <c r="X45" s="112">
        <v>394</v>
      </c>
      <c r="Y45" s="112">
        <v>472</v>
      </c>
      <c r="Z45" s="112">
        <v>495</v>
      </c>
    </row>
    <row r="46" spans="19:32" x14ac:dyDescent="0.25">
      <c r="S46" s="115" t="s">
        <v>38</v>
      </c>
      <c r="T46" s="115"/>
      <c r="U46" s="112"/>
      <c r="V46" s="112">
        <v>967</v>
      </c>
      <c r="W46" s="112">
        <v>956</v>
      </c>
      <c r="X46" s="112">
        <v>1054</v>
      </c>
      <c r="Y46" s="112">
        <v>1141</v>
      </c>
      <c r="Z46" s="112">
        <v>1169</v>
      </c>
    </row>
    <row r="47" spans="19:32" x14ac:dyDescent="0.25">
      <c r="S47" s="115" t="s">
        <v>39</v>
      </c>
      <c r="T47" s="115"/>
      <c r="U47" s="112"/>
      <c r="V47" s="112">
        <v>1356</v>
      </c>
      <c r="W47" s="112">
        <v>1326</v>
      </c>
      <c r="X47" s="112">
        <v>1375</v>
      </c>
      <c r="Y47" s="112">
        <v>1484</v>
      </c>
      <c r="Z47" s="112">
        <v>1494</v>
      </c>
    </row>
    <row r="48" spans="19:32" x14ac:dyDescent="0.25">
      <c r="S48" s="115" t="s">
        <v>40</v>
      </c>
      <c r="T48" s="115"/>
      <c r="U48" s="112"/>
      <c r="V48" s="112">
        <v>1251</v>
      </c>
      <c r="W48" s="112">
        <v>1263</v>
      </c>
      <c r="X48" s="112">
        <v>1270</v>
      </c>
      <c r="Y48" s="112">
        <v>1373</v>
      </c>
      <c r="Z48" s="112">
        <v>1400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1126</v>
      </c>
      <c r="W49" s="112">
        <v>1197</v>
      </c>
      <c r="X49" s="112">
        <v>1230</v>
      </c>
      <c r="Y49" s="112">
        <v>1407</v>
      </c>
      <c r="Z49" s="112">
        <v>1448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Adelaide Hills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1318</v>
      </c>
      <c r="W50" s="112">
        <v>1384</v>
      </c>
      <c r="X50" s="112">
        <v>1421</v>
      </c>
      <c r="Y50" s="112">
        <v>1489</v>
      </c>
      <c r="Z50" s="112">
        <v>1505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1393</v>
      </c>
      <c r="W51" s="112">
        <v>1407</v>
      </c>
      <c r="X51" s="112">
        <v>1466</v>
      </c>
      <c r="Y51" s="112">
        <v>1495</v>
      </c>
      <c r="Z51" s="112">
        <v>1580</v>
      </c>
    </row>
    <row r="52" spans="1:26" ht="15" customHeight="1" x14ac:dyDescent="0.25">
      <c r="S52" s="115" t="s">
        <v>44</v>
      </c>
      <c r="T52" s="115"/>
      <c r="U52" s="112"/>
      <c r="V52" s="112">
        <v>1735</v>
      </c>
      <c r="W52" s="112">
        <v>1690</v>
      </c>
      <c r="X52" s="112">
        <v>1653</v>
      </c>
      <c r="Y52" s="112">
        <v>1632</v>
      </c>
      <c r="Z52" s="112">
        <v>1561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1655</v>
      </c>
      <c r="W53" s="112">
        <v>1798</v>
      </c>
      <c r="X53" s="112">
        <v>1811</v>
      </c>
      <c r="Y53" s="112">
        <v>1827</v>
      </c>
      <c r="Z53" s="112">
        <v>1845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1635</v>
      </c>
      <c r="W54" s="112">
        <v>1655</v>
      </c>
      <c r="X54" s="112">
        <v>1651</v>
      </c>
      <c r="Y54" s="112">
        <v>1667</v>
      </c>
      <c r="Z54" s="112">
        <v>1664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1250</v>
      </c>
      <c r="W55" s="112">
        <v>1318</v>
      </c>
      <c r="X55" s="112">
        <v>1363</v>
      </c>
      <c r="Y55" s="112">
        <v>1361</v>
      </c>
      <c r="Z55" s="112">
        <v>1418</v>
      </c>
    </row>
    <row r="56" spans="1:26" ht="15" customHeight="1" x14ac:dyDescent="0.25">
      <c r="S56" s="115" t="s">
        <v>48</v>
      </c>
      <c r="T56" s="115"/>
      <c r="U56" s="112"/>
      <c r="V56" s="112">
        <v>797</v>
      </c>
      <c r="W56" s="112">
        <v>791</v>
      </c>
      <c r="X56" s="112">
        <v>810</v>
      </c>
      <c r="Y56" s="112">
        <v>869</v>
      </c>
      <c r="Z56" s="112">
        <v>850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401</v>
      </c>
      <c r="W57" s="112">
        <v>421</v>
      </c>
      <c r="X57" s="112">
        <v>447</v>
      </c>
      <c r="Y57" s="112">
        <v>464</v>
      </c>
      <c r="Z57" s="112">
        <v>433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133</v>
      </c>
      <c r="W58" s="112">
        <v>146</v>
      </c>
      <c r="X58" s="112">
        <v>143</v>
      </c>
      <c r="Y58" s="112">
        <v>185</v>
      </c>
      <c r="Z58" s="112">
        <v>204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43</v>
      </c>
      <c r="W59" s="112">
        <v>54</v>
      </c>
      <c r="X59" s="112">
        <v>61</v>
      </c>
      <c r="Y59" s="112">
        <v>79</v>
      </c>
      <c r="Z59" s="112">
        <v>78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23</v>
      </c>
      <c r="W60" s="112">
        <v>25</v>
      </c>
      <c r="X60" s="112">
        <v>25</v>
      </c>
      <c r="Y60" s="112">
        <v>23</v>
      </c>
      <c r="Z60" s="112">
        <v>20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15401</v>
      </c>
      <c r="W61" s="112">
        <v>15750</v>
      </c>
      <c r="X61" s="112">
        <v>16207</v>
      </c>
      <c r="Y61" s="112">
        <v>16992</v>
      </c>
      <c r="Z61" s="112">
        <v>17191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24</v>
      </c>
      <c r="W63" s="112">
        <v>31</v>
      </c>
      <c r="X63" s="112">
        <v>35</v>
      </c>
      <c r="Y63" s="112">
        <v>53</v>
      </c>
      <c r="Z63" s="112">
        <v>52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371</v>
      </c>
      <c r="W64" s="112">
        <v>423</v>
      </c>
      <c r="X64" s="112">
        <v>504</v>
      </c>
      <c r="Y64" s="112">
        <v>624</v>
      </c>
      <c r="Z64" s="112">
        <v>620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Adelaide Hills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1107</v>
      </c>
      <c r="W65" s="112">
        <v>1065</v>
      </c>
      <c r="X65" s="112">
        <v>1209</v>
      </c>
      <c r="Y65" s="112">
        <v>1308</v>
      </c>
      <c r="Z65" s="112">
        <v>1385</v>
      </c>
    </row>
    <row r="66" spans="1:26" x14ac:dyDescent="0.25">
      <c r="S66" s="115" t="s">
        <v>39</v>
      </c>
      <c r="T66" s="115"/>
      <c r="U66" s="112"/>
      <c r="V66" s="112">
        <v>1373</v>
      </c>
      <c r="W66" s="112">
        <v>1320</v>
      </c>
      <c r="X66" s="112">
        <v>1480</v>
      </c>
      <c r="Y66" s="112">
        <v>1701</v>
      </c>
      <c r="Z66" s="112">
        <v>1677</v>
      </c>
    </row>
    <row r="67" spans="1:26" x14ac:dyDescent="0.25">
      <c r="S67" s="115" t="s">
        <v>40</v>
      </c>
      <c r="T67" s="115"/>
      <c r="U67" s="112"/>
      <c r="V67" s="112">
        <v>1238</v>
      </c>
      <c r="W67" s="112">
        <v>1291</v>
      </c>
      <c r="X67" s="112">
        <v>1285</v>
      </c>
      <c r="Y67" s="112">
        <v>1388</v>
      </c>
      <c r="Z67" s="112">
        <v>1415</v>
      </c>
    </row>
    <row r="68" spans="1:26" x14ac:dyDescent="0.25">
      <c r="S68" s="115" t="s">
        <v>41</v>
      </c>
      <c r="T68" s="115"/>
      <c r="U68" s="112"/>
      <c r="V68" s="112">
        <v>1210</v>
      </c>
      <c r="W68" s="112">
        <v>1271</v>
      </c>
      <c r="X68" s="112">
        <v>1298</v>
      </c>
      <c r="Y68" s="112">
        <v>1434</v>
      </c>
      <c r="Z68" s="112">
        <v>1528</v>
      </c>
    </row>
    <row r="69" spans="1:26" x14ac:dyDescent="0.25">
      <c r="S69" s="115" t="s">
        <v>42</v>
      </c>
      <c r="T69" s="115"/>
      <c r="U69" s="112"/>
      <c r="V69" s="112">
        <v>1314</v>
      </c>
      <c r="W69" s="112">
        <v>1404</v>
      </c>
      <c r="X69" s="112">
        <v>1472</v>
      </c>
      <c r="Y69" s="112">
        <v>1592</v>
      </c>
      <c r="Z69" s="112">
        <v>1724</v>
      </c>
    </row>
    <row r="70" spans="1:26" x14ac:dyDescent="0.25">
      <c r="S70" s="115" t="s">
        <v>43</v>
      </c>
      <c r="T70" s="115"/>
      <c r="U70" s="112"/>
      <c r="V70" s="112">
        <v>1633</v>
      </c>
      <c r="W70" s="112">
        <v>1642</v>
      </c>
      <c r="X70" s="112">
        <v>1598</v>
      </c>
      <c r="Y70" s="112">
        <v>1699</v>
      </c>
      <c r="Z70" s="112">
        <v>1681</v>
      </c>
    </row>
    <row r="71" spans="1:26" x14ac:dyDescent="0.25">
      <c r="S71" s="115" t="s">
        <v>44</v>
      </c>
      <c r="T71" s="115"/>
      <c r="U71" s="112"/>
      <c r="V71" s="112">
        <v>1886</v>
      </c>
      <c r="W71" s="112">
        <v>1952</v>
      </c>
      <c r="X71" s="112">
        <v>1883</v>
      </c>
      <c r="Y71" s="112">
        <v>1906</v>
      </c>
      <c r="Z71" s="112">
        <v>1909</v>
      </c>
    </row>
    <row r="72" spans="1:26" x14ac:dyDescent="0.25">
      <c r="S72" s="115" t="s">
        <v>45</v>
      </c>
      <c r="T72" s="115"/>
      <c r="U72" s="112"/>
      <c r="V72" s="112">
        <v>1761</v>
      </c>
      <c r="W72" s="112">
        <v>1819</v>
      </c>
      <c r="X72" s="112">
        <v>1790</v>
      </c>
      <c r="Y72" s="112">
        <v>2063</v>
      </c>
      <c r="Z72" s="112">
        <v>2008</v>
      </c>
    </row>
    <row r="73" spans="1:26" x14ac:dyDescent="0.25">
      <c r="S73" s="115" t="s">
        <v>46</v>
      </c>
      <c r="T73" s="115"/>
      <c r="U73" s="112"/>
      <c r="V73" s="112">
        <v>1571</v>
      </c>
      <c r="W73" s="112">
        <v>1533</v>
      </c>
      <c r="X73" s="112">
        <v>1585</v>
      </c>
      <c r="Y73" s="112">
        <v>1644</v>
      </c>
      <c r="Z73" s="112">
        <v>1684</v>
      </c>
    </row>
    <row r="74" spans="1:26" x14ac:dyDescent="0.25">
      <c r="S74" s="115" t="s">
        <v>47</v>
      </c>
      <c r="T74" s="115"/>
      <c r="U74" s="112"/>
      <c r="V74" s="112">
        <v>1258</v>
      </c>
      <c r="W74" s="112">
        <v>1312</v>
      </c>
      <c r="X74" s="112">
        <v>1307</v>
      </c>
      <c r="Y74" s="112">
        <v>1317</v>
      </c>
      <c r="Z74" s="112">
        <v>1321</v>
      </c>
    </row>
    <row r="75" spans="1:26" x14ac:dyDescent="0.25">
      <c r="S75" s="115" t="s">
        <v>48</v>
      </c>
      <c r="T75" s="115"/>
      <c r="U75" s="112"/>
      <c r="V75" s="112">
        <v>662</v>
      </c>
      <c r="W75" s="112">
        <v>681</v>
      </c>
      <c r="X75" s="112">
        <v>697</v>
      </c>
      <c r="Y75" s="112">
        <v>725</v>
      </c>
      <c r="Z75" s="112">
        <v>702</v>
      </c>
    </row>
    <row r="76" spans="1:26" x14ac:dyDescent="0.25">
      <c r="S76" s="115" t="s">
        <v>49</v>
      </c>
      <c r="T76" s="115"/>
      <c r="U76" s="112"/>
      <c r="V76" s="112">
        <v>263</v>
      </c>
      <c r="W76" s="112">
        <v>259</v>
      </c>
      <c r="X76" s="112">
        <v>281</v>
      </c>
      <c r="Y76" s="112">
        <v>296</v>
      </c>
      <c r="Z76" s="112">
        <v>309</v>
      </c>
    </row>
    <row r="77" spans="1:26" x14ac:dyDescent="0.25">
      <c r="S77" s="115" t="s">
        <v>50</v>
      </c>
      <c r="T77" s="115"/>
      <c r="U77" s="112"/>
      <c r="V77" s="112">
        <v>66</v>
      </c>
      <c r="W77" s="112">
        <v>89</v>
      </c>
      <c r="X77" s="112">
        <v>111</v>
      </c>
      <c r="Y77" s="112">
        <v>145</v>
      </c>
      <c r="Z77" s="112">
        <v>143</v>
      </c>
    </row>
    <row r="78" spans="1:26" x14ac:dyDescent="0.25">
      <c r="S78" s="115" t="s">
        <v>51</v>
      </c>
      <c r="T78" s="115"/>
      <c r="U78" s="112"/>
      <c r="V78" s="112">
        <v>30</v>
      </c>
      <c r="W78" s="112">
        <v>40</v>
      </c>
      <c r="X78" s="112">
        <v>30</v>
      </c>
      <c r="Y78" s="112">
        <v>34</v>
      </c>
      <c r="Z78" s="112">
        <v>36</v>
      </c>
    </row>
    <row r="79" spans="1:26" x14ac:dyDescent="0.25">
      <c r="S79" s="115" t="s">
        <v>52</v>
      </c>
      <c r="T79" s="115"/>
      <c r="U79" s="112"/>
      <c r="V79" s="112">
        <v>31</v>
      </c>
      <c r="W79" s="112">
        <v>27</v>
      </c>
      <c r="X79" s="112">
        <v>28</v>
      </c>
      <c r="Y79" s="112">
        <v>20</v>
      </c>
      <c r="Z79" s="112">
        <v>26</v>
      </c>
    </row>
    <row r="80" spans="1:26" x14ac:dyDescent="0.25">
      <c r="S80" s="118" t="s">
        <v>53</v>
      </c>
      <c r="T80" s="118"/>
      <c r="U80" s="112"/>
      <c r="V80" s="112">
        <v>15802</v>
      </c>
      <c r="W80" s="112">
        <v>16155</v>
      </c>
      <c r="X80" s="112">
        <v>16593</v>
      </c>
      <c r="Y80" s="112">
        <v>17951</v>
      </c>
      <c r="Z80" s="112">
        <v>18217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Adelaide Hills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1650</v>
      </c>
      <c r="W83" s="112">
        <v>1751</v>
      </c>
      <c r="X83" s="112">
        <v>1758</v>
      </c>
      <c r="Y83" s="112">
        <v>1775</v>
      </c>
      <c r="Z83" s="112">
        <v>1758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2277</v>
      </c>
      <c r="W84" s="112">
        <v>2312</v>
      </c>
      <c r="X84" s="112">
        <v>2380</v>
      </c>
      <c r="Y84" s="112">
        <v>2489</v>
      </c>
      <c r="Z84" s="112">
        <v>2501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1695</v>
      </c>
      <c r="W85" s="112">
        <v>1746</v>
      </c>
      <c r="X85" s="112">
        <v>1747</v>
      </c>
      <c r="Y85" s="112">
        <v>1787</v>
      </c>
      <c r="Z85" s="112">
        <v>1785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35,440</v>
      </c>
      <c r="D86" s="94">
        <f t="shared" ref="D86:D91" si="4">AD4</f>
        <v>1.3642994022251997E-2</v>
      </c>
      <c r="E86" s="95">
        <f t="shared" ref="E86:E91" si="5">AD4</f>
        <v>1.3642994022251997E-2</v>
      </c>
      <c r="F86" s="94">
        <f t="shared" ref="F86:F91" si="6">AF4</f>
        <v>0.13586103009518924</v>
      </c>
      <c r="G86" s="95">
        <f t="shared" ref="G86:G91" si="7">AF4</f>
        <v>0.13586103009518924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720</v>
      </c>
      <c r="W86" s="112">
        <v>732</v>
      </c>
      <c r="X86" s="112">
        <v>760</v>
      </c>
      <c r="Y86" s="112">
        <v>767</v>
      </c>
      <c r="Z86" s="112">
        <v>797</v>
      </c>
    </row>
    <row r="87" spans="1:30" ht="15" customHeight="1" x14ac:dyDescent="0.25">
      <c r="A87" s="96" t="s">
        <v>4</v>
      </c>
      <c r="B87" s="49"/>
      <c r="C87" s="97" t="str">
        <f t="shared" si="3"/>
        <v>17,192</v>
      </c>
      <c r="D87" s="94">
        <f t="shared" si="4"/>
        <v>1.2127634522548059E-2</v>
      </c>
      <c r="E87" s="95">
        <f t="shared" si="5"/>
        <v>1.2127634522548059E-2</v>
      </c>
      <c r="F87" s="94">
        <f t="shared" si="6"/>
        <v>0.11621867289962351</v>
      </c>
      <c r="G87" s="95">
        <f t="shared" si="7"/>
        <v>0.11621867289962351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528</v>
      </c>
      <c r="W87" s="112">
        <v>538</v>
      </c>
      <c r="X87" s="112">
        <v>549</v>
      </c>
      <c r="Y87" s="112">
        <v>565</v>
      </c>
      <c r="Z87" s="112">
        <v>563</v>
      </c>
    </row>
    <row r="88" spans="1:30" ht="15" customHeight="1" x14ac:dyDescent="0.25">
      <c r="A88" s="96" t="s">
        <v>5</v>
      </c>
      <c r="B88" s="49"/>
      <c r="C88" s="97" t="str">
        <f t="shared" si="3"/>
        <v>18,219</v>
      </c>
      <c r="D88" s="94">
        <f t="shared" si="4"/>
        <v>1.4872994652406435E-2</v>
      </c>
      <c r="E88" s="95">
        <f t="shared" si="5"/>
        <v>1.4872994652406435E-2</v>
      </c>
      <c r="F88" s="94">
        <f t="shared" si="6"/>
        <v>0.15288236410808076</v>
      </c>
      <c r="G88" s="95">
        <f t="shared" si="7"/>
        <v>0.15288236410808076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536</v>
      </c>
      <c r="W88" s="112">
        <v>574</v>
      </c>
      <c r="X88" s="112">
        <v>573</v>
      </c>
      <c r="Y88" s="112">
        <v>581</v>
      </c>
      <c r="Z88" s="112">
        <v>618</v>
      </c>
    </row>
    <row r="89" spans="1:30" ht="15" customHeight="1" x14ac:dyDescent="0.25">
      <c r="A89" s="49" t="s">
        <v>6</v>
      </c>
      <c r="B89" s="49"/>
      <c r="C89" s="97" t="str">
        <f t="shared" si="3"/>
        <v>24,432</v>
      </c>
      <c r="D89" s="94">
        <f t="shared" si="4"/>
        <v>1.2179965200099341E-2</v>
      </c>
      <c r="E89" s="95">
        <f t="shared" si="5"/>
        <v>1.2179965200099341E-2</v>
      </c>
      <c r="F89" s="94">
        <f t="shared" si="6"/>
        <v>8.302672990824056E-2</v>
      </c>
      <c r="G89" s="95">
        <f t="shared" si="7"/>
        <v>8.302672990824056E-2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585</v>
      </c>
      <c r="W89" s="112">
        <v>580</v>
      </c>
      <c r="X89" s="112">
        <v>574</v>
      </c>
      <c r="Y89" s="112">
        <v>550</v>
      </c>
      <c r="Z89" s="112">
        <v>587</v>
      </c>
    </row>
    <row r="90" spans="1:30" ht="15" customHeight="1" x14ac:dyDescent="0.25">
      <c r="A90" s="49" t="s">
        <v>95</v>
      </c>
      <c r="B90" s="49"/>
      <c r="C90" s="97" t="str">
        <f t="shared" si="3"/>
        <v>$50,963</v>
      </c>
      <c r="D90" s="94">
        <f t="shared" si="4"/>
        <v>3.0825866218976872E-2</v>
      </c>
      <c r="E90" s="95">
        <f t="shared" si="5"/>
        <v>3.0825866218976872E-2</v>
      </c>
      <c r="F90" s="94">
        <f t="shared" si="6"/>
        <v>8.5034810193957755E-2</v>
      </c>
      <c r="G90" s="95">
        <f t="shared" si="7"/>
        <v>8.5034810193957755E-2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959</v>
      </c>
      <c r="W90" s="112">
        <v>949</v>
      </c>
      <c r="X90" s="112">
        <v>954</v>
      </c>
      <c r="Y90" s="112">
        <v>1004</v>
      </c>
      <c r="Z90" s="112">
        <v>1026</v>
      </c>
    </row>
    <row r="91" spans="1:30" ht="15" customHeight="1" x14ac:dyDescent="0.25">
      <c r="A91" s="49" t="s">
        <v>7</v>
      </c>
      <c r="B91" s="49"/>
      <c r="C91" s="97" t="str">
        <f t="shared" si="3"/>
        <v>$1,854.7 mil</v>
      </c>
      <c r="D91" s="94">
        <f t="shared" si="4"/>
        <v>5.7407693881387001E-2</v>
      </c>
      <c r="E91" s="95">
        <f t="shared" si="5"/>
        <v>5.7407693881387001E-2</v>
      </c>
      <c r="F91" s="94">
        <f t="shared" si="6"/>
        <v>0.24877743565711663</v>
      </c>
      <c r="G91" s="95">
        <f t="shared" si="7"/>
        <v>0.24877743565711663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11478</v>
      </c>
      <c r="W91" s="112">
        <v>11836</v>
      </c>
      <c r="X91" s="112">
        <v>12019</v>
      </c>
      <c r="Y91" s="112">
        <v>12158</v>
      </c>
      <c r="Z91" s="112">
        <v>12320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987</v>
      </c>
      <c r="W93" s="112">
        <v>1040</v>
      </c>
      <c r="X93" s="112">
        <v>1077</v>
      </c>
      <c r="Y93" s="112">
        <v>1141</v>
      </c>
      <c r="Z93" s="112">
        <v>1185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3148</v>
      </c>
      <c r="W94" s="112">
        <v>3201</v>
      </c>
      <c r="X94" s="112">
        <v>3286</v>
      </c>
      <c r="Y94" s="112">
        <v>3369</v>
      </c>
      <c r="Z94" s="112">
        <v>3415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325</v>
      </c>
      <c r="W95" s="112">
        <v>317</v>
      </c>
      <c r="X95" s="112">
        <v>328</v>
      </c>
      <c r="Y95" s="112">
        <v>362</v>
      </c>
      <c r="Z95" s="112">
        <v>392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1477</v>
      </c>
      <c r="W96" s="112">
        <v>1487</v>
      </c>
      <c r="X96" s="112">
        <v>1514</v>
      </c>
      <c r="Y96" s="112">
        <v>1572</v>
      </c>
      <c r="Z96" s="112">
        <v>1584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1842</v>
      </c>
      <c r="W97" s="112">
        <v>1849</v>
      </c>
      <c r="X97" s="112">
        <v>1816</v>
      </c>
      <c r="Y97" s="112">
        <v>1843</v>
      </c>
      <c r="Z97" s="112">
        <v>1793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876</v>
      </c>
      <c r="W98" s="112">
        <v>878</v>
      </c>
      <c r="X98" s="112">
        <v>898</v>
      </c>
      <c r="Y98" s="112">
        <v>923</v>
      </c>
      <c r="Z98" s="112">
        <v>932</v>
      </c>
    </row>
    <row r="99" spans="1:32" ht="15" customHeight="1" x14ac:dyDescent="0.25">
      <c r="S99" s="115" t="s">
        <v>188</v>
      </c>
      <c r="T99" s="115"/>
      <c r="U99" s="112"/>
      <c r="V99" s="112">
        <v>52</v>
      </c>
      <c r="W99" s="112">
        <v>56</v>
      </c>
      <c r="X99" s="112">
        <v>58</v>
      </c>
      <c r="Y99" s="112">
        <v>55</v>
      </c>
      <c r="Z99" s="112">
        <v>67</v>
      </c>
    </row>
    <row r="100" spans="1:32" ht="15" customHeight="1" x14ac:dyDescent="0.25">
      <c r="S100" s="115" t="s">
        <v>58</v>
      </c>
      <c r="T100" s="115"/>
      <c r="U100" s="112"/>
      <c r="V100" s="112">
        <v>482</v>
      </c>
      <c r="W100" s="112">
        <v>512</v>
      </c>
      <c r="X100" s="112">
        <v>507</v>
      </c>
      <c r="Y100" s="112">
        <v>532</v>
      </c>
      <c r="Z100" s="112">
        <v>519</v>
      </c>
    </row>
    <row r="101" spans="1:32" x14ac:dyDescent="0.25">
      <c r="A101" s="18"/>
      <c r="S101" s="118" t="s">
        <v>53</v>
      </c>
      <c r="T101" s="118"/>
      <c r="U101" s="112"/>
      <c r="V101" s="112">
        <v>11079</v>
      </c>
      <c r="W101" s="112">
        <v>11415</v>
      </c>
      <c r="X101" s="112">
        <v>11613</v>
      </c>
      <c r="Y101" s="112">
        <v>11958</v>
      </c>
      <c r="Z101" s="112">
        <v>12091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21724</v>
      </c>
      <c r="W104" s="112">
        <v>23195</v>
      </c>
      <c r="X104" s="112">
        <v>23491</v>
      </c>
      <c r="Y104" s="112">
        <v>24920</v>
      </c>
      <c r="Z104" s="112">
        <v>25555</v>
      </c>
      <c r="AB104" s="109" t="str">
        <f>TEXT(Z104,"###,###")</f>
        <v>25,555</v>
      </c>
      <c r="AD104" s="130">
        <f>Z104/($Z$4)*100</f>
        <v>72.107787810383755</v>
      </c>
      <c r="AF104" s="109"/>
    </row>
    <row r="105" spans="1:32" x14ac:dyDescent="0.25">
      <c r="S105" s="115" t="s">
        <v>17</v>
      </c>
      <c r="T105" s="115"/>
      <c r="U105" s="112"/>
      <c r="V105" s="112">
        <v>6581</v>
      </c>
      <c r="W105" s="112">
        <v>6540</v>
      </c>
      <c r="X105" s="112">
        <v>6403</v>
      </c>
      <c r="Y105" s="112">
        <v>7148</v>
      </c>
      <c r="Z105" s="112">
        <v>7099</v>
      </c>
      <c r="AB105" s="109" t="str">
        <f>TEXT(Z105,"###,###")</f>
        <v>7,099</v>
      </c>
      <c r="AD105" s="130">
        <f>Z105/($Z$4)*100</f>
        <v>20.031038374717834</v>
      </c>
      <c r="AF105" s="109"/>
    </row>
    <row r="106" spans="1:32" x14ac:dyDescent="0.25">
      <c r="S106" s="118" t="s">
        <v>53</v>
      </c>
      <c r="T106" s="118"/>
      <c r="U106" s="120"/>
      <c r="V106" s="120">
        <v>28305</v>
      </c>
      <c r="W106" s="120">
        <v>29735</v>
      </c>
      <c r="X106" s="120">
        <v>29894</v>
      </c>
      <c r="Y106" s="120">
        <v>32068</v>
      </c>
      <c r="Z106" s="120">
        <v>32654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5153</v>
      </c>
      <c r="W108" s="112">
        <v>5394</v>
      </c>
      <c r="X108" s="112">
        <v>5464</v>
      </c>
      <c r="Y108" s="112">
        <v>5501</v>
      </c>
      <c r="Z108" s="112">
        <v>5560</v>
      </c>
      <c r="AB108" s="109" t="str">
        <f>TEXT(Z108,"###,###")</f>
        <v>5,560</v>
      </c>
      <c r="AD108" s="130">
        <f>Z108/($Z$4)*100</f>
        <v>15.688487584650112</v>
      </c>
      <c r="AF108" s="109"/>
    </row>
    <row r="109" spans="1:32" x14ac:dyDescent="0.25">
      <c r="S109" s="115" t="s">
        <v>20</v>
      </c>
      <c r="T109" s="115"/>
      <c r="U109" s="112"/>
      <c r="V109" s="112">
        <v>4657</v>
      </c>
      <c r="W109" s="112">
        <v>4700</v>
      </c>
      <c r="X109" s="112">
        <v>5233</v>
      </c>
      <c r="Y109" s="112">
        <v>5368</v>
      </c>
      <c r="Z109" s="112">
        <v>5409</v>
      </c>
      <c r="AB109" s="109" t="str">
        <f>TEXT(Z109,"###,###")</f>
        <v>5,409</v>
      </c>
      <c r="AD109" s="130">
        <f>Z109/($Z$4)*100</f>
        <v>15.262415349887135</v>
      </c>
      <c r="AF109" s="109"/>
    </row>
    <row r="110" spans="1:32" x14ac:dyDescent="0.25">
      <c r="S110" s="115" t="s">
        <v>21</v>
      </c>
      <c r="T110" s="115"/>
      <c r="U110" s="112"/>
      <c r="V110" s="112">
        <v>6950</v>
      </c>
      <c r="W110" s="112">
        <v>7116</v>
      </c>
      <c r="X110" s="112">
        <v>7513</v>
      </c>
      <c r="Y110" s="112">
        <v>8126</v>
      </c>
      <c r="Z110" s="112">
        <v>8009</v>
      </c>
      <c r="AB110" s="109" t="str">
        <f>TEXT(Z110,"###,###")</f>
        <v>8,009</v>
      </c>
      <c r="AD110" s="130">
        <f>Z110/($Z$4)*100</f>
        <v>22.598758465011286</v>
      </c>
      <c r="AF110" s="109"/>
    </row>
    <row r="111" spans="1:32" x14ac:dyDescent="0.25">
      <c r="S111" s="115" t="s">
        <v>22</v>
      </c>
      <c r="T111" s="115"/>
      <c r="U111" s="112"/>
      <c r="V111" s="112">
        <v>11446</v>
      </c>
      <c r="W111" s="112">
        <v>11566</v>
      </c>
      <c r="X111" s="112">
        <v>11684</v>
      </c>
      <c r="Y111" s="112">
        <v>13073</v>
      </c>
      <c r="Z111" s="112">
        <v>13680</v>
      </c>
      <c r="AB111" s="109" t="str">
        <f>TEXT(Z111,"###,###")</f>
        <v>13,680</v>
      </c>
      <c r="AD111" s="130">
        <f>Z111/($Z$4)*100</f>
        <v>38.60045146726862</v>
      </c>
      <c r="AF111" s="109"/>
    </row>
    <row r="112" spans="1:32" x14ac:dyDescent="0.25">
      <c r="S112" s="118" t="s">
        <v>53</v>
      </c>
      <c r="T112" s="118"/>
      <c r="U112" s="112"/>
      <c r="V112" s="112">
        <v>31203</v>
      </c>
      <c r="W112" s="112">
        <v>31903</v>
      </c>
      <c r="X112" s="112">
        <v>32825</v>
      </c>
      <c r="Y112" s="112">
        <v>34968</v>
      </c>
      <c r="Z112" s="112">
        <v>35437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43.98</v>
      </c>
      <c r="W118" s="131">
        <v>44.24</v>
      </c>
      <c r="X118" s="131">
        <v>44.03</v>
      </c>
      <c r="Y118" s="131">
        <v>43.87</v>
      </c>
      <c r="Z118" s="131">
        <v>43.66</v>
      </c>
      <c r="AB118" s="109" t="str">
        <f>TEXT(Z118,"##.0")</f>
        <v>43.7</v>
      </c>
    </row>
    <row r="120" spans="19:32" x14ac:dyDescent="0.25">
      <c r="S120" s="101" t="s">
        <v>97</v>
      </c>
      <c r="T120" s="112"/>
      <c r="U120" s="112"/>
      <c r="V120" s="112">
        <v>17918</v>
      </c>
      <c r="W120" s="112">
        <v>18373</v>
      </c>
      <c r="X120" s="112">
        <v>18718</v>
      </c>
      <c r="Y120" s="112">
        <v>19209</v>
      </c>
      <c r="Z120" s="112">
        <v>19487</v>
      </c>
      <c r="AB120" s="109" t="str">
        <f>TEXT(Z120,"###,###")</f>
        <v>19,487</v>
      </c>
    </row>
    <row r="121" spans="19:32" x14ac:dyDescent="0.25">
      <c r="S121" s="101" t="s">
        <v>98</v>
      </c>
      <c r="T121" s="112"/>
      <c r="U121" s="112"/>
      <c r="V121" s="112">
        <v>2419</v>
      </c>
      <c r="W121" s="112">
        <v>2615</v>
      </c>
      <c r="X121" s="112">
        <v>2631</v>
      </c>
      <c r="Y121" s="112">
        <v>2509</v>
      </c>
      <c r="Z121" s="112">
        <v>2494</v>
      </c>
      <c r="AB121" s="109" t="str">
        <f>TEXT(Z121,"###,###")</f>
        <v>2,494</v>
      </c>
    </row>
    <row r="122" spans="19:32" x14ac:dyDescent="0.25">
      <c r="S122" s="101" t="s">
        <v>99</v>
      </c>
      <c r="T122" s="112"/>
      <c r="U122" s="112"/>
      <c r="V122" s="112">
        <v>2214</v>
      </c>
      <c r="W122" s="112">
        <v>2271</v>
      </c>
      <c r="X122" s="112">
        <v>2311</v>
      </c>
      <c r="Y122" s="112">
        <v>2415</v>
      </c>
      <c r="Z122" s="112">
        <v>2456</v>
      </c>
      <c r="AB122" s="109" t="str">
        <f>TEXT(Z122,"###,###")</f>
        <v>2,456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20132</v>
      </c>
      <c r="W124" s="112">
        <v>20644</v>
      </c>
      <c r="X124" s="112">
        <v>21029</v>
      </c>
      <c r="Y124" s="112">
        <v>21624</v>
      </c>
      <c r="Z124" s="112">
        <v>21943</v>
      </c>
      <c r="AB124" s="109" t="str">
        <f>TEXT(Z124,"###,###")</f>
        <v>21,943</v>
      </c>
      <c r="AD124" s="127">
        <f>Z124/$Z$7*100</f>
        <v>89.812540929927962</v>
      </c>
    </row>
    <row r="125" spans="19:32" x14ac:dyDescent="0.25">
      <c r="S125" s="101" t="s">
        <v>101</v>
      </c>
      <c r="T125" s="112"/>
      <c r="U125" s="112"/>
      <c r="V125" s="112">
        <v>4633</v>
      </c>
      <c r="W125" s="112">
        <v>4886</v>
      </c>
      <c r="X125" s="112">
        <v>4942</v>
      </c>
      <c r="Y125" s="112">
        <v>4924</v>
      </c>
      <c r="Z125" s="112">
        <v>4950</v>
      </c>
      <c r="AB125" s="109" t="str">
        <f>TEXT(Z125,"###,###")</f>
        <v>4,950</v>
      </c>
      <c r="AD125" s="127">
        <f>Z125/$Z$7*100</f>
        <v>20.260314341846758</v>
      </c>
    </row>
    <row r="127" spans="19:32" x14ac:dyDescent="0.25">
      <c r="S127" s="101" t="s">
        <v>102</v>
      </c>
      <c r="T127" s="112"/>
      <c r="U127" s="112"/>
      <c r="V127" s="112">
        <v>11477</v>
      </c>
      <c r="W127" s="112">
        <v>11840</v>
      </c>
      <c r="X127" s="112">
        <v>12020</v>
      </c>
      <c r="Y127" s="112">
        <v>12155</v>
      </c>
      <c r="Z127" s="112">
        <v>12320</v>
      </c>
      <c r="AB127" s="109" t="str">
        <f>TEXT(Z127,"###,###")</f>
        <v>12,320</v>
      </c>
      <c r="AD127" s="127">
        <f>Z127/$Z$7*100</f>
        <v>50.425671250818596</v>
      </c>
    </row>
    <row r="128" spans="19:32" x14ac:dyDescent="0.25">
      <c r="S128" s="101" t="s">
        <v>103</v>
      </c>
      <c r="T128" s="112"/>
      <c r="U128" s="112"/>
      <c r="V128" s="112">
        <v>11077</v>
      </c>
      <c r="W128" s="112">
        <v>11416</v>
      </c>
      <c r="X128" s="112">
        <v>11614</v>
      </c>
      <c r="Y128" s="112">
        <v>11957</v>
      </c>
      <c r="Z128" s="112">
        <v>12088</v>
      </c>
      <c r="AB128" s="109" t="str">
        <f>TEXT(Z128,"###,###")</f>
        <v>12,088</v>
      </c>
      <c r="AD128" s="127">
        <f>Z128/$Z$7*100</f>
        <v>49.476096922069416</v>
      </c>
    </row>
    <row r="130" spans="19:20" x14ac:dyDescent="0.25">
      <c r="S130" s="101" t="s">
        <v>261</v>
      </c>
      <c r="T130" s="127">
        <v>79.760150622134901</v>
      </c>
    </row>
    <row r="131" spans="19:20" x14ac:dyDescent="0.25">
      <c r="S131" s="101" t="s">
        <v>262</v>
      </c>
      <c r="T131" s="127">
        <v>10.207924034053701</v>
      </c>
    </row>
    <row r="132" spans="19:20" x14ac:dyDescent="0.25">
      <c r="S132" s="101" t="s">
        <v>263</v>
      </c>
      <c r="T132" s="127">
        <v>10.052390307793058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466FC23-EE07-4F8B-AF52-A8ED6FC4AC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1A50FF2-3158-476E-AE28-8C8A66232B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335ABA0-1A0E-44C4-A83A-9756DFB55E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A3B8C60-ED52-46BD-AE84-4EBAA7A457A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7626D-B5CE-4218-96E3-4CD6108E48D6}">
  <sheetPr codeName="Sheet9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134</v>
      </c>
      <c r="T1" s="99"/>
      <c r="U1" s="99"/>
      <c r="V1" s="99"/>
      <c r="W1" s="99"/>
      <c r="X1" s="99"/>
      <c r="Y1" s="100" t="s">
        <v>220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134</v>
      </c>
      <c r="Y3" s="105" t="s">
        <v>220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10.29 Lower Eyre Peninsula,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4174</v>
      </c>
      <c r="W4" s="108">
        <v>4422</v>
      </c>
      <c r="X4" s="108">
        <v>4774</v>
      </c>
      <c r="Y4" s="108">
        <v>5212</v>
      </c>
      <c r="Z4" s="108">
        <v>5305</v>
      </c>
      <c r="AB4" s="109" t="str">
        <f>TEXT(Z4,"###,###")</f>
        <v>5,305</v>
      </c>
      <c r="AD4" s="110">
        <f>Z4/Y4-1</f>
        <v>1.7843438219493413E-2</v>
      </c>
      <c r="AF4" s="110">
        <f>Z4/V4-1</f>
        <v>0.27096310493531384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2141</v>
      </c>
      <c r="W5" s="108">
        <v>2299</v>
      </c>
      <c r="X5" s="108">
        <v>2495</v>
      </c>
      <c r="Y5" s="108">
        <v>2709</v>
      </c>
      <c r="Z5" s="108">
        <v>2734</v>
      </c>
      <c r="AB5" s="109" t="str">
        <f>TEXT(Z5,"###,###")</f>
        <v>2,734</v>
      </c>
      <c r="AD5" s="110">
        <f t="shared" ref="AD5:AD9" si="0">Z5/Y5-1</f>
        <v>9.2284976005905239E-3</v>
      </c>
      <c r="AF5" s="110">
        <f t="shared" ref="AF5:AF9" si="1">Z5/V5-1</f>
        <v>0.27697337692666979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2029</v>
      </c>
      <c r="W6" s="108">
        <v>2121</v>
      </c>
      <c r="X6" s="108">
        <v>2271</v>
      </c>
      <c r="Y6" s="108">
        <v>2498</v>
      </c>
      <c r="Z6" s="108">
        <v>2562</v>
      </c>
      <c r="AB6" s="109" t="str">
        <f>TEXT(Z6,"###,###")</f>
        <v>2,562</v>
      </c>
      <c r="AD6" s="110">
        <f t="shared" si="0"/>
        <v>2.5620496397117609E-2</v>
      </c>
      <c r="AF6" s="110">
        <f t="shared" si="1"/>
        <v>0.26269098077870878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2796</v>
      </c>
      <c r="W7" s="108">
        <v>3055</v>
      </c>
      <c r="X7" s="108">
        <v>3140</v>
      </c>
      <c r="Y7" s="108">
        <v>3318</v>
      </c>
      <c r="Z7" s="108">
        <v>3387</v>
      </c>
      <c r="AB7" s="109" t="str">
        <f>TEXT(Z7,"###,###")</f>
        <v>3,387</v>
      </c>
      <c r="AD7" s="110">
        <f t="shared" si="0"/>
        <v>2.0795660036166286E-2</v>
      </c>
      <c r="AF7" s="110">
        <f t="shared" si="1"/>
        <v>0.21137339055794002</v>
      </c>
    </row>
    <row r="8" spans="1:32" ht="17.25" customHeight="1" x14ac:dyDescent="0.25">
      <c r="A8" s="62" t="s">
        <v>12</v>
      </c>
      <c r="B8" s="63"/>
      <c r="C8" s="29"/>
      <c r="D8" s="64" t="str">
        <f>AB4</f>
        <v>5,305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3,387</v>
      </c>
      <c r="P8" s="65"/>
      <c r="S8" s="107" t="s">
        <v>82</v>
      </c>
      <c r="T8" s="108"/>
      <c r="U8" s="108"/>
      <c r="V8" s="108">
        <v>36610.839999999997</v>
      </c>
      <c r="W8" s="108">
        <v>36962.03</v>
      </c>
      <c r="X8" s="108">
        <v>37020.89</v>
      </c>
      <c r="Y8" s="108">
        <v>34468.47</v>
      </c>
      <c r="Z8" s="108">
        <v>37619</v>
      </c>
      <c r="AB8" s="109" t="str">
        <f>TEXT(Z8,"$###,###")</f>
        <v>$37,619</v>
      </c>
      <c r="AD8" s="110">
        <f t="shared" si="0"/>
        <v>9.1403244762532143E-2</v>
      </c>
      <c r="AF8" s="110">
        <f t="shared" si="1"/>
        <v>2.7537199364996878E-2</v>
      </c>
    </row>
    <row r="9" spans="1:32" x14ac:dyDescent="0.25">
      <c r="A9" s="30" t="s">
        <v>14</v>
      </c>
      <c r="B9" s="69"/>
      <c r="C9" s="70"/>
      <c r="D9" s="71">
        <f>AD104</f>
        <v>69.066918001885014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52.347209920283433</v>
      </c>
      <c r="P9" s="72" t="s">
        <v>83</v>
      </c>
      <c r="S9" s="107" t="s">
        <v>7</v>
      </c>
      <c r="T9" s="108"/>
      <c r="U9" s="108"/>
      <c r="V9" s="108">
        <v>168467338</v>
      </c>
      <c r="W9" s="108">
        <v>170378268</v>
      </c>
      <c r="X9" s="108">
        <v>167546302</v>
      </c>
      <c r="Y9" s="108">
        <v>190962592</v>
      </c>
      <c r="Z9" s="108">
        <v>221974542</v>
      </c>
      <c r="AB9" s="109" t="str">
        <f>TEXT(Z9/1000000,"$#,###.0")&amp;" mil"</f>
        <v>$222.0 mil</v>
      </c>
      <c r="AD9" s="110">
        <f t="shared" si="0"/>
        <v>0.16239803657461871</v>
      </c>
      <c r="AF9" s="110">
        <f t="shared" si="1"/>
        <v>0.31761173789070019</v>
      </c>
    </row>
    <row r="10" spans="1:32" x14ac:dyDescent="0.25">
      <c r="A10" s="30" t="s">
        <v>17</v>
      </c>
      <c r="B10" s="69"/>
      <c r="C10" s="70"/>
      <c r="D10" s="71">
        <f>AD105</f>
        <v>14.872761545711594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47.505166814289936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68.113374667847651</v>
      </c>
      <c r="P11" s="72" t="s">
        <v>83</v>
      </c>
      <c r="S11" s="107" t="s">
        <v>29</v>
      </c>
      <c r="T11" s="112"/>
      <c r="U11" s="112"/>
      <c r="V11" s="112">
        <v>3313</v>
      </c>
      <c r="W11" s="112">
        <v>3413</v>
      </c>
      <c r="X11" s="112">
        <v>3767</v>
      </c>
      <c r="Y11" s="112">
        <v>4162</v>
      </c>
      <c r="Z11" s="112">
        <v>4222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18.305284912902273</v>
      </c>
      <c r="P12" s="72" t="s">
        <v>83</v>
      </c>
      <c r="S12" s="107" t="s">
        <v>30</v>
      </c>
      <c r="T12" s="112"/>
      <c r="U12" s="112"/>
      <c r="V12" s="112">
        <v>862</v>
      </c>
      <c r="W12" s="112">
        <v>1001</v>
      </c>
      <c r="X12" s="112">
        <v>1007</v>
      </c>
      <c r="Y12" s="112">
        <v>1050</v>
      </c>
      <c r="Z12" s="112">
        <v>1079</v>
      </c>
    </row>
    <row r="13" spans="1:32" ht="15" customHeight="1" x14ac:dyDescent="0.25">
      <c r="A13" s="30" t="s">
        <v>19</v>
      </c>
      <c r="B13" s="70"/>
      <c r="C13" s="70"/>
      <c r="D13" s="71">
        <f>AD108</f>
        <v>16.663524976437323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13.669914378506052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21.055607917059376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44.1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20.131950989632422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20.903454384410981</v>
      </c>
      <c r="P15" s="72" t="s">
        <v>83</v>
      </c>
      <c r="S15" s="115" t="s">
        <v>59</v>
      </c>
      <c r="T15" s="115"/>
      <c r="U15" s="116"/>
      <c r="V15" s="116">
        <v>666</v>
      </c>
      <c r="W15" s="116">
        <v>684</v>
      </c>
      <c r="X15" s="116">
        <v>720</v>
      </c>
      <c r="Y15" s="112">
        <v>781</v>
      </c>
      <c r="Z15" s="112">
        <v>784</v>
      </c>
      <c r="AB15" s="117">
        <f t="shared" ref="AB15:AB34" si="2">IF(Z15="np",0,Z15/$Z$34)</f>
        <v>0.14781297134238311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26.069745523091427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79.096545615589022</v>
      </c>
      <c r="P16" s="37" t="s">
        <v>83</v>
      </c>
      <c r="S16" s="115" t="s">
        <v>60</v>
      </c>
      <c r="T16" s="115"/>
      <c r="U16" s="116"/>
      <c r="V16" s="116">
        <v>56</v>
      </c>
      <c r="W16" s="116">
        <v>60</v>
      </c>
      <c r="X16" s="116">
        <v>76</v>
      </c>
      <c r="Y16" s="112">
        <v>91</v>
      </c>
      <c r="Z16" s="112">
        <v>96</v>
      </c>
      <c r="AB16" s="117">
        <f t="shared" si="2"/>
        <v>1.8099547511312219E-2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184</v>
      </c>
      <c r="W17" s="116">
        <v>180</v>
      </c>
      <c r="X17" s="116">
        <v>189</v>
      </c>
      <c r="Y17" s="112">
        <v>207</v>
      </c>
      <c r="Z17" s="112">
        <v>182</v>
      </c>
      <c r="AB17" s="117">
        <f t="shared" si="2"/>
        <v>3.4313725490196081E-2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21</v>
      </c>
      <c r="W18" s="116">
        <v>15</v>
      </c>
      <c r="X18" s="116">
        <v>24</v>
      </c>
      <c r="Y18" s="112">
        <v>26</v>
      </c>
      <c r="Z18" s="112">
        <v>33</v>
      </c>
      <c r="AB18" s="117">
        <f t="shared" si="2"/>
        <v>6.2217194570135742E-3</v>
      </c>
    </row>
    <row r="19" spans="1:28" x14ac:dyDescent="0.25">
      <c r="A19" s="61" t="str">
        <f>$S$1&amp;" ("&amp;$V$2&amp;" to "&amp;$Z$2&amp;")"</f>
        <v>Lower Eyre Peninsula (2018-19 to 2022-23)</v>
      </c>
      <c r="B19" s="61"/>
      <c r="C19" s="61"/>
      <c r="D19" s="61"/>
      <c r="E19" s="61"/>
      <c r="F19" s="61"/>
      <c r="G19" s="61" t="str">
        <f>$S$1&amp;" ("&amp;$V$2&amp;" to "&amp;$Z$2&amp;")"</f>
        <v>Lower Eyre Peninsula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263</v>
      </c>
      <c r="W19" s="116">
        <v>295</v>
      </c>
      <c r="X19" s="116">
        <v>340</v>
      </c>
      <c r="Y19" s="112">
        <v>374</v>
      </c>
      <c r="Z19" s="112">
        <v>366</v>
      </c>
      <c r="AB19" s="117">
        <f t="shared" si="2"/>
        <v>6.9004524886877833E-2</v>
      </c>
    </row>
    <row r="20" spans="1:28" x14ac:dyDescent="0.25">
      <c r="S20" s="115" t="s">
        <v>64</v>
      </c>
      <c r="T20" s="115"/>
      <c r="U20" s="116"/>
      <c r="V20" s="116">
        <v>68</v>
      </c>
      <c r="W20" s="116">
        <v>91</v>
      </c>
      <c r="X20" s="116">
        <v>131</v>
      </c>
      <c r="Y20" s="112">
        <v>137</v>
      </c>
      <c r="Z20" s="112">
        <v>133</v>
      </c>
      <c r="AB20" s="117">
        <f t="shared" si="2"/>
        <v>2.5075414781297135E-2</v>
      </c>
    </row>
    <row r="21" spans="1:28" x14ac:dyDescent="0.25">
      <c r="S21" s="115" t="s">
        <v>65</v>
      </c>
      <c r="T21" s="115"/>
      <c r="U21" s="116"/>
      <c r="V21" s="116">
        <v>321</v>
      </c>
      <c r="W21" s="116">
        <v>327</v>
      </c>
      <c r="X21" s="116">
        <v>385</v>
      </c>
      <c r="Y21" s="112">
        <v>384</v>
      </c>
      <c r="Z21" s="112">
        <v>418</v>
      </c>
      <c r="AB21" s="117">
        <f t="shared" si="2"/>
        <v>7.8808446455505277E-2</v>
      </c>
    </row>
    <row r="22" spans="1:28" x14ac:dyDescent="0.25">
      <c r="S22" s="115" t="s">
        <v>66</v>
      </c>
      <c r="T22" s="115"/>
      <c r="U22" s="116"/>
      <c r="V22" s="116">
        <v>226</v>
      </c>
      <c r="W22" s="116">
        <v>237</v>
      </c>
      <c r="X22" s="116">
        <v>285</v>
      </c>
      <c r="Y22" s="112">
        <v>355</v>
      </c>
      <c r="Z22" s="112">
        <v>348</v>
      </c>
      <c r="AB22" s="117">
        <f t="shared" si="2"/>
        <v>6.561085972850679E-2</v>
      </c>
    </row>
    <row r="23" spans="1:28" x14ac:dyDescent="0.25">
      <c r="S23" s="115" t="s">
        <v>67</v>
      </c>
      <c r="T23" s="115"/>
      <c r="U23" s="116"/>
      <c r="V23" s="116">
        <v>230</v>
      </c>
      <c r="W23" s="116">
        <v>228</v>
      </c>
      <c r="X23" s="116">
        <v>248</v>
      </c>
      <c r="Y23" s="112">
        <v>290</v>
      </c>
      <c r="Z23" s="112">
        <v>279</v>
      </c>
      <c r="AB23" s="117">
        <f t="shared" si="2"/>
        <v>5.2601809954751132E-2</v>
      </c>
    </row>
    <row r="24" spans="1:28" x14ac:dyDescent="0.25">
      <c r="S24" s="115" t="s">
        <v>68</v>
      </c>
      <c r="T24" s="115"/>
      <c r="U24" s="116"/>
      <c r="V24" s="116">
        <v>13</v>
      </c>
      <c r="W24" s="116">
        <v>11</v>
      </c>
      <c r="X24" s="116">
        <v>14</v>
      </c>
      <c r="Y24" s="112">
        <v>11</v>
      </c>
      <c r="Z24" s="112">
        <v>15</v>
      </c>
      <c r="AB24" s="117">
        <f t="shared" si="2"/>
        <v>2.8280542986425339E-3</v>
      </c>
    </row>
    <row r="25" spans="1:28" x14ac:dyDescent="0.25">
      <c r="S25" s="115" t="s">
        <v>69</v>
      </c>
      <c r="T25" s="115"/>
      <c r="U25" s="116"/>
      <c r="V25" s="116">
        <v>103</v>
      </c>
      <c r="W25" s="116">
        <v>109</v>
      </c>
      <c r="X25" s="116">
        <v>122</v>
      </c>
      <c r="Y25" s="112">
        <v>135</v>
      </c>
      <c r="Z25" s="112">
        <v>136</v>
      </c>
      <c r="AB25" s="117">
        <f t="shared" si="2"/>
        <v>2.564102564102564E-2</v>
      </c>
    </row>
    <row r="26" spans="1:28" x14ac:dyDescent="0.25">
      <c r="S26" s="115" t="s">
        <v>70</v>
      </c>
      <c r="T26" s="115"/>
      <c r="U26" s="116"/>
      <c r="V26" s="116">
        <v>55</v>
      </c>
      <c r="W26" s="116">
        <v>74</v>
      </c>
      <c r="X26" s="116">
        <v>96</v>
      </c>
      <c r="Y26" s="112">
        <v>127</v>
      </c>
      <c r="Z26" s="112">
        <v>133</v>
      </c>
      <c r="AB26" s="117">
        <f t="shared" si="2"/>
        <v>2.5075414781297135E-2</v>
      </c>
    </row>
    <row r="27" spans="1:28" x14ac:dyDescent="0.25">
      <c r="S27" s="115" t="s">
        <v>71</v>
      </c>
      <c r="T27" s="115"/>
      <c r="U27" s="116"/>
      <c r="V27" s="116">
        <v>163</v>
      </c>
      <c r="W27" s="116">
        <v>163</v>
      </c>
      <c r="X27" s="116">
        <v>153</v>
      </c>
      <c r="Y27" s="112">
        <v>204</v>
      </c>
      <c r="Z27" s="112">
        <v>205</v>
      </c>
      <c r="AB27" s="117">
        <f t="shared" si="2"/>
        <v>3.8650075414781299E-2</v>
      </c>
    </row>
    <row r="28" spans="1:28" x14ac:dyDescent="0.25">
      <c r="S28" s="115" t="s">
        <v>72</v>
      </c>
      <c r="T28" s="115"/>
      <c r="U28" s="116"/>
      <c r="V28" s="116">
        <v>173</v>
      </c>
      <c r="W28" s="116">
        <v>186</v>
      </c>
      <c r="X28" s="116">
        <v>179</v>
      </c>
      <c r="Y28" s="112">
        <v>198</v>
      </c>
      <c r="Z28" s="112">
        <v>210</v>
      </c>
      <c r="AB28" s="117">
        <f t="shared" si="2"/>
        <v>3.9592760180995473E-2</v>
      </c>
    </row>
    <row r="29" spans="1:28" x14ac:dyDescent="0.25">
      <c r="S29" s="115" t="s">
        <v>73</v>
      </c>
      <c r="T29" s="115"/>
      <c r="U29" s="116"/>
      <c r="V29" s="116">
        <v>188</v>
      </c>
      <c r="W29" s="116">
        <v>194</v>
      </c>
      <c r="X29" s="116">
        <v>205</v>
      </c>
      <c r="Y29" s="112">
        <v>247</v>
      </c>
      <c r="Z29" s="112">
        <v>241</v>
      </c>
      <c r="AB29" s="117">
        <f t="shared" si="2"/>
        <v>4.5437405731523377E-2</v>
      </c>
    </row>
    <row r="30" spans="1:28" x14ac:dyDescent="0.25">
      <c r="S30" s="115" t="s">
        <v>74</v>
      </c>
      <c r="T30" s="115"/>
      <c r="U30" s="116"/>
      <c r="V30" s="116">
        <v>334</v>
      </c>
      <c r="W30" s="116">
        <v>336</v>
      </c>
      <c r="X30" s="116">
        <v>365</v>
      </c>
      <c r="Y30" s="112">
        <v>380</v>
      </c>
      <c r="Z30" s="112">
        <v>405</v>
      </c>
      <c r="AB30" s="117">
        <f t="shared" si="2"/>
        <v>7.6357466063348423E-2</v>
      </c>
    </row>
    <row r="31" spans="1:28" x14ac:dyDescent="0.25">
      <c r="S31" s="115" t="s">
        <v>75</v>
      </c>
      <c r="T31" s="115"/>
      <c r="U31" s="116"/>
      <c r="V31" s="116">
        <v>370</v>
      </c>
      <c r="W31" s="116">
        <v>422</v>
      </c>
      <c r="X31" s="116">
        <v>447</v>
      </c>
      <c r="Y31" s="112">
        <v>472</v>
      </c>
      <c r="Z31" s="112">
        <v>517</v>
      </c>
      <c r="AB31" s="117">
        <f t="shared" si="2"/>
        <v>9.7473604826546004E-2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41</v>
      </c>
      <c r="W32" s="116">
        <v>53</v>
      </c>
      <c r="X32" s="116">
        <v>47</v>
      </c>
      <c r="Y32" s="112">
        <v>43</v>
      </c>
      <c r="Z32" s="112">
        <v>53</v>
      </c>
      <c r="AB32" s="117">
        <f t="shared" si="2"/>
        <v>9.9924585218702858E-3</v>
      </c>
    </row>
    <row r="33" spans="19:32" x14ac:dyDescent="0.25">
      <c r="S33" s="115" t="s">
        <v>77</v>
      </c>
      <c r="T33" s="115"/>
      <c r="U33" s="116"/>
      <c r="V33" s="116">
        <v>177</v>
      </c>
      <c r="W33" s="116">
        <v>183</v>
      </c>
      <c r="X33" s="116">
        <v>193</v>
      </c>
      <c r="Y33" s="112">
        <v>229</v>
      </c>
      <c r="Z33" s="112">
        <v>254</v>
      </c>
      <c r="AB33" s="117">
        <f t="shared" si="2"/>
        <v>4.7888386123680245E-2</v>
      </c>
    </row>
    <row r="34" spans="19:32" x14ac:dyDescent="0.25">
      <c r="S34" s="118" t="s">
        <v>53</v>
      </c>
      <c r="T34" s="118"/>
      <c r="U34" s="119"/>
      <c r="V34" s="119">
        <v>4174</v>
      </c>
      <c r="W34" s="119">
        <v>4419</v>
      </c>
      <c r="X34" s="119">
        <v>4774</v>
      </c>
      <c r="Y34" s="120">
        <v>5214</v>
      </c>
      <c r="Z34" s="120">
        <v>5304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2325</v>
      </c>
      <c r="W37" s="112">
        <v>2593</v>
      </c>
      <c r="X37" s="112">
        <v>2551</v>
      </c>
      <c r="Y37" s="112">
        <v>2669</v>
      </c>
      <c r="Z37" s="112">
        <v>2679</v>
      </c>
      <c r="AB37" s="132">
        <f>Z37/Z40*100</f>
        <v>79.096545615589022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466</v>
      </c>
      <c r="W38" s="112">
        <v>458</v>
      </c>
      <c r="X38" s="112">
        <v>594</v>
      </c>
      <c r="Y38" s="112">
        <v>649</v>
      </c>
      <c r="Z38" s="112">
        <v>708</v>
      </c>
      <c r="AB38" s="132">
        <f>Z38/Z40*100</f>
        <v>20.903454384410981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2791</v>
      </c>
      <c r="W40" s="112">
        <v>3051</v>
      </c>
      <c r="X40" s="112">
        <v>3145</v>
      </c>
      <c r="Y40" s="112">
        <v>3318</v>
      </c>
      <c r="Z40" s="112">
        <v>3387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8</v>
      </c>
      <c r="X44" s="112">
        <v>10</v>
      </c>
      <c r="Y44" s="112">
        <v>9</v>
      </c>
      <c r="Z44" s="112">
        <v>19</v>
      </c>
    </row>
    <row r="45" spans="19:32" x14ac:dyDescent="0.25">
      <c r="S45" s="115" t="s">
        <v>37</v>
      </c>
      <c r="T45" s="115"/>
      <c r="U45" s="112"/>
      <c r="V45" s="112">
        <v>74</v>
      </c>
      <c r="W45" s="112">
        <v>86</v>
      </c>
      <c r="X45" s="112">
        <v>94</v>
      </c>
      <c r="Y45" s="112">
        <v>109</v>
      </c>
      <c r="Z45" s="112">
        <v>88</v>
      </c>
    </row>
    <row r="46" spans="19:32" x14ac:dyDescent="0.25">
      <c r="S46" s="115" t="s">
        <v>38</v>
      </c>
      <c r="T46" s="115"/>
      <c r="U46" s="112"/>
      <c r="V46" s="112">
        <v>153</v>
      </c>
      <c r="W46" s="112">
        <v>172</v>
      </c>
      <c r="X46" s="112">
        <v>208</v>
      </c>
      <c r="Y46" s="112">
        <v>252</v>
      </c>
      <c r="Z46" s="112">
        <v>237</v>
      </c>
    </row>
    <row r="47" spans="19:32" x14ac:dyDescent="0.25">
      <c r="S47" s="115" t="s">
        <v>39</v>
      </c>
      <c r="T47" s="115"/>
      <c r="U47" s="112"/>
      <c r="V47" s="112">
        <v>132</v>
      </c>
      <c r="W47" s="112">
        <v>162</v>
      </c>
      <c r="X47" s="112">
        <v>160</v>
      </c>
      <c r="Y47" s="112">
        <v>182</v>
      </c>
      <c r="Z47" s="112">
        <v>222</v>
      </c>
    </row>
    <row r="48" spans="19:32" x14ac:dyDescent="0.25">
      <c r="S48" s="115" t="s">
        <v>40</v>
      </c>
      <c r="T48" s="115"/>
      <c r="U48" s="112"/>
      <c r="V48" s="112">
        <v>176</v>
      </c>
      <c r="W48" s="112">
        <v>196</v>
      </c>
      <c r="X48" s="112">
        <v>215</v>
      </c>
      <c r="Y48" s="112">
        <v>229</v>
      </c>
      <c r="Z48" s="112">
        <v>220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222</v>
      </c>
      <c r="W49" s="112">
        <v>196</v>
      </c>
      <c r="X49" s="112">
        <v>210</v>
      </c>
      <c r="Y49" s="112">
        <v>239</v>
      </c>
      <c r="Z49" s="112">
        <v>233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Lower Eyre Peninsula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182</v>
      </c>
      <c r="W50" s="112">
        <v>184</v>
      </c>
      <c r="X50" s="112">
        <v>213</v>
      </c>
      <c r="Y50" s="112">
        <v>239</v>
      </c>
      <c r="Z50" s="112">
        <v>252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187</v>
      </c>
      <c r="W51" s="112">
        <v>205</v>
      </c>
      <c r="X51" s="112">
        <v>219</v>
      </c>
      <c r="Y51" s="112">
        <v>225</v>
      </c>
      <c r="Z51" s="112">
        <v>232</v>
      </c>
    </row>
    <row r="52" spans="1:26" ht="15" customHeight="1" x14ac:dyDescent="0.25">
      <c r="S52" s="115" t="s">
        <v>44</v>
      </c>
      <c r="T52" s="115"/>
      <c r="U52" s="112"/>
      <c r="V52" s="112">
        <v>215</v>
      </c>
      <c r="W52" s="112">
        <v>229</v>
      </c>
      <c r="X52" s="112">
        <v>235</v>
      </c>
      <c r="Y52" s="112">
        <v>255</v>
      </c>
      <c r="Z52" s="112">
        <v>237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225</v>
      </c>
      <c r="W53" s="112">
        <v>235</v>
      </c>
      <c r="X53" s="112">
        <v>258</v>
      </c>
      <c r="Y53" s="112">
        <v>264</v>
      </c>
      <c r="Z53" s="112">
        <v>220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210</v>
      </c>
      <c r="W54" s="112">
        <v>208</v>
      </c>
      <c r="X54" s="112">
        <v>242</v>
      </c>
      <c r="Y54" s="112">
        <v>249</v>
      </c>
      <c r="Z54" s="112">
        <v>245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190</v>
      </c>
      <c r="W55" s="112">
        <v>191</v>
      </c>
      <c r="X55" s="112">
        <v>196</v>
      </c>
      <c r="Y55" s="112">
        <v>204</v>
      </c>
      <c r="Z55" s="112">
        <v>226</v>
      </c>
    </row>
    <row r="56" spans="1:26" ht="15" customHeight="1" x14ac:dyDescent="0.25">
      <c r="S56" s="115" t="s">
        <v>48</v>
      </c>
      <c r="T56" s="115"/>
      <c r="U56" s="112"/>
      <c r="V56" s="112">
        <v>100</v>
      </c>
      <c r="W56" s="112">
        <v>122</v>
      </c>
      <c r="X56" s="112">
        <v>126</v>
      </c>
      <c r="Y56" s="112">
        <v>156</v>
      </c>
      <c r="Z56" s="112">
        <v>172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45</v>
      </c>
      <c r="W57" s="112">
        <v>51</v>
      </c>
      <c r="X57" s="112">
        <v>60</v>
      </c>
      <c r="Y57" s="112">
        <v>61</v>
      </c>
      <c r="Z57" s="112">
        <v>88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26</v>
      </c>
      <c r="W58" s="112">
        <v>32</v>
      </c>
      <c r="X58" s="112">
        <v>30</v>
      </c>
      <c r="Y58" s="112">
        <v>34</v>
      </c>
      <c r="Z58" s="112">
        <v>26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4</v>
      </c>
      <c r="W59" s="112">
        <v>10</v>
      </c>
      <c r="X59" s="112">
        <v>16</v>
      </c>
      <c r="Y59" s="112">
        <v>12</v>
      </c>
      <c r="Z59" s="112">
        <v>19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7</v>
      </c>
      <c r="W60" s="112">
        <v>8</v>
      </c>
      <c r="X60" s="112">
        <v>3</v>
      </c>
      <c r="Y60" s="112">
        <v>6</v>
      </c>
      <c r="Z60" s="112">
        <v>4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2140</v>
      </c>
      <c r="W61" s="112">
        <v>2297</v>
      </c>
      <c r="X61" s="112">
        <v>2495</v>
      </c>
      <c r="Y61" s="112">
        <v>2710</v>
      </c>
      <c r="Z61" s="112">
        <v>2736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3</v>
      </c>
      <c r="X63" s="112">
        <v>8</v>
      </c>
      <c r="Y63" s="112">
        <v>8</v>
      </c>
      <c r="Z63" s="112">
        <v>14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49</v>
      </c>
      <c r="W64" s="112">
        <v>59</v>
      </c>
      <c r="X64" s="112">
        <v>63</v>
      </c>
      <c r="Y64" s="112">
        <v>94</v>
      </c>
      <c r="Z64" s="112">
        <v>108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Lower Eyre Peninsula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139</v>
      </c>
      <c r="W65" s="112">
        <v>157</v>
      </c>
      <c r="X65" s="112">
        <v>181</v>
      </c>
      <c r="Y65" s="112">
        <v>191</v>
      </c>
      <c r="Z65" s="112">
        <v>193</v>
      </c>
    </row>
    <row r="66" spans="1:26" x14ac:dyDescent="0.25">
      <c r="S66" s="115" t="s">
        <v>39</v>
      </c>
      <c r="T66" s="115"/>
      <c r="U66" s="112"/>
      <c r="V66" s="112">
        <v>136</v>
      </c>
      <c r="W66" s="112">
        <v>112</v>
      </c>
      <c r="X66" s="112">
        <v>154</v>
      </c>
      <c r="Y66" s="112">
        <v>179</v>
      </c>
      <c r="Z66" s="112">
        <v>155</v>
      </c>
    </row>
    <row r="67" spans="1:26" x14ac:dyDescent="0.25">
      <c r="S67" s="115" t="s">
        <v>40</v>
      </c>
      <c r="T67" s="115"/>
      <c r="U67" s="112"/>
      <c r="V67" s="112">
        <v>150</v>
      </c>
      <c r="W67" s="112">
        <v>156</v>
      </c>
      <c r="X67" s="112">
        <v>174</v>
      </c>
      <c r="Y67" s="112">
        <v>168</v>
      </c>
      <c r="Z67" s="112">
        <v>205</v>
      </c>
    </row>
    <row r="68" spans="1:26" x14ac:dyDescent="0.25">
      <c r="S68" s="115" t="s">
        <v>41</v>
      </c>
      <c r="T68" s="115"/>
      <c r="U68" s="112"/>
      <c r="V68" s="112">
        <v>190</v>
      </c>
      <c r="W68" s="112">
        <v>207</v>
      </c>
      <c r="X68" s="112">
        <v>198</v>
      </c>
      <c r="Y68" s="112">
        <v>226</v>
      </c>
      <c r="Z68" s="112">
        <v>216</v>
      </c>
    </row>
    <row r="69" spans="1:26" x14ac:dyDescent="0.25">
      <c r="S69" s="115" t="s">
        <v>42</v>
      </c>
      <c r="T69" s="115"/>
      <c r="U69" s="112"/>
      <c r="V69" s="112">
        <v>212</v>
      </c>
      <c r="W69" s="112">
        <v>190</v>
      </c>
      <c r="X69" s="112">
        <v>209</v>
      </c>
      <c r="Y69" s="112">
        <v>236</v>
      </c>
      <c r="Z69" s="112">
        <v>241</v>
      </c>
    </row>
    <row r="70" spans="1:26" x14ac:dyDescent="0.25">
      <c r="S70" s="115" t="s">
        <v>43</v>
      </c>
      <c r="T70" s="115"/>
      <c r="U70" s="112"/>
      <c r="V70" s="112">
        <v>214</v>
      </c>
      <c r="W70" s="112">
        <v>232</v>
      </c>
      <c r="X70" s="112">
        <v>232</v>
      </c>
      <c r="Y70" s="112">
        <v>245</v>
      </c>
      <c r="Z70" s="112">
        <v>240</v>
      </c>
    </row>
    <row r="71" spans="1:26" x14ac:dyDescent="0.25">
      <c r="S71" s="115" t="s">
        <v>44</v>
      </c>
      <c r="T71" s="115"/>
      <c r="U71" s="112"/>
      <c r="V71" s="112">
        <v>236</v>
      </c>
      <c r="W71" s="112">
        <v>234</v>
      </c>
      <c r="X71" s="112">
        <v>231</v>
      </c>
      <c r="Y71" s="112">
        <v>248</v>
      </c>
      <c r="Z71" s="112">
        <v>275</v>
      </c>
    </row>
    <row r="72" spans="1:26" x14ac:dyDescent="0.25">
      <c r="S72" s="115" t="s">
        <v>45</v>
      </c>
      <c r="T72" s="115"/>
      <c r="U72" s="112"/>
      <c r="V72" s="112">
        <v>239</v>
      </c>
      <c r="W72" s="112">
        <v>260</v>
      </c>
      <c r="X72" s="112">
        <v>278</v>
      </c>
      <c r="Y72" s="112">
        <v>299</v>
      </c>
      <c r="Z72" s="112">
        <v>285</v>
      </c>
    </row>
    <row r="73" spans="1:26" x14ac:dyDescent="0.25">
      <c r="S73" s="115" t="s">
        <v>46</v>
      </c>
      <c r="T73" s="115"/>
      <c r="U73" s="112"/>
      <c r="V73" s="112">
        <v>208</v>
      </c>
      <c r="W73" s="112">
        <v>201</v>
      </c>
      <c r="X73" s="112">
        <v>201</v>
      </c>
      <c r="Y73" s="112">
        <v>227</v>
      </c>
      <c r="Z73" s="112">
        <v>244</v>
      </c>
    </row>
    <row r="74" spans="1:26" x14ac:dyDescent="0.25">
      <c r="S74" s="115" t="s">
        <v>47</v>
      </c>
      <c r="T74" s="115"/>
      <c r="U74" s="112"/>
      <c r="V74" s="112">
        <v>134</v>
      </c>
      <c r="W74" s="112">
        <v>169</v>
      </c>
      <c r="X74" s="112">
        <v>176</v>
      </c>
      <c r="Y74" s="112">
        <v>187</v>
      </c>
      <c r="Z74" s="112">
        <v>203</v>
      </c>
    </row>
    <row r="75" spans="1:26" x14ac:dyDescent="0.25">
      <c r="S75" s="115" t="s">
        <v>48</v>
      </c>
      <c r="T75" s="115"/>
      <c r="U75" s="112"/>
      <c r="V75" s="112">
        <v>64</v>
      </c>
      <c r="W75" s="112">
        <v>92</v>
      </c>
      <c r="X75" s="112">
        <v>104</v>
      </c>
      <c r="Y75" s="112">
        <v>121</v>
      </c>
      <c r="Z75" s="112">
        <v>108</v>
      </c>
    </row>
    <row r="76" spans="1:26" x14ac:dyDescent="0.25">
      <c r="S76" s="115" t="s">
        <v>49</v>
      </c>
      <c r="T76" s="115"/>
      <c r="U76" s="112"/>
      <c r="V76" s="112">
        <v>29</v>
      </c>
      <c r="W76" s="112">
        <v>32</v>
      </c>
      <c r="X76" s="112">
        <v>34</v>
      </c>
      <c r="Y76" s="112">
        <v>37</v>
      </c>
      <c r="Z76" s="112">
        <v>41</v>
      </c>
    </row>
    <row r="77" spans="1:26" x14ac:dyDescent="0.25">
      <c r="S77" s="115" t="s">
        <v>50</v>
      </c>
      <c r="T77" s="115"/>
      <c r="U77" s="112"/>
      <c r="V77" s="112">
        <v>17</v>
      </c>
      <c r="W77" s="112">
        <v>16</v>
      </c>
      <c r="X77" s="112">
        <v>17</v>
      </c>
      <c r="Y77" s="112">
        <v>19</v>
      </c>
      <c r="Z77" s="112">
        <v>17</v>
      </c>
    </row>
    <row r="78" spans="1:26" x14ac:dyDescent="0.25">
      <c r="S78" s="115" t="s">
        <v>51</v>
      </c>
      <c r="T78" s="115"/>
      <c r="U78" s="112"/>
      <c r="V78" s="112">
        <v>9</v>
      </c>
      <c r="W78" s="112">
        <v>6</v>
      </c>
      <c r="X78" s="112">
        <v>8</v>
      </c>
      <c r="Y78" s="112">
        <v>11</v>
      </c>
      <c r="Z78" s="112">
        <v>5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4</v>
      </c>
      <c r="X79" s="112">
        <v>3</v>
      </c>
      <c r="Y79" s="112">
        <v>3</v>
      </c>
      <c r="Z79" s="112">
        <v>3</v>
      </c>
    </row>
    <row r="80" spans="1:26" x14ac:dyDescent="0.25">
      <c r="S80" s="118" t="s">
        <v>53</v>
      </c>
      <c r="T80" s="118"/>
      <c r="U80" s="112"/>
      <c r="V80" s="112">
        <v>2032</v>
      </c>
      <c r="W80" s="112">
        <v>2122</v>
      </c>
      <c r="X80" s="112">
        <v>2271</v>
      </c>
      <c r="Y80" s="112">
        <v>2496</v>
      </c>
      <c r="Z80" s="112">
        <v>2566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Lower Eyre Peninsula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143</v>
      </c>
      <c r="W83" s="112">
        <v>159</v>
      </c>
      <c r="X83" s="112">
        <v>168</v>
      </c>
      <c r="Y83" s="112">
        <v>175</v>
      </c>
      <c r="Z83" s="112">
        <v>179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118</v>
      </c>
      <c r="W84" s="112">
        <v>116</v>
      </c>
      <c r="X84" s="112">
        <v>115</v>
      </c>
      <c r="Y84" s="112">
        <v>120</v>
      </c>
      <c r="Z84" s="112">
        <v>139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239</v>
      </c>
      <c r="W85" s="112">
        <v>239</v>
      </c>
      <c r="X85" s="112">
        <v>266</v>
      </c>
      <c r="Y85" s="112">
        <v>296</v>
      </c>
      <c r="Z85" s="112">
        <v>307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5,305</v>
      </c>
      <c r="D86" s="94">
        <f t="shared" ref="D86:D91" si="4">AD4</f>
        <v>1.7843438219493413E-2</v>
      </c>
      <c r="E86" s="95">
        <f t="shared" ref="E86:E91" si="5">AD4</f>
        <v>1.7843438219493413E-2</v>
      </c>
      <c r="F86" s="94">
        <f t="shared" ref="F86:F91" si="6">AF4</f>
        <v>0.27096310493531384</v>
      </c>
      <c r="G86" s="95">
        <f t="shared" ref="G86:G91" si="7">AF4</f>
        <v>0.27096310493531384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58</v>
      </c>
      <c r="W86" s="112">
        <v>62</v>
      </c>
      <c r="X86" s="112">
        <v>67</v>
      </c>
      <c r="Y86" s="112">
        <v>66</v>
      </c>
      <c r="Z86" s="112">
        <v>66</v>
      </c>
    </row>
    <row r="87" spans="1:30" ht="15" customHeight="1" x14ac:dyDescent="0.25">
      <c r="A87" s="96" t="s">
        <v>4</v>
      </c>
      <c r="B87" s="49"/>
      <c r="C87" s="97" t="str">
        <f t="shared" si="3"/>
        <v>2,734</v>
      </c>
      <c r="D87" s="94">
        <f t="shared" si="4"/>
        <v>9.2284976005905239E-3</v>
      </c>
      <c r="E87" s="95">
        <f t="shared" si="5"/>
        <v>9.2284976005905239E-3</v>
      </c>
      <c r="F87" s="94">
        <f t="shared" si="6"/>
        <v>0.27697337692666979</v>
      </c>
      <c r="G87" s="95">
        <f t="shared" si="7"/>
        <v>0.27697337692666979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28</v>
      </c>
      <c r="W87" s="112">
        <v>25</v>
      </c>
      <c r="X87" s="112">
        <v>32</v>
      </c>
      <c r="Y87" s="112">
        <v>25</v>
      </c>
      <c r="Z87" s="112">
        <v>31</v>
      </c>
    </row>
    <row r="88" spans="1:30" ht="15" customHeight="1" x14ac:dyDescent="0.25">
      <c r="A88" s="96" t="s">
        <v>5</v>
      </c>
      <c r="B88" s="49"/>
      <c r="C88" s="97" t="str">
        <f t="shared" si="3"/>
        <v>2,562</v>
      </c>
      <c r="D88" s="94">
        <f t="shared" si="4"/>
        <v>2.5620496397117609E-2</v>
      </c>
      <c r="E88" s="95">
        <f t="shared" si="5"/>
        <v>2.5620496397117609E-2</v>
      </c>
      <c r="F88" s="94">
        <f t="shared" si="6"/>
        <v>0.26269098077870878</v>
      </c>
      <c r="G88" s="95">
        <f t="shared" si="7"/>
        <v>0.26269098077870878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51</v>
      </c>
      <c r="W88" s="112">
        <v>66</v>
      </c>
      <c r="X88" s="112">
        <v>75</v>
      </c>
      <c r="Y88" s="112">
        <v>81</v>
      </c>
      <c r="Z88" s="112">
        <v>65</v>
      </c>
    </row>
    <row r="89" spans="1:30" ht="15" customHeight="1" x14ac:dyDescent="0.25">
      <c r="A89" s="49" t="s">
        <v>6</v>
      </c>
      <c r="B89" s="49"/>
      <c r="C89" s="97" t="str">
        <f t="shared" si="3"/>
        <v>3,387</v>
      </c>
      <c r="D89" s="94">
        <f t="shared" si="4"/>
        <v>2.0795660036166286E-2</v>
      </c>
      <c r="E89" s="95">
        <f t="shared" si="5"/>
        <v>2.0795660036166286E-2</v>
      </c>
      <c r="F89" s="94">
        <f t="shared" si="6"/>
        <v>0.21137339055794002</v>
      </c>
      <c r="G89" s="95">
        <f t="shared" si="7"/>
        <v>0.21137339055794002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151</v>
      </c>
      <c r="W89" s="112">
        <v>150</v>
      </c>
      <c r="X89" s="112">
        <v>157</v>
      </c>
      <c r="Y89" s="112">
        <v>178</v>
      </c>
      <c r="Z89" s="112">
        <v>237</v>
      </c>
    </row>
    <row r="90" spans="1:30" ht="15" customHeight="1" x14ac:dyDescent="0.25">
      <c r="A90" s="49" t="s">
        <v>95</v>
      </c>
      <c r="B90" s="49"/>
      <c r="C90" s="97" t="str">
        <f t="shared" si="3"/>
        <v>$37,619</v>
      </c>
      <c r="D90" s="94">
        <f t="shared" si="4"/>
        <v>9.1403244762532143E-2</v>
      </c>
      <c r="E90" s="95">
        <f t="shared" si="5"/>
        <v>9.1403244762532143E-2</v>
      </c>
      <c r="F90" s="94">
        <f t="shared" si="6"/>
        <v>2.7537199364996878E-2</v>
      </c>
      <c r="G90" s="95">
        <f t="shared" si="7"/>
        <v>2.7537199364996878E-2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268</v>
      </c>
      <c r="W90" s="112">
        <v>272</v>
      </c>
      <c r="X90" s="112">
        <v>267</v>
      </c>
      <c r="Y90" s="112">
        <v>287</v>
      </c>
      <c r="Z90" s="112">
        <v>233</v>
      </c>
    </row>
    <row r="91" spans="1:30" ht="15" customHeight="1" x14ac:dyDescent="0.25">
      <c r="A91" s="49" t="s">
        <v>7</v>
      </c>
      <c r="B91" s="49"/>
      <c r="C91" s="97" t="str">
        <f t="shared" si="3"/>
        <v>$222.0 mil</v>
      </c>
      <c r="D91" s="94">
        <f t="shared" si="4"/>
        <v>0.16239803657461871</v>
      </c>
      <c r="E91" s="95">
        <f t="shared" si="5"/>
        <v>0.16239803657461871</v>
      </c>
      <c r="F91" s="94">
        <f t="shared" si="6"/>
        <v>0.31761173789070019</v>
      </c>
      <c r="G91" s="95">
        <f t="shared" si="7"/>
        <v>0.31761173789070019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1450</v>
      </c>
      <c r="W91" s="112">
        <v>1601</v>
      </c>
      <c r="X91" s="112">
        <v>1657</v>
      </c>
      <c r="Y91" s="112">
        <v>1743</v>
      </c>
      <c r="Z91" s="112">
        <v>1773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99</v>
      </c>
      <c r="W93" s="112">
        <v>97</v>
      </c>
      <c r="X93" s="112">
        <v>106</v>
      </c>
      <c r="Y93" s="112">
        <v>116</v>
      </c>
      <c r="Z93" s="112">
        <v>113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256</v>
      </c>
      <c r="W94" s="112">
        <v>275</v>
      </c>
      <c r="X94" s="112">
        <v>282</v>
      </c>
      <c r="Y94" s="112">
        <v>300</v>
      </c>
      <c r="Z94" s="112">
        <v>288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49</v>
      </c>
      <c r="W95" s="112">
        <v>54</v>
      </c>
      <c r="X95" s="112">
        <v>57</v>
      </c>
      <c r="Y95" s="112">
        <v>61</v>
      </c>
      <c r="Z95" s="112">
        <v>66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237</v>
      </c>
      <c r="W96" s="112">
        <v>276</v>
      </c>
      <c r="X96" s="112">
        <v>268</v>
      </c>
      <c r="Y96" s="112">
        <v>266</v>
      </c>
      <c r="Z96" s="112">
        <v>291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225</v>
      </c>
      <c r="W97" s="112">
        <v>221</v>
      </c>
      <c r="X97" s="112">
        <v>227</v>
      </c>
      <c r="Y97" s="112">
        <v>236</v>
      </c>
      <c r="Z97" s="112">
        <v>228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103</v>
      </c>
      <c r="W98" s="112">
        <v>108</v>
      </c>
      <c r="X98" s="112">
        <v>117</v>
      </c>
      <c r="Y98" s="112">
        <v>130</v>
      </c>
      <c r="Z98" s="112">
        <v>138</v>
      </c>
    </row>
    <row r="99" spans="1:32" ht="15" customHeight="1" x14ac:dyDescent="0.25">
      <c r="S99" s="115" t="s">
        <v>188</v>
      </c>
      <c r="T99" s="115"/>
      <c r="U99" s="112"/>
      <c r="V99" s="112">
        <v>10</v>
      </c>
      <c r="W99" s="112">
        <v>15</v>
      </c>
      <c r="X99" s="112">
        <v>18</v>
      </c>
      <c r="Y99" s="112">
        <v>18</v>
      </c>
      <c r="Z99" s="112">
        <v>22</v>
      </c>
    </row>
    <row r="100" spans="1:32" ht="15" customHeight="1" x14ac:dyDescent="0.25">
      <c r="S100" s="115" t="s">
        <v>58</v>
      </c>
      <c r="T100" s="115"/>
      <c r="U100" s="112"/>
      <c r="V100" s="112">
        <v>95</v>
      </c>
      <c r="W100" s="112">
        <v>85</v>
      </c>
      <c r="X100" s="112">
        <v>98</v>
      </c>
      <c r="Y100" s="112">
        <v>99</v>
      </c>
      <c r="Z100" s="112">
        <v>101</v>
      </c>
    </row>
    <row r="101" spans="1:32" x14ac:dyDescent="0.25">
      <c r="A101" s="18"/>
      <c r="S101" s="118" t="s">
        <v>53</v>
      </c>
      <c r="T101" s="118"/>
      <c r="U101" s="112"/>
      <c r="V101" s="112">
        <v>1345</v>
      </c>
      <c r="W101" s="112">
        <v>1457</v>
      </c>
      <c r="X101" s="112">
        <v>1479</v>
      </c>
      <c r="Y101" s="112">
        <v>1570</v>
      </c>
      <c r="Z101" s="112">
        <v>1613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2865</v>
      </c>
      <c r="W104" s="112">
        <v>3079</v>
      </c>
      <c r="X104" s="112">
        <v>3242</v>
      </c>
      <c r="Y104" s="112">
        <v>3562</v>
      </c>
      <c r="Z104" s="112">
        <v>3664</v>
      </c>
      <c r="AB104" s="109" t="str">
        <f>TEXT(Z104,"###,###")</f>
        <v>3,664</v>
      </c>
      <c r="AD104" s="130">
        <f>Z104/($Z$4)*100</f>
        <v>69.066918001885014</v>
      </c>
      <c r="AF104" s="109"/>
    </row>
    <row r="105" spans="1:32" x14ac:dyDescent="0.25">
      <c r="S105" s="115" t="s">
        <v>17</v>
      </c>
      <c r="T105" s="115"/>
      <c r="U105" s="112"/>
      <c r="V105" s="112">
        <v>627</v>
      </c>
      <c r="W105" s="112">
        <v>663</v>
      </c>
      <c r="X105" s="112">
        <v>702</v>
      </c>
      <c r="Y105" s="112">
        <v>778</v>
      </c>
      <c r="Z105" s="112">
        <v>789</v>
      </c>
      <c r="AB105" s="109" t="str">
        <f>TEXT(Z105,"###,###")</f>
        <v>789</v>
      </c>
      <c r="AD105" s="130">
        <f>Z105/($Z$4)*100</f>
        <v>14.872761545711594</v>
      </c>
      <c r="AF105" s="109"/>
    </row>
    <row r="106" spans="1:32" x14ac:dyDescent="0.25">
      <c r="S106" s="118" t="s">
        <v>53</v>
      </c>
      <c r="T106" s="118"/>
      <c r="U106" s="120"/>
      <c r="V106" s="120">
        <v>3492</v>
      </c>
      <c r="W106" s="120">
        <v>3742</v>
      </c>
      <c r="X106" s="120">
        <v>3944</v>
      </c>
      <c r="Y106" s="120">
        <v>4340</v>
      </c>
      <c r="Z106" s="120">
        <v>4453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749</v>
      </c>
      <c r="W108" s="112">
        <v>733</v>
      </c>
      <c r="X108" s="112">
        <v>815</v>
      </c>
      <c r="Y108" s="112">
        <v>888</v>
      </c>
      <c r="Z108" s="112">
        <v>884</v>
      </c>
      <c r="AB108" s="109" t="str">
        <f>TEXT(Z108,"###,###")</f>
        <v>884</v>
      </c>
      <c r="AD108" s="130">
        <f>Z108/($Z$4)*100</f>
        <v>16.663524976437323</v>
      </c>
      <c r="AF108" s="109"/>
    </row>
    <row r="109" spans="1:32" x14ac:dyDescent="0.25">
      <c r="S109" s="115" t="s">
        <v>20</v>
      </c>
      <c r="T109" s="115"/>
      <c r="U109" s="112"/>
      <c r="V109" s="112">
        <v>721</v>
      </c>
      <c r="W109" s="112">
        <v>861</v>
      </c>
      <c r="X109" s="112">
        <v>1041</v>
      </c>
      <c r="Y109" s="112">
        <v>1094</v>
      </c>
      <c r="Z109" s="112">
        <v>1117</v>
      </c>
      <c r="AB109" s="109" t="str">
        <f>TEXT(Z109,"###,###")</f>
        <v>1,117</v>
      </c>
      <c r="AD109" s="130">
        <f>Z109/($Z$4)*100</f>
        <v>21.055607917059376</v>
      </c>
      <c r="AF109" s="109"/>
    </row>
    <row r="110" spans="1:32" x14ac:dyDescent="0.25">
      <c r="S110" s="115" t="s">
        <v>21</v>
      </c>
      <c r="T110" s="115"/>
      <c r="U110" s="112"/>
      <c r="V110" s="112">
        <v>763</v>
      </c>
      <c r="W110" s="112">
        <v>772</v>
      </c>
      <c r="X110" s="112">
        <v>835</v>
      </c>
      <c r="Y110" s="112">
        <v>992</v>
      </c>
      <c r="Z110" s="112">
        <v>1068</v>
      </c>
      <c r="AB110" s="109" t="str">
        <f>TEXT(Z110,"###,###")</f>
        <v>1,068</v>
      </c>
      <c r="AD110" s="130">
        <f>Z110/($Z$4)*100</f>
        <v>20.131950989632422</v>
      </c>
      <c r="AF110" s="109"/>
    </row>
    <row r="111" spans="1:32" x14ac:dyDescent="0.25">
      <c r="S111" s="115" t="s">
        <v>22</v>
      </c>
      <c r="T111" s="115"/>
      <c r="U111" s="112"/>
      <c r="V111" s="112">
        <v>1147</v>
      </c>
      <c r="W111" s="112">
        <v>1162</v>
      </c>
      <c r="X111" s="112">
        <v>1253</v>
      </c>
      <c r="Y111" s="112">
        <v>1377</v>
      </c>
      <c r="Z111" s="112">
        <v>1383</v>
      </c>
      <c r="AB111" s="109" t="str">
        <f>TEXT(Z111,"###,###")</f>
        <v>1,383</v>
      </c>
      <c r="AD111" s="130">
        <f>Z111/($Z$4)*100</f>
        <v>26.069745523091427</v>
      </c>
      <c r="AF111" s="109"/>
    </row>
    <row r="112" spans="1:32" x14ac:dyDescent="0.25">
      <c r="S112" s="118" t="s">
        <v>53</v>
      </c>
      <c r="T112" s="118"/>
      <c r="U112" s="112"/>
      <c r="V112" s="112">
        <v>4174</v>
      </c>
      <c r="W112" s="112">
        <v>4420</v>
      </c>
      <c r="X112" s="112">
        <v>4774</v>
      </c>
      <c r="Y112" s="112">
        <v>5215</v>
      </c>
      <c r="Z112" s="112">
        <v>5299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43.68</v>
      </c>
      <c r="W118" s="131">
        <v>44.12</v>
      </c>
      <c r="X118" s="131">
        <v>43.93</v>
      </c>
      <c r="Y118" s="131">
        <v>43.86</v>
      </c>
      <c r="Z118" s="131">
        <v>44.08</v>
      </c>
      <c r="AB118" s="109" t="str">
        <f>TEXT(Z118,"##.0")</f>
        <v>44.1</v>
      </c>
    </row>
    <row r="120" spans="19:32" x14ac:dyDescent="0.25">
      <c r="S120" s="101" t="s">
        <v>97</v>
      </c>
      <c r="T120" s="112"/>
      <c r="U120" s="112"/>
      <c r="V120" s="112">
        <v>1931</v>
      </c>
      <c r="W120" s="112">
        <v>2048</v>
      </c>
      <c r="X120" s="112">
        <v>2139</v>
      </c>
      <c r="Y120" s="112">
        <v>2270</v>
      </c>
      <c r="Z120" s="112">
        <v>2307</v>
      </c>
      <c r="AB120" s="109" t="str">
        <f>TEXT(Z120,"###,###")</f>
        <v>2,307</v>
      </c>
    </row>
    <row r="121" spans="19:32" x14ac:dyDescent="0.25">
      <c r="S121" s="101" t="s">
        <v>98</v>
      </c>
      <c r="T121" s="112"/>
      <c r="U121" s="112"/>
      <c r="V121" s="112">
        <v>478</v>
      </c>
      <c r="W121" s="112">
        <v>593</v>
      </c>
      <c r="X121" s="112">
        <v>595</v>
      </c>
      <c r="Y121" s="112">
        <v>611</v>
      </c>
      <c r="Z121" s="112">
        <v>620</v>
      </c>
      <c r="AB121" s="109" t="str">
        <f>TEXT(Z121,"###,###")</f>
        <v>620</v>
      </c>
    </row>
    <row r="122" spans="19:32" x14ac:dyDescent="0.25">
      <c r="S122" s="101" t="s">
        <v>99</v>
      </c>
      <c r="T122" s="112"/>
      <c r="U122" s="112"/>
      <c r="V122" s="112">
        <v>388</v>
      </c>
      <c r="W122" s="112">
        <v>410</v>
      </c>
      <c r="X122" s="112">
        <v>412</v>
      </c>
      <c r="Y122" s="112">
        <v>434</v>
      </c>
      <c r="Z122" s="112">
        <v>463</v>
      </c>
      <c r="AB122" s="109" t="str">
        <f>TEXT(Z122,"###,###")</f>
        <v>463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2319</v>
      </c>
      <c r="W124" s="112">
        <v>2458</v>
      </c>
      <c r="X124" s="112">
        <v>2551</v>
      </c>
      <c r="Y124" s="112">
        <v>2704</v>
      </c>
      <c r="Z124" s="112">
        <v>2770</v>
      </c>
      <c r="AB124" s="109" t="str">
        <f>TEXT(Z124,"###,###")</f>
        <v>2,770</v>
      </c>
      <c r="AD124" s="127">
        <f>Z124/$Z$7*100</f>
        <v>81.783289046353701</v>
      </c>
    </row>
    <row r="125" spans="19:32" x14ac:dyDescent="0.25">
      <c r="S125" s="101" t="s">
        <v>101</v>
      </c>
      <c r="T125" s="112"/>
      <c r="U125" s="112"/>
      <c r="V125" s="112">
        <v>866</v>
      </c>
      <c r="W125" s="112">
        <v>1003</v>
      </c>
      <c r="X125" s="112">
        <v>1007</v>
      </c>
      <c r="Y125" s="112">
        <v>1045</v>
      </c>
      <c r="Z125" s="112">
        <v>1083</v>
      </c>
      <c r="AB125" s="109" t="str">
        <f>TEXT(Z125,"###,###")</f>
        <v>1,083</v>
      </c>
      <c r="AD125" s="127">
        <f>Z125/$Z$7*100</f>
        <v>31.975199291408323</v>
      </c>
    </row>
    <row r="127" spans="19:32" x14ac:dyDescent="0.25">
      <c r="S127" s="101" t="s">
        <v>102</v>
      </c>
      <c r="T127" s="112"/>
      <c r="U127" s="112"/>
      <c r="V127" s="112">
        <v>1452</v>
      </c>
      <c r="W127" s="112">
        <v>1600</v>
      </c>
      <c r="X127" s="112">
        <v>1656</v>
      </c>
      <c r="Y127" s="112">
        <v>1742</v>
      </c>
      <c r="Z127" s="112">
        <v>1773</v>
      </c>
      <c r="AB127" s="109" t="str">
        <f>TEXT(Z127,"###,###")</f>
        <v>1,773</v>
      </c>
      <c r="AD127" s="127">
        <f>Z127/$Z$7*100</f>
        <v>52.347209920283433</v>
      </c>
    </row>
    <row r="128" spans="19:32" x14ac:dyDescent="0.25">
      <c r="S128" s="101" t="s">
        <v>103</v>
      </c>
      <c r="T128" s="112"/>
      <c r="U128" s="112"/>
      <c r="V128" s="112">
        <v>1345</v>
      </c>
      <c r="W128" s="112">
        <v>1454</v>
      </c>
      <c r="X128" s="112">
        <v>1482</v>
      </c>
      <c r="Y128" s="112">
        <v>1567</v>
      </c>
      <c r="Z128" s="112">
        <v>1609</v>
      </c>
      <c r="AB128" s="109" t="str">
        <f>TEXT(Z128,"###,###")</f>
        <v>1,609</v>
      </c>
      <c r="AD128" s="127">
        <f>Z128/$Z$7*100</f>
        <v>47.505166814289936</v>
      </c>
    </row>
    <row r="130" spans="19:20" x14ac:dyDescent="0.25">
      <c r="S130" s="101" t="s">
        <v>261</v>
      </c>
      <c r="T130" s="127">
        <v>68.113374667847651</v>
      </c>
    </row>
    <row r="131" spans="19:20" x14ac:dyDescent="0.25">
      <c r="S131" s="101" t="s">
        <v>262</v>
      </c>
      <c r="T131" s="127">
        <v>18.305284912902273</v>
      </c>
    </row>
    <row r="132" spans="19:20" x14ac:dyDescent="0.25">
      <c r="S132" s="101" t="s">
        <v>263</v>
      </c>
      <c r="T132" s="127">
        <v>13.669914378506052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5742A65-3417-424D-87F9-C76084FF2A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461D5F6-466E-4972-9226-A5D2058AF36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F54F094-8850-4FE7-9D5D-BBCDD4A4C1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A4273D8-B789-499A-93CC-8A9F83E6BF0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864C9-E092-44F0-9003-78232CB2644A}">
  <sheetPr codeName="Sheet94">
    <tabColor theme="4" tint="-0.249977111117893"/>
  </sheetPr>
  <dimension ref="A1:AG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style="133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style="133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135</v>
      </c>
      <c r="T1" s="99"/>
      <c r="U1" s="99"/>
      <c r="V1" s="99"/>
      <c r="W1" s="99"/>
      <c r="X1" s="99"/>
      <c r="Y1" s="100" t="s">
        <v>136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135</v>
      </c>
      <c r="Y3" s="105" t="s">
        <v>136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10.30 Loxton Waikerie,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8826</v>
      </c>
      <c r="W4" s="108">
        <v>9174</v>
      </c>
      <c r="X4" s="108">
        <v>9529</v>
      </c>
      <c r="Y4" s="108">
        <v>9948</v>
      </c>
      <c r="Z4" s="108">
        <v>9908</v>
      </c>
      <c r="AB4" s="109" t="str">
        <f>TEXT(Z4,"###,###")</f>
        <v>9,908</v>
      </c>
      <c r="AD4" s="110">
        <f>Z4/Y4-1</f>
        <v>-4.0209087253719744E-3</v>
      </c>
      <c r="AF4" s="110">
        <f>Z4/V4-1</f>
        <v>0.12259234081123949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4555</v>
      </c>
      <c r="W5" s="108">
        <v>4813</v>
      </c>
      <c r="X5" s="108">
        <v>4949</v>
      </c>
      <c r="Y5" s="108">
        <v>5092</v>
      </c>
      <c r="Z5" s="108">
        <v>5223</v>
      </c>
      <c r="AB5" s="109" t="str">
        <f>TEXT(Z5,"###,###")</f>
        <v>5,223</v>
      </c>
      <c r="AD5" s="110">
        <f t="shared" ref="AD5:AD9" si="0">Z5/Y5-1</f>
        <v>2.5726630007855356E-2</v>
      </c>
      <c r="AF5" s="110">
        <f t="shared" ref="AF5:AF9" si="1">Z5/V5-1</f>
        <v>0.14665203073545552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4268</v>
      </c>
      <c r="W6" s="108">
        <v>4357</v>
      </c>
      <c r="X6" s="108">
        <v>4575</v>
      </c>
      <c r="Y6" s="108">
        <v>4852</v>
      </c>
      <c r="Z6" s="108">
        <v>4675</v>
      </c>
      <c r="AB6" s="109" t="str">
        <f>TEXT(Z6,"###,###")</f>
        <v>4,675</v>
      </c>
      <c r="AD6" s="110">
        <f t="shared" si="0"/>
        <v>-3.6479802143446038E-2</v>
      </c>
      <c r="AF6" s="110">
        <f t="shared" si="1"/>
        <v>9.5360824742268147E-2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5985</v>
      </c>
      <c r="W7" s="108">
        <v>6328</v>
      </c>
      <c r="X7" s="108">
        <v>6412</v>
      </c>
      <c r="Y7" s="108">
        <v>6603</v>
      </c>
      <c r="Z7" s="108">
        <v>6707</v>
      </c>
      <c r="AB7" s="109" t="str">
        <f>TEXT(Z7,"###,###")</f>
        <v>6,707</v>
      </c>
      <c r="AD7" s="110">
        <f t="shared" si="0"/>
        <v>1.5750416477358753E-2</v>
      </c>
      <c r="AF7" s="110">
        <f t="shared" si="1"/>
        <v>0.12063492063492065</v>
      </c>
    </row>
    <row r="8" spans="1:32" ht="17.25" customHeight="1" x14ac:dyDescent="0.25">
      <c r="A8" s="62" t="s">
        <v>12</v>
      </c>
      <c r="B8" s="63"/>
      <c r="C8" s="29"/>
      <c r="D8" s="64" t="str">
        <f>AB4</f>
        <v>9,908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6,707</v>
      </c>
      <c r="P8" s="65"/>
      <c r="S8" s="107" t="s">
        <v>82</v>
      </c>
      <c r="T8" s="108"/>
      <c r="U8" s="108"/>
      <c r="V8" s="108">
        <v>34560</v>
      </c>
      <c r="W8" s="108">
        <v>35908.620000000003</v>
      </c>
      <c r="X8" s="108">
        <v>36690</v>
      </c>
      <c r="Y8" s="108">
        <v>38686</v>
      </c>
      <c r="Z8" s="108">
        <v>41705.5</v>
      </c>
      <c r="AB8" s="109" t="str">
        <f>TEXT(Z8,"$###,###")</f>
        <v>$41,706</v>
      </c>
      <c r="AD8" s="110">
        <f t="shared" si="0"/>
        <v>7.8051491495631398E-2</v>
      </c>
      <c r="AF8" s="110">
        <f t="shared" si="1"/>
        <v>0.20675636574074074</v>
      </c>
    </row>
    <row r="9" spans="1:32" x14ac:dyDescent="0.25">
      <c r="A9" s="30" t="s">
        <v>14</v>
      </c>
      <c r="B9" s="69"/>
      <c r="C9" s="70"/>
      <c r="D9" s="71">
        <f>AD104</f>
        <v>73.40532902704885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53.97346056359028</v>
      </c>
      <c r="P9" s="72" t="s">
        <v>83</v>
      </c>
      <c r="S9" s="107" t="s">
        <v>7</v>
      </c>
      <c r="T9" s="108"/>
      <c r="U9" s="108"/>
      <c r="V9" s="108">
        <v>272684140</v>
      </c>
      <c r="W9" s="108">
        <v>286690475</v>
      </c>
      <c r="X9" s="108">
        <v>317699500</v>
      </c>
      <c r="Y9" s="108">
        <v>328388725</v>
      </c>
      <c r="Z9" s="108">
        <v>347902803</v>
      </c>
      <c r="AB9" s="109" t="str">
        <f>TEXT(Z9/1000000,"$#,###.0")&amp;" mil"</f>
        <v>$347.9 mil</v>
      </c>
      <c r="AD9" s="110">
        <f t="shared" si="0"/>
        <v>5.9423714988996679E-2</v>
      </c>
      <c r="AF9" s="110">
        <f t="shared" si="1"/>
        <v>0.2758453902012783</v>
      </c>
    </row>
    <row r="10" spans="1:32" x14ac:dyDescent="0.25">
      <c r="A10" s="30" t="s">
        <v>17</v>
      </c>
      <c r="B10" s="69"/>
      <c r="C10" s="70"/>
      <c r="D10" s="71">
        <f>AD105</f>
        <v>13.544610415825595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45.907261070523333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77.21783211570002</v>
      </c>
      <c r="P11" s="72" t="s">
        <v>83</v>
      </c>
      <c r="S11" s="107" t="s">
        <v>29</v>
      </c>
      <c r="T11" s="112"/>
      <c r="U11" s="112"/>
      <c r="V11" s="112">
        <v>7473</v>
      </c>
      <c r="W11" s="112">
        <v>7652</v>
      </c>
      <c r="X11" s="112">
        <v>7989</v>
      </c>
      <c r="Y11" s="112">
        <v>8402</v>
      </c>
      <c r="Z11" s="112">
        <v>8383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12.211122707618905</v>
      </c>
      <c r="P12" s="72" t="s">
        <v>83</v>
      </c>
      <c r="S12" s="107" t="s">
        <v>30</v>
      </c>
      <c r="T12" s="112"/>
      <c r="U12" s="112"/>
      <c r="V12" s="112">
        <v>1356</v>
      </c>
      <c r="W12" s="112">
        <v>1522</v>
      </c>
      <c r="X12" s="112">
        <v>1540</v>
      </c>
      <c r="Y12" s="112">
        <v>1549</v>
      </c>
      <c r="Z12" s="112">
        <v>1528</v>
      </c>
    </row>
    <row r="13" spans="1:32" ht="15" customHeight="1" x14ac:dyDescent="0.25">
      <c r="A13" s="30" t="s">
        <v>19</v>
      </c>
      <c r="B13" s="70"/>
      <c r="C13" s="70"/>
      <c r="D13" s="71">
        <f>AD108</f>
        <v>14.372224465078725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10.526315789473683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19.176423092450545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43.4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24.687121517965281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17.966303861637094</v>
      </c>
      <c r="P15" s="72" t="s">
        <v>83</v>
      </c>
      <c r="S15" s="115" t="s">
        <v>59</v>
      </c>
      <c r="T15" s="115"/>
      <c r="U15" s="116"/>
      <c r="V15" s="116">
        <v>1518</v>
      </c>
      <c r="W15" s="116">
        <v>1659</v>
      </c>
      <c r="X15" s="116">
        <v>1689</v>
      </c>
      <c r="Y15" s="112">
        <v>1726</v>
      </c>
      <c r="Z15" s="112">
        <v>1766</v>
      </c>
      <c r="AB15" s="117">
        <f t="shared" ref="AB15:AB34" si="2">IF(Z15="np",0,Z15/$Z$34)</f>
        <v>0.17822181854879401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28.724263221639077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82.033696138362899</v>
      </c>
      <c r="P16" s="37" t="s">
        <v>83</v>
      </c>
      <c r="S16" s="115" t="s">
        <v>60</v>
      </c>
      <c r="T16" s="115"/>
      <c r="U16" s="116"/>
      <c r="V16" s="116">
        <v>49</v>
      </c>
      <c r="W16" s="116">
        <v>40</v>
      </c>
      <c r="X16" s="116">
        <v>49</v>
      </c>
      <c r="Y16" s="112">
        <v>63</v>
      </c>
      <c r="Z16" s="112">
        <v>71</v>
      </c>
      <c r="AB16" s="117">
        <f t="shared" si="2"/>
        <v>7.1652033504894536E-3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721</v>
      </c>
      <c r="W17" s="116">
        <v>715</v>
      </c>
      <c r="X17" s="116">
        <v>713</v>
      </c>
      <c r="Y17" s="112">
        <v>766</v>
      </c>
      <c r="Z17" s="112">
        <v>711</v>
      </c>
      <c r="AB17" s="117">
        <f t="shared" si="2"/>
        <v>7.1752951861943692E-2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103</v>
      </c>
      <c r="W18" s="116">
        <v>96</v>
      </c>
      <c r="X18" s="116">
        <v>108</v>
      </c>
      <c r="Y18" s="112">
        <v>108</v>
      </c>
      <c r="Z18" s="112">
        <v>117</v>
      </c>
      <c r="AB18" s="117">
        <f t="shared" si="2"/>
        <v>1.1807447774750226E-2</v>
      </c>
    </row>
    <row r="19" spans="1:28" x14ac:dyDescent="0.25">
      <c r="A19" s="61" t="str">
        <f>$S$1&amp;" ("&amp;$V$2&amp;" to "&amp;$Z$2&amp;")"</f>
        <v>Loxton Waikerie (2018-19 to 2022-23)</v>
      </c>
      <c r="B19" s="61"/>
      <c r="C19" s="61"/>
      <c r="D19" s="61"/>
      <c r="E19" s="61"/>
      <c r="F19" s="61"/>
      <c r="G19" s="61" t="str">
        <f>$S$1&amp;" ("&amp;$V$2&amp;" to "&amp;$Z$2&amp;")"</f>
        <v>Loxton Waikerie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418</v>
      </c>
      <c r="W19" s="116">
        <v>432</v>
      </c>
      <c r="X19" s="116">
        <v>449</v>
      </c>
      <c r="Y19" s="112">
        <v>483</v>
      </c>
      <c r="Z19" s="112">
        <v>483</v>
      </c>
      <c r="AB19" s="117">
        <f t="shared" si="2"/>
        <v>4.8743566454738117E-2</v>
      </c>
    </row>
    <row r="20" spans="1:28" x14ac:dyDescent="0.25">
      <c r="S20" s="115" t="s">
        <v>64</v>
      </c>
      <c r="T20" s="115"/>
      <c r="U20" s="116"/>
      <c r="V20" s="116">
        <v>348</v>
      </c>
      <c r="W20" s="116">
        <v>333</v>
      </c>
      <c r="X20" s="116">
        <v>334</v>
      </c>
      <c r="Y20" s="112">
        <v>310</v>
      </c>
      <c r="Z20" s="112">
        <v>296</v>
      </c>
      <c r="AB20" s="117">
        <f t="shared" si="2"/>
        <v>2.9871833686547583E-2</v>
      </c>
    </row>
    <row r="21" spans="1:28" x14ac:dyDescent="0.25">
      <c r="S21" s="115" t="s">
        <v>65</v>
      </c>
      <c r="T21" s="115"/>
      <c r="U21" s="116"/>
      <c r="V21" s="116">
        <v>640</v>
      </c>
      <c r="W21" s="116">
        <v>711</v>
      </c>
      <c r="X21" s="116">
        <v>835</v>
      </c>
      <c r="Y21" s="112">
        <v>839</v>
      </c>
      <c r="Z21" s="112">
        <v>873</v>
      </c>
      <c r="AB21" s="117">
        <f t="shared" si="2"/>
        <v>8.8101725703905537E-2</v>
      </c>
    </row>
    <row r="22" spans="1:28" x14ac:dyDescent="0.25">
      <c r="S22" s="115" t="s">
        <v>66</v>
      </c>
      <c r="T22" s="115"/>
      <c r="U22" s="116"/>
      <c r="V22" s="116">
        <v>408</v>
      </c>
      <c r="W22" s="116">
        <v>371</v>
      </c>
      <c r="X22" s="116">
        <v>435</v>
      </c>
      <c r="Y22" s="112">
        <v>445</v>
      </c>
      <c r="Z22" s="112">
        <v>412</v>
      </c>
      <c r="AB22" s="117">
        <f t="shared" si="2"/>
        <v>4.1578363104248665E-2</v>
      </c>
    </row>
    <row r="23" spans="1:28" x14ac:dyDescent="0.25">
      <c r="S23" s="115" t="s">
        <v>67</v>
      </c>
      <c r="T23" s="115"/>
      <c r="U23" s="116"/>
      <c r="V23" s="116">
        <v>305</v>
      </c>
      <c r="W23" s="116">
        <v>369</v>
      </c>
      <c r="X23" s="116">
        <v>383</v>
      </c>
      <c r="Y23" s="112">
        <v>369</v>
      </c>
      <c r="Z23" s="112">
        <v>402</v>
      </c>
      <c r="AB23" s="117">
        <f t="shared" si="2"/>
        <v>4.0569179533757188E-2</v>
      </c>
    </row>
    <row r="24" spans="1:28" x14ac:dyDescent="0.25">
      <c r="S24" s="115" t="s">
        <v>68</v>
      </c>
      <c r="T24" s="115"/>
      <c r="U24" s="116"/>
      <c r="V24" s="116">
        <v>24</v>
      </c>
      <c r="W24" s="116">
        <v>20</v>
      </c>
      <c r="X24" s="116">
        <v>19</v>
      </c>
      <c r="Y24" s="112">
        <v>23</v>
      </c>
      <c r="Z24" s="112">
        <v>25</v>
      </c>
      <c r="AB24" s="117">
        <f t="shared" si="2"/>
        <v>2.5229589262286811E-3</v>
      </c>
    </row>
    <row r="25" spans="1:28" x14ac:dyDescent="0.25">
      <c r="S25" s="115" t="s">
        <v>69</v>
      </c>
      <c r="T25" s="115"/>
      <c r="U25" s="116"/>
      <c r="V25" s="116">
        <v>154</v>
      </c>
      <c r="W25" s="116">
        <v>168</v>
      </c>
      <c r="X25" s="116">
        <v>156</v>
      </c>
      <c r="Y25" s="112">
        <v>170</v>
      </c>
      <c r="Z25" s="112">
        <v>155</v>
      </c>
      <c r="AB25" s="117">
        <f t="shared" si="2"/>
        <v>1.5642345342617821E-2</v>
      </c>
    </row>
    <row r="26" spans="1:28" x14ac:dyDescent="0.25">
      <c r="S26" s="115" t="s">
        <v>70</v>
      </c>
      <c r="T26" s="115"/>
      <c r="U26" s="116"/>
      <c r="V26" s="116">
        <v>130</v>
      </c>
      <c r="W26" s="116">
        <v>144</v>
      </c>
      <c r="X26" s="116">
        <v>136</v>
      </c>
      <c r="Y26" s="112">
        <v>129</v>
      </c>
      <c r="Z26" s="112">
        <v>124</v>
      </c>
      <c r="AB26" s="117">
        <f t="shared" si="2"/>
        <v>1.2513876274094258E-2</v>
      </c>
    </row>
    <row r="27" spans="1:28" x14ac:dyDescent="0.25">
      <c r="S27" s="115" t="s">
        <v>71</v>
      </c>
      <c r="T27" s="115"/>
      <c r="U27" s="116"/>
      <c r="V27" s="116">
        <v>242</v>
      </c>
      <c r="W27" s="116">
        <v>214</v>
      </c>
      <c r="X27" s="116">
        <v>242</v>
      </c>
      <c r="Y27" s="112">
        <v>263</v>
      </c>
      <c r="Z27" s="112">
        <v>262</v>
      </c>
      <c r="AB27" s="117">
        <f t="shared" si="2"/>
        <v>2.6440609546876576E-2</v>
      </c>
    </row>
    <row r="28" spans="1:28" x14ac:dyDescent="0.25">
      <c r="S28" s="115" t="s">
        <v>72</v>
      </c>
      <c r="T28" s="115"/>
      <c r="U28" s="116"/>
      <c r="V28" s="116">
        <v>571</v>
      </c>
      <c r="W28" s="116">
        <v>578</v>
      </c>
      <c r="X28" s="116">
        <v>682</v>
      </c>
      <c r="Y28" s="112">
        <v>741</v>
      </c>
      <c r="Z28" s="112">
        <v>797</v>
      </c>
      <c r="AB28" s="117">
        <f t="shared" si="2"/>
        <v>8.0431930568170357E-2</v>
      </c>
    </row>
    <row r="29" spans="1:28" x14ac:dyDescent="0.25">
      <c r="S29" s="115" t="s">
        <v>73</v>
      </c>
      <c r="T29" s="115"/>
      <c r="U29" s="116"/>
      <c r="V29" s="116">
        <v>353</v>
      </c>
      <c r="W29" s="116">
        <v>314</v>
      </c>
      <c r="X29" s="116">
        <v>295</v>
      </c>
      <c r="Y29" s="112">
        <v>394</v>
      </c>
      <c r="Z29" s="112">
        <v>317</v>
      </c>
      <c r="AB29" s="117">
        <f t="shared" si="2"/>
        <v>3.1991119184579676E-2</v>
      </c>
    </row>
    <row r="30" spans="1:28" x14ac:dyDescent="0.25">
      <c r="S30" s="115" t="s">
        <v>74</v>
      </c>
      <c r="T30" s="115"/>
      <c r="U30" s="116"/>
      <c r="V30" s="116">
        <v>620</v>
      </c>
      <c r="W30" s="116">
        <v>625</v>
      </c>
      <c r="X30" s="116">
        <v>591</v>
      </c>
      <c r="Y30" s="112">
        <v>693</v>
      </c>
      <c r="Z30" s="112">
        <v>708</v>
      </c>
      <c r="AB30" s="117">
        <f t="shared" si="2"/>
        <v>7.1450196790796242E-2</v>
      </c>
    </row>
    <row r="31" spans="1:28" x14ac:dyDescent="0.25">
      <c r="S31" s="115" t="s">
        <v>75</v>
      </c>
      <c r="T31" s="115"/>
      <c r="U31" s="116"/>
      <c r="V31" s="116">
        <v>900</v>
      </c>
      <c r="W31" s="116">
        <v>997</v>
      </c>
      <c r="X31" s="116">
        <v>1039</v>
      </c>
      <c r="Y31" s="112">
        <v>1113</v>
      </c>
      <c r="Z31" s="112">
        <v>1160</v>
      </c>
      <c r="AB31" s="117">
        <f t="shared" si="2"/>
        <v>0.1170652941770108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67</v>
      </c>
      <c r="W32" s="116">
        <v>61</v>
      </c>
      <c r="X32" s="116">
        <v>59</v>
      </c>
      <c r="Y32" s="112">
        <v>88</v>
      </c>
      <c r="Z32" s="112">
        <v>97</v>
      </c>
      <c r="AB32" s="117">
        <f t="shared" si="2"/>
        <v>9.7890806337672821E-3</v>
      </c>
    </row>
    <row r="33" spans="19:32" x14ac:dyDescent="0.25">
      <c r="S33" s="115" t="s">
        <v>77</v>
      </c>
      <c r="T33" s="115"/>
      <c r="U33" s="116"/>
      <c r="V33" s="116">
        <v>266</v>
      </c>
      <c r="W33" s="116">
        <v>282</v>
      </c>
      <c r="X33" s="116">
        <v>300</v>
      </c>
      <c r="Y33" s="112">
        <v>280</v>
      </c>
      <c r="Z33" s="112">
        <v>281</v>
      </c>
      <c r="AB33" s="117">
        <f t="shared" si="2"/>
        <v>2.8358058330810374E-2</v>
      </c>
    </row>
    <row r="34" spans="19:32" x14ac:dyDescent="0.25">
      <c r="S34" s="118" t="s">
        <v>53</v>
      </c>
      <c r="T34" s="118"/>
      <c r="U34" s="119"/>
      <c r="V34" s="119">
        <v>8826</v>
      </c>
      <c r="W34" s="119">
        <v>9173</v>
      </c>
      <c r="X34" s="119">
        <v>9529</v>
      </c>
      <c r="Y34" s="120">
        <v>9946</v>
      </c>
      <c r="Z34" s="120">
        <v>9909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4899</v>
      </c>
      <c r="W37" s="112">
        <v>5221</v>
      </c>
      <c r="X37" s="112">
        <v>5209</v>
      </c>
      <c r="Y37" s="112">
        <v>5360</v>
      </c>
      <c r="Z37" s="112">
        <v>5502</v>
      </c>
      <c r="AB37" s="132">
        <f>Z37/Z40*100</f>
        <v>82.033696138362899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1085</v>
      </c>
      <c r="W38" s="112">
        <v>1101</v>
      </c>
      <c r="X38" s="112">
        <v>1203</v>
      </c>
      <c r="Y38" s="112">
        <v>1240</v>
      </c>
      <c r="Z38" s="112">
        <v>1205</v>
      </c>
      <c r="AB38" s="132">
        <f>Z38/Z40*100</f>
        <v>17.966303861637094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5984</v>
      </c>
      <c r="W40" s="112">
        <v>6322</v>
      </c>
      <c r="X40" s="112">
        <v>6412</v>
      </c>
      <c r="Y40" s="112">
        <v>6600</v>
      </c>
      <c r="Z40" s="112">
        <v>6707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12</v>
      </c>
      <c r="W44" s="112">
        <v>14</v>
      </c>
      <c r="X44" s="112">
        <v>26</v>
      </c>
      <c r="Y44" s="112">
        <v>19</v>
      </c>
      <c r="Z44" s="112">
        <v>26</v>
      </c>
    </row>
    <row r="45" spans="19:32" x14ac:dyDescent="0.25">
      <c r="S45" s="115" t="s">
        <v>37</v>
      </c>
      <c r="T45" s="115"/>
      <c r="U45" s="112"/>
      <c r="V45" s="112">
        <v>91</v>
      </c>
      <c r="W45" s="112">
        <v>140</v>
      </c>
      <c r="X45" s="112">
        <v>176</v>
      </c>
      <c r="Y45" s="112">
        <v>178</v>
      </c>
      <c r="Z45" s="112">
        <v>173</v>
      </c>
    </row>
    <row r="46" spans="19:32" x14ac:dyDescent="0.25">
      <c r="S46" s="115" t="s">
        <v>38</v>
      </c>
      <c r="T46" s="115"/>
      <c r="U46" s="112"/>
      <c r="V46" s="112">
        <v>319</v>
      </c>
      <c r="W46" s="112">
        <v>325</v>
      </c>
      <c r="X46" s="112">
        <v>295</v>
      </c>
      <c r="Y46" s="112">
        <v>344</v>
      </c>
      <c r="Z46" s="112">
        <v>345</v>
      </c>
    </row>
    <row r="47" spans="19:32" x14ac:dyDescent="0.25">
      <c r="S47" s="115" t="s">
        <v>39</v>
      </c>
      <c r="T47" s="115"/>
      <c r="U47" s="112"/>
      <c r="V47" s="112">
        <v>498</v>
      </c>
      <c r="W47" s="112">
        <v>416</v>
      </c>
      <c r="X47" s="112">
        <v>391</v>
      </c>
      <c r="Y47" s="112">
        <v>394</v>
      </c>
      <c r="Z47" s="112">
        <v>429</v>
      </c>
    </row>
    <row r="48" spans="19:32" x14ac:dyDescent="0.25">
      <c r="S48" s="115" t="s">
        <v>40</v>
      </c>
      <c r="T48" s="115"/>
      <c r="U48" s="112"/>
      <c r="V48" s="112">
        <v>526</v>
      </c>
      <c r="W48" s="112">
        <v>567</v>
      </c>
      <c r="X48" s="112">
        <v>577</v>
      </c>
      <c r="Y48" s="112">
        <v>587</v>
      </c>
      <c r="Z48" s="112">
        <v>569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411</v>
      </c>
      <c r="W49" s="112">
        <v>418</v>
      </c>
      <c r="X49" s="112">
        <v>428</v>
      </c>
      <c r="Y49" s="112">
        <v>475</v>
      </c>
      <c r="Z49" s="112">
        <v>504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Loxton Waikerie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320</v>
      </c>
      <c r="W50" s="112">
        <v>372</v>
      </c>
      <c r="X50" s="112">
        <v>401</v>
      </c>
      <c r="Y50" s="112">
        <v>431</v>
      </c>
      <c r="Z50" s="112">
        <v>481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346</v>
      </c>
      <c r="W51" s="112">
        <v>338</v>
      </c>
      <c r="X51" s="112">
        <v>376</v>
      </c>
      <c r="Y51" s="112">
        <v>346</v>
      </c>
      <c r="Z51" s="112">
        <v>360</v>
      </c>
    </row>
    <row r="52" spans="1:26" ht="15" customHeight="1" x14ac:dyDescent="0.25">
      <c r="S52" s="115" t="s">
        <v>44</v>
      </c>
      <c r="T52" s="115"/>
      <c r="U52" s="112"/>
      <c r="V52" s="112">
        <v>431</v>
      </c>
      <c r="W52" s="112">
        <v>434</v>
      </c>
      <c r="X52" s="112">
        <v>437</v>
      </c>
      <c r="Y52" s="112">
        <v>420</v>
      </c>
      <c r="Z52" s="112">
        <v>433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406</v>
      </c>
      <c r="W53" s="112">
        <v>434</v>
      </c>
      <c r="X53" s="112">
        <v>470</v>
      </c>
      <c r="Y53" s="112">
        <v>472</v>
      </c>
      <c r="Z53" s="112">
        <v>473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444</v>
      </c>
      <c r="W54" s="112">
        <v>495</v>
      </c>
      <c r="X54" s="112">
        <v>452</v>
      </c>
      <c r="Y54" s="112">
        <v>451</v>
      </c>
      <c r="Z54" s="112">
        <v>457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384</v>
      </c>
      <c r="W55" s="112">
        <v>403</v>
      </c>
      <c r="X55" s="112">
        <v>434</v>
      </c>
      <c r="Y55" s="112">
        <v>446</v>
      </c>
      <c r="Z55" s="112">
        <v>445</v>
      </c>
    </row>
    <row r="56" spans="1:26" ht="15" customHeight="1" x14ac:dyDescent="0.25">
      <c r="S56" s="115" t="s">
        <v>48</v>
      </c>
      <c r="T56" s="115"/>
      <c r="U56" s="112"/>
      <c r="V56" s="112">
        <v>198</v>
      </c>
      <c r="W56" s="112">
        <v>234</v>
      </c>
      <c r="X56" s="112">
        <v>260</v>
      </c>
      <c r="Y56" s="112">
        <v>296</v>
      </c>
      <c r="Z56" s="112">
        <v>299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103</v>
      </c>
      <c r="W57" s="112">
        <v>137</v>
      </c>
      <c r="X57" s="112">
        <v>132</v>
      </c>
      <c r="Y57" s="112">
        <v>119</v>
      </c>
      <c r="Z57" s="112">
        <v>121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42</v>
      </c>
      <c r="W58" s="112">
        <v>43</v>
      </c>
      <c r="X58" s="112">
        <v>57</v>
      </c>
      <c r="Y58" s="112">
        <v>76</v>
      </c>
      <c r="Z58" s="112">
        <v>75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24</v>
      </c>
      <c r="W59" s="112">
        <v>24</v>
      </c>
      <c r="X59" s="112">
        <v>24</v>
      </c>
      <c r="Y59" s="112">
        <v>23</v>
      </c>
      <c r="Z59" s="112">
        <v>17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8</v>
      </c>
      <c r="W60" s="112">
        <v>19</v>
      </c>
      <c r="X60" s="112">
        <v>13</v>
      </c>
      <c r="Y60" s="112">
        <v>11</v>
      </c>
      <c r="Z60" s="112">
        <v>14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4558</v>
      </c>
      <c r="W61" s="112">
        <v>4815</v>
      </c>
      <c r="X61" s="112">
        <v>4949</v>
      </c>
      <c r="Y61" s="112">
        <v>5091</v>
      </c>
      <c r="Z61" s="112">
        <v>5219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14</v>
      </c>
      <c r="W63" s="112">
        <v>11</v>
      </c>
      <c r="X63" s="112">
        <v>35</v>
      </c>
      <c r="Y63" s="112">
        <v>38</v>
      </c>
      <c r="Z63" s="112">
        <v>25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109</v>
      </c>
      <c r="W64" s="112">
        <v>86</v>
      </c>
      <c r="X64" s="112">
        <v>156</v>
      </c>
      <c r="Y64" s="112">
        <v>175</v>
      </c>
      <c r="Z64" s="112">
        <v>194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Loxton Waikerie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344</v>
      </c>
      <c r="W65" s="112">
        <v>287</v>
      </c>
      <c r="X65" s="112">
        <v>326</v>
      </c>
      <c r="Y65" s="112">
        <v>334</v>
      </c>
      <c r="Z65" s="112">
        <v>266</v>
      </c>
    </row>
    <row r="66" spans="1:26" x14ac:dyDescent="0.25">
      <c r="S66" s="115" t="s">
        <v>39</v>
      </c>
      <c r="T66" s="115"/>
      <c r="U66" s="112"/>
      <c r="V66" s="112">
        <v>423</v>
      </c>
      <c r="W66" s="112">
        <v>394</v>
      </c>
      <c r="X66" s="112">
        <v>379</v>
      </c>
      <c r="Y66" s="112">
        <v>350</v>
      </c>
      <c r="Z66" s="112">
        <v>375</v>
      </c>
    </row>
    <row r="67" spans="1:26" x14ac:dyDescent="0.25">
      <c r="S67" s="115" t="s">
        <v>40</v>
      </c>
      <c r="T67" s="115"/>
      <c r="U67" s="112"/>
      <c r="V67" s="112">
        <v>430</v>
      </c>
      <c r="W67" s="112">
        <v>466</v>
      </c>
      <c r="X67" s="112">
        <v>471</v>
      </c>
      <c r="Y67" s="112">
        <v>502</v>
      </c>
      <c r="Z67" s="112">
        <v>487</v>
      </c>
    </row>
    <row r="68" spans="1:26" x14ac:dyDescent="0.25">
      <c r="S68" s="115" t="s">
        <v>41</v>
      </c>
      <c r="T68" s="115"/>
      <c r="U68" s="112"/>
      <c r="V68" s="112">
        <v>351</v>
      </c>
      <c r="W68" s="112">
        <v>402</v>
      </c>
      <c r="X68" s="112">
        <v>458</v>
      </c>
      <c r="Y68" s="112">
        <v>518</v>
      </c>
      <c r="Z68" s="112">
        <v>442</v>
      </c>
    </row>
    <row r="69" spans="1:26" x14ac:dyDescent="0.25">
      <c r="S69" s="115" t="s">
        <v>42</v>
      </c>
      <c r="T69" s="115"/>
      <c r="U69" s="112"/>
      <c r="V69" s="112">
        <v>330</v>
      </c>
      <c r="W69" s="112">
        <v>315</v>
      </c>
      <c r="X69" s="112">
        <v>339</v>
      </c>
      <c r="Y69" s="112">
        <v>387</v>
      </c>
      <c r="Z69" s="112">
        <v>393</v>
      </c>
    </row>
    <row r="70" spans="1:26" x14ac:dyDescent="0.25">
      <c r="S70" s="115" t="s">
        <v>43</v>
      </c>
      <c r="T70" s="115"/>
      <c r="U70" s="112"/>
      <c r="V70" s="112">
        <v>398</v>
      </c>
      <c r="W70" s="112">
        <v>392</v>
      </c>
      <c r="X70" s="112">
        <v>365</v>
      </c>
      <c r="Y70" s="112">
        <v>383</v>
      </c>
      <c r="Z70" s="112">
        <v>397</v>
      </c>
    </row>
    <row r="71" spans="1:26" x14ac:dyDescent="0.25">
      <c r="S71" s="115" t="s">
        <v>44</v>
      </c>
      <c r="T71" s="115"/>
      <c r="U71" s="112"/>
      <c r="V71" s="112">
        <v>428</v>
      </c>
      <c r="W71" s="112">
        <v>413</v>
      </c>
      <c r="X71" s="112">
        <v>444</v>
      </c>
      <c r="Y71" s="112">
        <v>439</v>
      </c>
      <c r="Z71" s="112">
        <v>411</v>
      </c>
    </row>
    <row r="72" spans="1:26" x14ac:dyDescent="0.25">
      <c r="S72" s="115" t="s">
        <v>45</v>
      </c>
      <c r="T72" s="115"/>
      <c r="U72" s="112"/>
      <c r="V72" s="112">
        <v>442</v>
      </c>
      <c r="W72" s="112">
        <v>493</v>
      </c>
      <c r="X72" s="112">
        <v>459</v>
      </c>
      <c r="Y72" s="112">
        <v>485</v>
      </c>
      <c r="Z72" s="112">
        <v>507</v>
      </c>
    </row>
    <row r="73" spans="1:26" x14ac:dyDescent="0.25">
      <c r="S73" s="115" t="s">
        <v>46</v>
      </c>
      <c r="T73" s="115"/>
      <c r="U73" s="112"/>
      <c r="V73" s="112">
        <v>421</v>
      </c>
      <c r="W73" s="112">
        <v>417</v>
      </c>
      <c r="X73" s="112">
        <v>419</v>
      </c>
      <c r="Y73" s="112">
        <v>438</v>
      </c>
      <c r="Z73" s="112">
        <v>435</v>
      </c>
    </row>
    <row r="74" spans="1:26" x14ac:dyDescent="0.25">
      <c r="S74" s="115" t="s">
        <v>47</v>
      </c>
      <c r="T74" s="115"/>
      <c r="U74" s="112"/>
      <c r="V74" s="112">
        <v>320</v>
      </c>
      <c r="W74" s="112">
        <v>359</v>
      </c>
      <c r="X74" s="112">
        <v>361</v>
      </c>
      <c r="Y74" s="112">
        <v>428</v>
      </c>
      <c r="Z74" s="112">
        <v>387</v>
      </c>
    </row>
    <row r="75" spans="1:26" x14ac:dyDescent="0.25">
      <c r="S75" s="115" t="s">
        <v>48</v>
      </c>
      <c r="T75" s="115"/>
      <c r="U75" s="112"/>
      <c r="V75" s="112">
        <v>145</v>
      </c>
      <c r="W75" s="112">
        <v>182</v>
      </c>
      <c r="X75" s="112">
        <v>205</v>
      </c>
      <c r="Y75" s="112">
        <v>199</v>
      </c>
      <c r="Z75" s="112">
        <v>206</v>
      </c>
    </row>
    <row r="76" spans="1:26" x14ac:dyDescent="0.25">
      <c r="S76" s="115" t="s">
        <v>49</v>
      </c>
      <c r="T76" s="115"/>
      <c r="U76" s="112"/>
      <c r="V76" s="112">
        <v>60</v>
      </c>
      <c r="W76" s="112">
        <v>77</v>
      </c>
      <c r="X76" s="112">
        <v>95</v>
      </c>
      <c r="Y76" s="112">
        <v>106</v>
      </c>
      <c r="Z76" s="112">
        <v>79</v>
      </c>
    </row>
    <row r="77" spans="1:26" x14ac:dyDescent="0.25">
      <c r="S77" s="115" t="s">
        <v>50</v>
      </c>
      <c r="T77" s="115"/>
      <c r="U77" s="112"/>
      <c r="V77" s="112">
        <v>27</v>
      </c>
      <c r="W77" s="112">
        <v>29</v>
      </c>
      <c r="X77" s="112">
        <v>28</v>
      </c>
      <c r="Y77" s="112">
        <v>43</v>
      </c>
      <c r="Z77" s="112">
        <v>50</v>
      </c>
    </row>
    <row r="78" spans="1:26" x14ac:dyDescent="0.25">
      <c r="S78" s="115" t="s">
        <v>51</v>
      </c>
      <c r="T78" s="115"/>
      <c r="U78" s="112"/>
      <c r="V78" s="112">
        <v>24</v>
      </c>
      <c r="W78" s="112">
        <v>26</v>
      </c>
      <c r="X78" s="112">
        <v>26</v>
      </c>
      <c r="Y78" s="112">
        <v>21</v>
      </c>
      <c r="Z78" s="112">
        <v>17</v>
      </c>
    </row>
    <row r="79" spans="1:26" x14ac:dyDescent="0.25">
      <c r="S79" s="115" t="s">
        <v>52</v>
      </c>
      <c r="T79" s="115"/>
      <c r="U79" s="112"/>
      <c r="V79" s="112">
        <v>8</v>
      </c>
      <c r="W79" s="112">
        <v>5</v>
      </c>
      <c r="X79" s="112">
        <v>9</v>
      </c>
      <c r="Y79" s="112">
        <v>17</v>
      </c>
      <c r="Z79" s="112">
        <v>13</v>
      </c>
    </row>
    <row r="80" spans="1:26" x14ac:dyDescent="0.25">
      <c r="S80" s="118" t="s">
        <v>53</v>
      </c>
      <c r="T80" s="118"/>
      <c r="U80" s="112"/>
      <c r="V80" s="112">
        <v>4271</v>
      </c>
      <c r="W80" s="112">
        <v>4358</v>
      </c>
      <c r="X80" s="112">
        <v>4575</v>
      </c>
      <c r="Y80" s="112">
        <v>4853</v>
      </c>
      <c r="Z80" s="112">
        <v>4675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Loxton Waikerie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279</v>
      </c>
      <c r="W83" s="112">
        <v>298</v>
      </c>
      <c r="X83" s="112">
        <v>296</v>
      </c>
      <c r="Y83" s="112">
        <v>304</v>
      </c>
      <c r="Z83" s="112">
        <v>298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190</v>
      </c>
      <c r="W84" s="112">
        <v>186</v>
      </c>
      <c r="X84" s="112">
        <v>194</v>
      </c>
      <c r="Y84" s="112">
        <v>192</v>
      </c>
      <c r="Z84" s="112">
        <v>190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482</v>
      </c>
      <c r="W85" s="112">
        <v>499</v>
      </c>
      <c r="X85" s="112">
        <v>494</v>
      </c>
      <c r="Y85" s="112">
        <v>507</v>
      </c>
      <c r="Z85" s="112">
        <v>525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9,908</v>
      </c>
      <c r="D86" s="94">
        <f t="shared" ref="D86:D91" si="4">AD4</f>
        <v>-4.0209087253719744E-3</v>
      </c>
      <c r="E86" s="95">
        <f t="shared" ref="E86:E91" si="5">AD4</f>
        <v>-4.0209087253719744E-3</v>
      </c>
      <c r="F86" s="94">
        <f t="shared" ref="F86:F91" si="6">AF4</f>
        <v>0.12259234081123949</v>
      </c>
      <c r="G86" s="95">
        <f t="shared" ref="G86:G91" si="7">AF4</f>
        <v>0.12259234081123949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134</v>
      </c>
      <c r="W86" s="112">
        <v>136</v>
      </c>
      <c r="X86" s="112">
        <v>127</v>
      </c>
      <c r="Y86" s="112">
        <v>137</v>
      </c>
      <c r="Z86" s="112">
        <v>141</v>
      </c>
    </row>
    <row r="87" spans="1:30" ht="15" customHeight="1" x14ac:dyDescent="0.25">
      <c r="A87" s="96" t="s">
        <v>4</v>
      </c>
      <c r="B87" s="49"/>
      <c r="C87" s="97" t="str">
        <f t="shared" si="3"/>
        <v>5,223</v>
      </c>
      <c r="D87" s="94">
        <f t="shared" si="4"/>
        <v>2.5726630007855356E-2</v>
      </c>
      <c r="E87" s="95">
        <f t="shared" si="5"/>
        <v>2.5726630007855356E-2</v>
      </c>
      <c r="F87" s="94">
        <f t="shared" si="6"/>
        <v>0.14665203073545552</v>
      </c>
      <c r="G87" s="95">
        <f t="shared" si="7"/>
        <v>0.14665203073545552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77</v>
      </c>
      <c r="W87" s="112">
        <v>88</v>
      </c>
      <c r="X87" s="112">
        <v>81</v>
      </c>
      <c r="Y87" s="112">
        <v>70</v>
      </c>
      <c r="Z87" s="112">
        <v>79</v>
      </c>
    </row>
    <row r="88" spans="1:30" ht="15" customHeight="1" x14ac:dyDescent="0.25">
      <c r="A88" s="96" t="s">
        <v>5</v>
      </c>
      <c r="B88" s="49"/>
      <c r="C88" s="97" t="str">
        <f t="shared" si="3"/>
        <v>4,675</v>
      </c>
      <c r="D88" s="94">
        <f t="shared" si="4"/>
        <v>-3.6479802143446038E-2</v>
      </c>
      <c r="E88" s="95">
        <f t="shared" si="5"/>
        <v>-3.6479802143446038E-2</v>
      </c>
      <c r="F88" s="94">
        <f t="shared" si="6"/>
        <v>9.5360824742268147E-2</v>
      </c>
      <c r="G88" s="95">
        <f t="shared" si="7"/>
        <v>9.5360824742268147E-2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117</v>
      </c>
      <c r="W88" s="112">
        <v>115</v>
      </c>
      <c r="X88" s="112">
        <v>135</v>
      </c>
      <c r="Y88" s="112">
        <v>130</v>
      </c>
      <c r="Z88" s="112">
        <v>117</v>
      </c>
    </row>
    <row r="89" spans="1:30" ht="15" customHeight="1" x14ac:dyDescent="0.25">
      <c r="A89" s="49" t="s">
        <v>6</v>
      </c>
      <c r="B89" s="49"/>
      <c r="C89" s="97" t="str">
        <f t="shared" si="3"/>
        <v>6,707</v>
      </c>
      <c r="D89" s="94">
        <f t="shared" si="4"/>
        <v>1.5750416477358753E-2</v>
      </c>
      <c r="E89" s="95">
        <f t="shared" si="5"/>
        <v>1.5750416477358753E-2</v>
      </c>
      <c r="F89" s="94">
        <f t="shared" si="6"/>
        <v>0.12063492063492065</v>
      </c>
      <c r="G89" s="95">
        <f t="shared" si="7"/>
        <v>0.12063492063492065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353</v>
      </c>
      <c r="W89" s="112">
        <v>391</v>
      </c>
      <c r="X89" s="112">
        <v>397</v>
      </c>
      <c r="Y89" s="112">
        <v>396</v>
      </c>
      <c r="Z89" s="112">
        <v>543</v>
      </c>
    </row>
    <row r="90" spans="1:30" ht="15" customHeight="1" x14ac:dyDescent="0.25">
      <c r="A90" s="49" t="s">
        <v>95</v>
      </c>
      <c r="B90" s="49"/>
      <c r="C90" s="97" t="str">
        <f t="shared" si="3"/>
        <v>$41,706</v>
      </c>
      <c r="D90" s="94">
        <f t="shared" si="4"/>
        <v>7.8051491495631398E-2</v>
      </c>
      <c r="E90" s="95">
        <f t="shared" si="5"/>
        <v>7.8051491495631398E-2</v>
      </c>
      <c r="F90" s="94">
        <f t="shared" si="6"/>
        <v>0.20675636574074074</v>
      </c>
      <c r="G90" s="95">
        <f t="shared" si="7"/>
        <v>0.20675636574074074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778</v>
      </c>
      <c r="W90" s="112">
        <v>798</v>
      </c>
      <c r="X90" s="112">
        <v>817</v>
      </c>
      <c r="Y90" s="112">
        <v>855</v>
      </c>
      <c r="Z90" s="112">
        <v>689</v>
      </c>
    </row>
    <row r="91" spans="1:30" ht="15" customHeight="1" x14ac:dyDescent="0.25">
      <c r="A91" s="49" t="s">
        <v>7</v>
      </c>
      <c r="B91" s="49"/>
      <c r="C91" s="97" t="str">
        <f t="shared" si="3"/>
        <v>$347.9 mil</v>
      </c>
      <c r="D91" s="94">
        <f t="shared" si="4"/>
        <v>5.9423714988996679E-2</v>
      </c>
      <c r="E91" s="95">
        <f t="shared" si="5"/>
        <v>5.9423714988996679E-2</v>
      </c>
      <c r="F91" s="94">
        <f t="shared" si="6"/>
        <v>0.2758453902012783</v>
      </c>
      <c r="G91" s="95">
        <f t="shared" si="7"/>
        <v>0.2758453902012783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3151</v>
      </c>
      <c r="W91" s="112">
        <v>3392</v>
      </c>
      <c r="X91" s="112">
        <v>3419</v>
      </c>
      <c r="Y91" s="112">
        <v>3525</v>
      </c>
      <c r="Z91" s="112">
        <v>3625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178</v>
      </c>
      <c r="W93" s="112">
        <v>198</v>
      </c>
      <c r="X93" s="112">
        <v>195</v>
      </c>
      <c r="Y93" s="112">
        <v>199</v>
      </c>
      <c r="Z93" s="112">
        <v>218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443</v>
      </c>
      <c r="W94" s="112">
        <v>454</v>
      </c>
      <c r="X94" s="112">
        <v>472</v>
      </c>
      <c r="Y94" s="112">
        <v>489</v>
      </c>
      <c r="Z94" s="112">
        <v>496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94</v>
      </c>
      <c r="W95" s="112">
        <v>82</v>
      </c>
      <c r="X95" s="112">
        <v>108</v>
      </c>
      <c r="Y95" s="112">
        <v>110</v>
      </c>
      <c r="Z95" s="112">
        <v>110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506</v>
      </c>
      <c r="W96" s="112">
        <v>519</v>
      </c>
      <c r="X96" s="112">
        <v>547</v>
      </c>
      <c r="Y96" s="112">
        <v>551</v>
      </c>
      <c r="Z96" s="112">
        <v>537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389</v>
      </c>
      <c r="W97" s="112">
        <v>386</v>
      </c>
      <c r="X97" s="112">
        <v>391</v>
      </c>
      <c r="Y97" s="112">
        <v>406</v>
      </c>
      <c r="Z97" s="112">
        <v>395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268</v>
      </c>
      <c r="W98" s="112">
        <v>272</v>
      </c>
      <c r="X98" s="112">
        <v>278</v>
      </c>
      <c r="Y98" s="112">
        <v>281</v>
      </c>
      <c r="Z98" s="112">
        <v>284</v>
      </c>
    </row>
    <row r="99" spans="1:32" ht="15" customHeight="1" x14ac:dyDescent="0.25">
      <c r="S99" s="115" t="s">
        <v>188</v>
      </c>
      <c r="T99" s="115"/>
      <c r="U99" s="112"/>
      <c r="V99" s="112">
        <v>29</v>
      </c>
      <c r="W99" s="112">
        <v>26</v>
      </c>
      <c r="X99" s="112">
        <v>33</v>
      </c>
      <c r="Y99" s="112">
        <v>35</v>
      </c>
      <c r="Z99" s="112">
        <v>69</v>
      </c>
    </row>
    <row r="100" spans="1:32" ht="15" customHeight="1" x14ac:dyDescent="0.25">
      <c r="S100" s="115" t="s">
        <v>58</v>
      </c>
      <c r="T100" s="115"/>
      <c r="U100" s="112"/>
      <c r="V100" s="112">
        <v>392</v>
      </c>
      <c r="W100" s="112">
        <v>395</v>
      </c>
      <c r="X100" s="112">
        <v>403</v>
      </c>
      <c r="Y100" s="112">
        <v>424</v>
      </c>
      <c r="Z100" s="112">
        <v>362</v>
      </c>
    </row>
    <row r="101" spans="1:32" x14ac:dyDescent="0.25">
      <c r="A101" s="18"/>
      <c r="S101" s="118" t="s">
        <v>53</v>
      </c>
      <c r="T101" s="118"/>
      <c r="U101" s="112"/>
      <c r="V101" s="112">
        <v>2832</v>
      </c>
      <c r="W101" s="112">
        <v>2934</v>
      </c>
      <c r="X101" s="112">
        <v>2990</v>
      </c>
      <c r="Y101" s="112">
        <v>3066</v>
      </c>
      <c r="Z101" s="112">
        <v>3074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6205</v>
      </c>
      <c r="W104" s="112">
        <v>6664</v>
      </c>
      <c r="X104" s="112">
        <v>6725</v>
      </c>
      <c r="Y104" s="112">
        <v>7177</v>
      </c>
      <c r="Z104" s="112">
        <v>7273</v>
      </c>
      <c r="AB104" s="109" t="str">
        <f>TEXT(Z104,"###,###")</f>
        <v>7,273</v>
      </c>
      <c r="AD104" s="130">
        <f>Z104/($Z$4)*100</f>
        <v>73.40532902704885</v>
      </c>
      <c r="AF104" s="109"/>
    </row>
    <row r="105" spans="1:32" x14ac:dyDescent="0.25">
      <c r="S105" s="115" t="s">
        <v>17</v>
      </c>
      <c r="T105" s="115"/>
      <c r="U105" s="112"/>
      <c r="V105" s="112">
        <v>1400</v>
      </c>
      <c r="W105" s="112">
        <v>1391</v>
      </c>
      <c r="X105" s="112">
        <v>1407</v>
      </c>
      <c r="Y105" s="112">
        <v>1432</v>
      </c>
      <c r="Z105" s="112">
        <v>1342</v>
      </c>
      <c r="AB105" s="109" t="str">
        <f>TEXT(Z105,"###,###")</f>
        <v>1,342</v>
      </c>
      <c r="AD105" s="130">
        <f>Z105/($Z$4)*100</f>
        <v>13.544610415825595</v>
      </c>
      <c r="AF105" s="109"/>
    </row>
    <row r="106" spans="1:32" x14ac:dyDescent="0.25">
      <c r="S106" s="118" t="s">
        <v>53</v>
      </c>
      <c r="T106" s="118"/>
      <c r="U106" s="120"/>
      <c r="V106" s="120">
        <v>7605</v>
      </c>
      <c r="W106" s="120">
        <v>8055</v>
      </c>
      <c r="X106" s="120">
        <v>8132</v>
      </c>
      <c r="Y106" s="120">
        <v>8609</v>
      </c>
      <c r="Z106" s="120">
        <v>8615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1384</v>
      </c>
      <c r="W108" s="112">
        <v>1458</v>
      </c>
      <c r="X108" s="112">
        <v>1528</v>
      </c>
      <c r="Y108" s="112">
        <v>1490</v>
      </c>
      <c r="Z108" s="112">
        <v>1424</v>
      </c>
      <c r="AB108" s="109" t="str">
        <f>TEXT(Z108,"###,###")</f>
        <v>1,424</v>
      </c>
      <c r="AD108" s="130">
        <f>Z108/($Z$4)*100</f>
        <v>14.372224465078725</v>
      </c>
      <c r="AF108" s="109"/>
    </row>
    <row r="109" spans="1:32" x14ac:dyDescent="0.25">
      <c r="S109" s="115" t="s">
        <v>20</v>
      </c>
      <c r="T109" s="115"/>
      <c r="U109" s="112"/>
      <c r="V109" s="112">
        <v>1725</v>
      </c>
      <c r="W109" s="112">
        <v>1782</v>
      </c>
      <c r="X109" s="112">
        <v>1882</v>
      </c>
      <c r="Y109" s="112">
        <v>1942</v>
      </c>
      <c r="Z109" s="112">
        <v>1900</v>
      </c>
      <c r="AB109" s="109" t="str">
        <f>TEXT(Z109,"###,###")</f>
        <v>1,900</v>
      </c>
      <c r="AD109" s="130">
        <f>Z109/($Z$4)*100</f>
        <v>19.176423092450545</v>
      </c>
      <c r="AF109" s="109"/>
    </row>
    <row r="110" spans="1:32" x14ac:dyDescent="0.25">
      <c r="S110" s="115" t="s">
        <v>21</v>
      </c>
      <c r="T110" s="115"/>
      <c r="U110" s="112"/>
      <c r="V110" s="112">
        <v>2202</v>
      </c>
      <c r="W110" s="112">
        <v>2269</v>
      </c>
      <c r="X110" s="112">
        <v>2349</v>
      </c>
      <c r="Y110" s="112">
        <v>2458</v>
      </c>
      <c r="Z110" s="112">
        <v>2446</v>
      </c>
      <c r="AB110" s="109" t="str">
        <f>TEXT(Z110,"###,###")</f>
        <v>2,446</v>
      </c>
      <c r="AD110" s="130">
        <f>Z110/($Z$4)*100</f>
        <v>24.687121517965281</v>
      </c>
      <c r="AF110" s="109"/>
    </row>
    <row r="111" spans="1:32" x14ac:dyDescent="0.25">
      <c r="S111" s="115" t="s">
        <v>22</v>
      </c>
      <c r="T111" s="115"/>
      <c r="U111" s="112"/>
      <c r="V111" s="112">
        <v>2231</v>
      </c>
      <c r="W111" s="112">
        <v>2256</v>
      </c>
      <c r="X111" s="112">
        <v>2373</v>
      </c>
      <c r="Y111" s="112">
        <v>2717</v>
      </c>
      <c r="Z111" s="112">
        <v>2846</v>
      </c>
      <c r="AB111" s="109" t="str">
        <f>TEXT(Z111,"###,###")</f>
        <v>2,846</v>
      </c>
      <c r="AD111" s="130">
        <f>Z111/($Z$4)*100</f>
        <v>28.724263221639077</v>
      </c>
      <c r="AF111" s="109"/>
    </row>
    <row r="112" spans="1:32" x14ac:dyDescent="0.25">
      <c r="S112" s="118" t="s">
        <v>53</v>
      </c>
      <c r="T112" s="118"/>
      <c r="U112" s="112"/>
      <c r="V112" s="112">
        <v>8827</v>
      </c>
      <c r="W112" s="112">
        <v>9172</v>
      </c>
      <c r="X112" s="112">
        <v>9529</v>
      </c>
      <c r="Y112" s="112">
        <v>9947</v>
      </c>
      <c r="Z112" s="112">
        <v>9905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42.92</v>
      </c>
      <c r="W118" s="131">
        <v>43.73</v>
      </c>
      <c r="X118" s="131">
        <v>43.59</v>
      </c>
      <c r="Y118" s="131">
        <v>43.7</v>
      </c>
      <c r="Z118" s="131">
        <v>43.35</v>
      </c>
      <c r="AB118" s="109" t="str">
        <f>TEXT(Z118,"##.0")</f>
        <v>43.4</v>
      </c>
    </row>
    <row r="120" spans="19:32" x14ac:dyDescent="0.25">
      <c r="S120" s="101" t="s">
        <v>97</v>
      </c>
      <c r="T120" s="112"/>
      <c r="U120" s="112"/>
      <c r="V120" s="112">
        <v>4635</v>
      </c>
      <c r="W120" s="112">
        <v>4806</v>
      </c>
      <c r="X120" s="112">
        <v>4874</v>
      </c>
      <c r="Y120" s="112">
        <v>5049</v>
      </c>
      <c r="Z120" s="112">
        <v>5179</v>
      </c>
      <c r="AB120" s="109" t="str">
        <f>TEXT(Z120,"###,###")</f>
        <v>5,179</v>
      </c>
    </row>
    <row r="121" spans="19:32" x14ac:dyDescent="0.25">
      <c r="S121" s="101" t="s">
        <v>98</v>
      </c>
      <c r="T121" s="112"/>
      <c r="U121" s="112"/>
      <c r="V121" s="112">
        <v>705</v>
      </c>
      <c r="W121" s="112">
        <v>842</v>
      </c>
      <c r="X121" s="112">
        <v>837</v>
      </c>
      <c r="Y121" s="112">
        <v>834</v>
      </c>
      <c r="Z121" s="112">
        <v>819</v>
      </c>
      <c r="AB121" s="109" t="str">
        <f>TEXT(Z121,"###,###")</f>
        <v>819</v>
      </c>
    </row>
    <row r="122" spans="19:32" x14ac:dyDescent="0.25">
      <c r="S122" s="101" t="s">
        <v>99</v>
      </c>
      <c r="T122" s="112"/>
      <c r="U122" s="112"/>
      <c r="V122" s="112">
        <v>652</v>
      </c>
      <c r="W122" s="112">
        <v>675</v>
      </c>
      <c r="X122" s="112">
        <v>704</v>
      </c>
      <c r="Y122" s="112">
        <v>722</v>
      </c>
      <c r="Z122" s="112">
        <v>706</v>
      </c>
      <c r="AB122" s="109" t="str">
        <f>TEXT(Z122,"###,###")</f>
        <v>706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5287</v>
      </c>
      <c r="W124" s="112">
        <v>5481</v>
      </c>
      <c r="X124" s="112">
        <v>5578</v>
      </c>
      <c r="Y124" s="112">
        <v>5771</v>
      </c>
      <c r="Z124" s="112">
        <v>5885</v>
      </c>
      <c r="AB124" s="109" t="str">
        <f>TEXT(Z124,"###,###")</f>
        <v>5,885</v>
      </c>
      <c r="AD124" s="127">
        <f>Z124/$Z$7*100</f>
        <v>87.744147905173691</v>
      </c>
    </row>
    <row r="125" spans="19:32" x14ac:dyDescent="0.25">
      <c r="S125" s="101" t="s">
        <v>101</v>
      </c>
      <c r="T125" s="112"/>
      <c r="U125" s="112"/>
      <c r="V125" s="112">
        <v>1357</v>
      </c>
      <c r="W125" s="112">
        <v>1517</v>
      </c>
      <c r="X125" s="112">
        <v>1541</v>
      </c>
      <c r="Y125" s="112">
        <v>1556</v>
      </c>
      <c r="Z125" s="112">
        <v>1525</v>
      </c>
      <c r="AB125" s="109" t="str">
        <f>TEXT(Z125,"###,###")</f>
        <v>1,525</v>
      </c>
      <c r="AD125" s="127">
        <f>Z125/$Z$7*100</f>
        <v>22.73743849709259</v>
      </c>
    </row>
    <row r="127" spans="19:32" x14ac:dyDescent="0.25">
      <c r="S127" s="101" t="s">
        <v>102</v>
      </c>
      <c r="T127" s="112"/>
      <c r="U127" s="112"/>
      <c r="V127" s="112">
        <v>3152</v>
      </c>
      <c r="W127" s="112">
        <v>3393</v>
      </c>
      <c r="X127" s="112">
        <v>3423</v>
      </c>
      <c r="Y127" s="112">
        <v>3528</v>
      </c>
      <c r="Z127" s="112">
        <v>3620</v>
      </c>
      <c r="AB127" s="109" t="str">
        <f>TEXT(Z127,"###,###")</f>
        <v>3,620</v>
      </c>
      <c r="AD127" s="127">
        <f>Z127/$Z$7*100</f>
        <v>53.97346056359028</v>
      </c>
    </row>
    <row r="128" spans="19:32" x14ac:dyDescent="0.25">
      <c r="S128" s="101" t="s">
        <v>103</v>
      </c>
      <c r="T128" s="112"/>
      <c r="U128" s="112"/>
      <c r="V128" s="112">
        <v>2838</v>
      </c>
      <c r="W128" s="112">
        <v>2937</v>
      </c>
      <c r="X128" s="112">
        <v>2985</v>
      </c>
      <c r="Y128" s="112">
        <v>3071</v>
      </c>
      <c r="Z128" s="112">
        <v>3079</v>
      </c>
      <c r="AB128" s="109" t="str">
        <f>TEXT(Z128,"###,###")</f>
        <v>3,079</v>
      </c>
      <c r="AD128" s="127">
        <f>Z128/$Z$7*100</f>
        <v>45.907261070523333</v>
      </c>
    </row>
    <row r="130" spans="19:20" x14ac:dyDescent="0.25">
      <c r="S130" s="101" t="s">
        <v>261</v>
      </c>
      <c r="T130" s="127">
        <v>77.21783211570002</v>
      </c>
    </row>
    <row r="131" spans="19:20" x14ac:dyDescent="0.25">
      <c r="S131" s="101" t="s">
        <v>262</v>
      </c>
      <c r="T131" s="127">
        <v>12.211122707618905</v>
      </c>
    </row>
    <row r="132" spans="19:20" x14ac:dyDescent="0.25">
      <c r="S132" s="101" t="s">
        <v>263</v>
      </c>
      <c r="T132" s="127">
        <v>10.526315789473683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C610E67-00DC-4DA5-A8EA-AE84D3F1E8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91B1B31-69DB-4CFA-974F-E6C0C556BC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4BAC402-DC77-495F-90B4-B7B8581D3CB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B2160D1-71D7-4729-B1C0-E76257D1BD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5881A-DD8F-4002-8EFE-8A84BF499859}">
  <sheetPr codeName="Sheet95">
    <tabColor theme="4" tint="-0.249977111117893"/>
  </sheetPr>
  <dimension ref="A1:AH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style="101" customWidth="1"/>
    <col min="34" max="34" width="9.140625" style="10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137</v>
      </c>
      <c r="T1" s="99"/>
      <c r="U1" s="99"/>
      <c r="V1" s="99"/>
      <c r="W1" s="99"/>
      <c r="X1" s="99"/>
      <c r="Y1" s="100" t="s">
        <v>221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137</v>
      </c>
      <c r="Y3" s="105" t="s">
        <v>221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10.31 Maralinga Tjarutja,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</v>
      </c>
      <c r="W4" s="108">
        <v>30</v>
      </c>
      <c r="X4" s="108">
        <v>24</v>
      </c>
      <c r="Y4" s="108">
        <v>30</v>
      </c>
      <c r="Z4" s="108">
        <v>20</v>
      </c>
      <c r="AB4" s="109" t="str">
        <f>TEXT(Z4,"###,###")</f>
        <v>20</v>
      </c>
      <c r="AD4" s="110">
        <f>Z4/Y4-1</f>
        <v>-0.33333333333333337</v>
      </c>
      <c r="AF4" s="110">
        <f>Z4/V4-1</f>
        <v>0.53846153846153855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</v>
      </c>
      <c r="W5" s="108">
        <v>10</v>
      </c>
      <c r="X5" s="108">
        <v>11</v>
      </c>
      <c r="Y5" s="108">
        <v>9</v>
      </c>
      <c r="Z5" s="108">
        <v>9</v>
      </c>
      <c r="AB5" s="109" t="str">
        <f>TEXT(Z5,"###,###")</f>
        <v>9</v>
      </c>
      <c r="AD5" s="110">
        <f t="shared" ref="AD5:AD9" si="0">Z5/Y5-1</f>
        <v>0</v>
      </c>
      <c r="AF5" s="110">
        <f t="shared" ref="AF5:AF9" si="1">Z5/V5-1</f>
        <v>1.25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14</v>
      </c>
      <c r="W6" s="108">
        <v>22</v>
      </c>
      <c r="X6" s="108">
        <v>13</v>
      </c>
      <c r="Y6" s="108">
        <v>18</v>
      </c>
      <c r="Z6" s="108">
        <v>16</v>
      </c>
      <c r="AB6" s="109" t="str">
        <f>TEXT(Z6,"###,###")</f>
        <v>16</v>
      </c>
      <c r="AD6" s="110">
        <f t="shared" si="0"/>
        <v>-0.11111111111111116</v>
      </c>
      <c r="AF6" s="110">
        <f t="shared" si="1"/>
        <v>0.14285714285714279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</v>
      </c>
      <c r="W7" s="108">
        <v>16</v>
      </c>
      <c r="X7" s="108">
        <v>20</v>
      </c>
      <c r="Y7" s="108">
        <v>22</v>
      </c>
      <c r="Z7" s="108">
        <v>17</v>
      </c>
      <c r="AB7" s="109" t="str">
        <f>TEXT(Z7,"###,###")</f>
        <v>17</v>
      </c>
      <c r="AD7" s="110">
        <f t="shared" si="0"/>
        <v>-0.22727272727272729</v>
      </c>
      <c r="AF7" s="110">
        <f t="shared" si="1"/>
        <v>0.41666666666666674</v>
      </c>
    </row>
    <row r="8" spans="1:32" ht="17.25" customHeight="1" x14ac:dyDescent="0.25">
      <c r="A8" s="62" t="s">
        <v>12</v>
      </c>
      <c r="B8" s="63"/>
      <c r="C8" s="29"/>
      <c r="D8" s="64" t="str">
        <f>AB4</f>
        <v>20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17</v>
      </c>
      <c r="P8" s="65"/>
      <c r="S8" s="107" t="s">
        <v>82</v>
      </c>
      <c r="T8" s="108"/>
      <c r="U8" s="108"/>
      <c r="V8" s="108">
        <v>68754.080000000002</v>
      </c>
      <c r="W8" s="108">
        <v>43184.69</v>
      </c>
      <c r="X8" s="108">
        <v>9695</v>
      </c>
      <c r="Y8" s="108">
        <v>23161</v>
      </c>
      <c r="Z8" s="108">
        <v>23139.37</v>
      </c>
      <c r="AB8" s="109" t="str">
        <f>TEXT(Z8,"$###,###")</f>
        <v>$23,139</v>
      </c>
      <c r="AD8" s="110">
        <f t="shared" si="0"/>
        <v>-9.338975001079719E-4</v>
      </c>
      <c r="AF8" s="110">
        <f t="shared" si="1"/>
        <v>-0.6634473183264179</v>
      </c>
    </row>
    <row r="9" spans="1:32" x14ac:dyDescent="0.25">
      <c r="A9" s="30" t="s">
        <v>14</v>
      </c>
      <c r="B9" s="69"/>
      <c r="C9" s="70"/>
      <c r="D9" s="71">
        <f>AD104</f>
        <v>0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29.411764705882355</v>
      </c>
      <c r="P9" s="72" t="s">
        <v>83</v>
      </c>
      <c r="S9" s="107" t="s">
        <v>7</v>
      </c>
      <c r="T9" s="108"/>
      <c r="U9" s="108"/>
      <c r="V9" s="108">
        <v>511105</v>
      </c>
      <c r="W9" s="108">
        <v>1018192</v>
      </c>
      <c r="X9" s="108">
        <v>729728</v>
      </c>
      <c r="Y9" s="108">
        <v>1084341</v>
      </c>
      <c r="Z9" s="108">
        <v>1005527</v>
      </c>
      <c r="AB9" s="109" t="str">
        <f>TEXT(Z9/1000000,"$#,###.0")&amp;" mil"</f>
        <v>$1.0 mil</v>
      </c>
      <c r="AD9" s="110">
        <f t="shared" si="0"/>
        <v>-7.2683777520171189E-2</v>
      </c>
      <c r="AF9" s="110">
        <f t="shared" si="1"/>
        <v>0.96735895755275325</v>
      </c>
    </row>
    <row r="10" spans="1:32" x14ac:dyDescent="0.25">
      <c r="A10" s="30" t="s">
        <v>17</v>
      </c>
      <c r="B10" s="69"/>
      <c r="C10" s="70"/>
      <c r="D10" s="71">
        <f>AD105</f>
        <v>90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70.588235294117652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94.117647058823522</v>
      </c>
      <c r="P11" s="72" t="s">
        <v>83</v>
      </c>
      <c r="S11" s="107" t="s">
        <v>29</v>
      </c>
      <c r="T11" s="112"/>
      <c r="U11" s="112"/>
      <c r="V11" s="112">
        <v>17</v>
      </c>
      <c r="W11" s="112">
        <v>29</v>
      </c>
      <c r="X11" s="112">
        <v>24</v>
      </c>
      <c r="Y11" s="112">
        <v>27</v>
      </c>
      <c r="Z11" s="112">
        <v>21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0</v>
      </c>
      <c r="P12" s="72" t="s">
        <v>83</v>
      </c>
      <c r="S12" s="107" t="s">
        <v>30</v>
      </c>
      <c r="T12" s="112"/>
      <c r="U12" s="112"/>
      <c r="V12" s="112">
        <v>0</v>
      </c>
      <c r="W12" s="112">
        <v>0</v>
      </c>
      <c r="X12" s="112">
        <v>0</v>
      </c>
      <c r="Y12" s="112">
        <v>0</v>
      </c>
      <c r="Z12" s="112">
        <v>0</v>
      </c>
    </row>
    <row r="13" spans="1:32" ht="15" customHeight="1" x14ac:dyDescent="0.25">
      <c r="A13" s="30" t="s">
        <v>19</v>
      </c>
      <c r="B13" s="70"/>
      <c r="C13" s="70"/>
      <c r="D13" s="71">
        <f>AD108</f>
        <v>0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0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0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38.6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65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0</v>
      </c>
      <c r="P15" s="72" t="s">
        <v>83</v>
      </c>
      <c r="S15" s="115" t="s">
        <v>59</v>
      </c>
      <c r="T15" s="115"/>
      <c r="U15" s="116"/>
      <c r="V15" s="116">
        <v>0</v>
      </c>
      <c r="W15" s="116">
        <v>0</v>
      </c>
      <c r="X15" s="116">
        <v>0</v>
      </c>
      <c r="Y15" s="112">
        <v>0</v>
      </c>
      <c r="Z15" s="112">
        <v>0</v>
      </c>
      <c r="AB15" s="117">
        <f t="shared" ref="AB15:AB34" si="2">IF(Z15="np",0,Z15/$Z$34)</f>
        <v>0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35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100</v>
      </c>
      <c r="P16" s="37" t="s">
        <v>83</v>
      </c>
      <c r="S16" s="115" t="s">
        <v>60</v>
      </c>
      <c r="T16" s="115"/>
      <c r="U16" s="116"/>
      <c r="V16" s="116">
        <v>0</v>
      </c>
      <c r="W16" s="116">
        <v>0</v>
      </c>
      <c r="X16" s="116">
        <v>0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0</v>
      </c>
      <c r="W17" s="116">
        <v>0</v>
      </c>
      <c r="X17" s="116">
        <v>0</v>
      </c>
      <c r="Y17" s="112">
        <v>0</v>
      </c>
      <c r="Z17" s="112">
        <v>0</v>
      </c>
      <c r="AB17" s="117">
        <f t="shared" si="2"/>
        <v>0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0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1" t="str">
        <f>$S$1&amp;" ("&amp;$V$2&amp;" to "&amp;$Z$2&amp;")"</f>
        <v>Maralinga Tjarutja (2018-19 to 2022-23)</v>
      </c>
      <c r="B19" s="61"/>
      <c r="C19" s="61"/>
      <c r="D19" s="61"/>
      <c r="E19" s="61"/>
      <c r="F19" s="61"/>
      <c r="G19" s="61" t="str">
        <f>$S$1&amp;" ("&amp;$V$2&amp;" to "&amp;$Z$2&amp;")"</f>
        <v>Maralinga Tjarutja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0</v>
      </c>
      <c r="W19" s="116">
        <v>0</v>
      </c>
      <c r="X19" s="116">
        <v>0</v>
      </c>
      <c r="Y19" s="112">
        <v>0</v>
      </c>
      <c r="Z19" s="112">
        <v>0</v>
      </c>
      <c r="AB19" s="117">
        <f t="shared" si="2"/>
        <v>0</v>
      </c>
    </row>
    <row r="20" spans="1:28" x14ac:dyDescent="0.25">
      <c r="S20" s="115" t="s">
        <v>64</v>
      </c>
      <c r="T20" s="115"/>
      <c r="U20" s="116"/>
      <c r="V20" s="116">
        <v>0</v>
      </c>
      <c r="W20" s="116">
        <v>0</v>
      </c>
      <c r="X20" s="116">
        <v>0</v>
      </c>
      <c r="Y20" s="112">
        <v>0</v>
      </c>
      <c r="Z20" s="112">
        <v>0</v>
      </c>
      <c r="AB20" s="117">
        <f t="shared" si="2"/>
        <v>0</v>
      </c>
    </row>
    <row r="21" spans="1:28" x14ac:dyDescent="0.25">
      <c r="S21" s="115" t="s">
        <v>65</v>
      </c>
      <c r="T21" s="115"/>
      <c r="U21" s="116"/>
      <c r="V21" s="116">
        <v>0</v>
      </c>
      <c r="W21" s="116">
        <v>0</v>
      </c>
      <c r="X21" s="116">
        <v>1</v>
      </c>
      <c r="Y21" s="112">
        <v>0</v>
      </c>
      <c r="Z21" s="112">
        <v>0</v>
      </c>
      <c r="AB21" s="117">
        <f t="shared" si="2"/>
        <v>0</v>
      </c>
    </row>
    <row r="22" spans="1:28" x14ac:dyDescent="0.25">
      <c r="S22" s="115" t="s">
        <v>66</v>
      </c>
      <c r="T22" s="115"/>
      <c r="U22" s="116"/>
      <c r="V22" s="116">
        <v>0</v>
      </c>
      <c r="W22" s="116">
        <v>0</v>
      </c>
      <c r="X22" s="116">
        <v>0</v>
      </c>
      <c r="Y22" s="112">
        <v>0</v>
      </c>
      <c r="Z22" s="112">
        <v>0</v>
      </c>
      <c r="AB22" s="117">
        <f t="shared" si="2"/>
        <v>0</v>
      </c>
    </row>
    <row r="23" spans="1:28" x14ac:dyDescent="0.25">
      <c r="S23" s="115" t="s">
        <v>67</v>
      </c>
      <c r="T23" s="115"/>
      <c r="U23" s="116"/>
      <c r="V23" s="116">
        <v>0</v>
      </c>
      <c r="W23" s="116">
        <v>0</v>
      </c>
      <c r="X23" s="116">
        <v>0</v>
      </c>
      <c r="Y23" s="112">
        <v>0</v>
      </c>
      <c r="Z23" s="112">
        <v>0</v>
      </c>
      <c r="AB23" s="117">
        <f t="shared" si="2"/>
        <v>0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0</v>
      </c>
      <c r="W25" s="116">
        <v>0</v>
      </c>
      <c r="X25" s="116">
        <v>0</v>
      </c>
      <c r="Y25" s="112">
        <v>0</v>
      </c>
      <c r="Z25" s="112">
        <v>0</v>
      </c>
      <c r="AB25" s="117">
        <f t="shared" si="2"/>
        <v>0</v>
      </c>
    </row>
    <row r="26" spans="1:28" x14ac:dyDescent="0.25">
      <c r="S26" s="115" t="s">
        <v>70</v>
      </c>
      <c r="T26" s="115"/>
      <c r="U26" s="116"/>
      <c r="V26" s="116">
        <v>0</v>
      </c>
      <c r="W26" s="116">
        <v>0</v>
      </c>
      <c r="X26" s="116">
        <v>0</v>
      </c>
      <c r="Y26" s="112">
        <v>0</v>
      </c>
      <c r="Z26" s="112">
        <v>0</v>
      </c>
      <c r="AB26" s="117">
        <f t="shared" si="2"/>
        <v>0</v>
      </c>
    </row>
    <row r="27" spans="1:28" x14ac:dyDescent="0.25">
      <c r="S27" s="115" t="s">
        <v>71</v>
      </c>
      <c r="T27" s="115"/>
      <c r="U27" s="116"/>
      <c r="V27" s="116">
        <v>0</v>
      </c>
      <c r="W27" s="116">
        <v>0</v>
      </c>
      <c r="X27" s="116">
        <v>0</v>
      </c>
      <c r="Y27" s="112">
        <v>0</v>
      </c>
      <c r="Z27" s="112">
        <v>0</v>
      </c>
      <c r="AB27" s="117">
        <f t="shared" si="2"/>
        <v>0</v>
      </c>
    </row>
    <row r="28" spans="1:28" x14ac:dyDescent="0.25">
      <c r="S28" s="115" t="s">
        <v>72</v>
      </c>
      <c r="T28" s="115"/>
      <c r="U28" s="116"/>
      <c r="V28" s="116">
        <v>0</v>
      </c>
      <c r="W28" s="116">
        <v>0</v>
      </c>
      <c r="X28" s="116">
        <v>0</v>
      </c>
      <c r="Y28" s="112">
        <v>0</v>
      </c>
      <c r="Z28" s="112">
        <v>0</v>
      </c>
      <c r="AB28" s="117">
        <f t="shared" si="2"/>
        <v>0</v>
      </c>
    </row>
    <row r="29" spans="1:28" x14ac:dyDescent="0.25">
      <c r="S29" s="115" t="s">
        <v>73</v>
      </c>
      <c r="T29" s="115"/>
      <c r="U29" s="116"/>
      <c r="V29" s="116">
        <v>3</v>
      </c>
      <c r="W29" s="116">
        <v>0</v>
      </c>
      <c r="X29" s="116">
        <v>0</v>
      </c>
      <c r="Y29" s="112">
        <v>0</v>
      </c>
      <c r="Z29" s="112">
        <v>0</v>
      </c>
      <c r="AB29" s="117">
        <f t="shared" si="2"/>
        <v>0</v>
      </c>
    </row>
    <row r="30" spans="1:28" x14ac:dyDescent="0.25">
      <c r="S30" s="115" t="s">
        <v>74</v>
      </c>
      <c r="T30" s="115"/>
      <c r="U30" s="116"/>
      <c r="V30" s="116">
        <v>3</v>
      </c>
      <c r="W30" s="116">
        <v>8</v>
      </c>
      <c r="X30" s="116">
        <v>8</v>
      </c>
      <c r="Y30" s="112">
        <v>6</v>
      </c>
      <c r="Z30" s="112">
        <v>5</v>
      </c>
      <c r="AB30" s="117">
        <f t="shared" si="2"/>
        <v>0.23809523809523808</v>
      </c>
    </row>
    <row r="31" spans="1:28" x14ac:dyDescent="0.25">
      <c r="S31" s="115" t="s">
        <v>75</v>
      </c>
      <c r="T31" s="115"/>
      <c r="U31" s="116"/>
      <c r="V31" s="116">
        <v>5</v>
      </c>
      <c r="W31" s="116">
        <v>11</v>
      </c>
      <c r="X31" s="116">
        <v>13</v>
      </c>
      <c r="Y31" s="112">
        <v>14</v>
      </c>
      <c r="Z31" s="112">
        <v>12</v>
      </c>
      <c r="AB31" s="117">
        <f t="shared" si="2"/>
        <v>0.5714285714285714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0</v>
      </c>
      <c r="W32" s="116">
        <v>5</v>
      </c>
      <c r="X32" s="116">
        <v>1</v>
      </c>
      <c r="Y32" s="112">
        <v>0</v>
      </c>
      <c r="Z32" s="112">
        <v>0</v>
      </c>
      <c r="AB32" s="117">
        <f t="shared" si="2"/>
        <v>0</v>
      </c>
    </row>
    <row r="33" spans="19:32" x14ac:dyDescent="0.25">
      <c r="S33" s="115" t="s">
        <v>77</v>
      </c>
      <c r="T33" s="115"/>
      <c r="U33" s="116"/>
      <c r="V33" s="116">
        <v>0</v>
      </c>
      <c r="W33" s="116">
        <v>4</v>
      </c>
      <c r="X33" s="116">
        <v>1</v>
      </c>
      <c r="Y33" s="112">
        <v>0</v>
      </c>
      <c r="Z33" s="112">
        <v>0</v>
      </c>
      <c r="AB33" s="117">
        <f t="shared" si="2"/>
        <v>0</v>
      </c>
    </row>
    <row r="34" spans="19:32" x14ac:dyDescent="0.25">
      <c r="S34" s="118" t="s">
        <v>53</v>
      </c>
      <c r="T34" s="118"/>
      <c r="U34" s="119"/>
      <c r="V34" s="119">
        <v>17</v>
      </c>
      <c r="W34" s="119">
        <v>26</v>
      </c>
      <c r="X34" s="119">
        <v>24</v>
      </c>
      <c r="Y34" s="120">
        <v>24</v>
      </c>
      <c r="Z34" s="120">
        <v>21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12</v>
      </c>
      <c r="W37" s="112">
        <v>4</v>
      </c>
      <c r="X37" s="112">
        <v>20</v>
      </c>
      <c r="Y37" s="112">
        <v>20</v>
      </c>
      <c r="Z37" s="112">
        <v>14</v>
      </c>
      <c r="AB37" s="132">
        <f>Z37/Z40*100</f>
        <v>100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0</v>
      </c>
      <c r="W38" s="112">
        <v>7</v>
      </c>
      <c r="X38" s="112">
        <v>0</v>
      </c>
      <c r="Y38" s="112">
        <v>6</v>
      </c>
      <c r="Z38" s="112">
        <v>0</v>
      </c>
      <c r="AB38" s="132">
        <f>Z38/Z40*100</f>
        <v>0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</v>
      </c>
      <c r="W40" s="112">
        <v>11</v>
      </c>
      <c r="X40" s="112">
        <v>20</v>
      </c>
      <c r="Y40" s="112">
        <v>26</v>
      </c>
      <c r="Z40" s="112">
        <v>14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0</v>
      </c>
      <c r="X45" s="112">
        <v>0</v>
      </c>
      <c r="Y45" s="112">
        <v>0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0</v>
      </c>
      <c r="W46" s="112">
        <v>0</v>
      </c>
      <c r="X46" s="112">
        <v>2</v>
      </c>
      <c r="Y46" s="112">
        <v>0</v>
      </c>
      <c r="Z46" s="112">
        <v>0</v>
      </c>
    </row>
    <row r="47" spans="19:32" x14ac:dyDescent="0.25">
      <c r="S47" s="115" t="s">
        <v>39</v>
      </c>
      <c r="T47" s="115"/>
      <c r="U47" s="112"/>
      <c r="V47" s="112">
        <v>0</v>
      </c>
      <c r="W47" s="112">
        <v>0</v>
      </c>
      <c r="X47" s="112">
        <v>2</v>
      </c>
      <c r="Y47" s="112">
        <v>3</v>
      </c>
      <c r="Z47" s="112">
        <v>0</v>
      </c>
    </row>
    <row r="48" spans="19:32" x14ac:dyDescent="0.25">
      <c r="S48" s="115" t="s">
        <v>40</v>
      </c>
      <c r="T48" s="115"/>
      <c r="U48" s="112"/>
      <c r="V48" s="112">
        <v>0</v>
      </c>
      <c r="W48" s="112">
        <v>0</v>
      </c>
      <c r="X48" s="112">
        <v>0</v>
      </c>
      <c r="Y48" s="112">
        <v>0</v>
      </c>
      <c r="Z48" s="112">
        <v>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0</v>
      </c>
      <c r="W49" s="112">
        <v>0</v>
      </c>
      <c r="X49" s="112">
        <v>1</v>
      </c>
      <c r="Y49" s="112">
        <v>0</v>
      </c>
      <c r="Z49" s="112">
        <v>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Maralinga Tjarutja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0</v>
      </c>
      <c r="W50" s="112">
        <v>0</v>
      </c>
      <c r="X50" s="112">
        <v>0</v>
      </c>
      <c r="Y50" s="112">
        <v>0</v>
      </c>
      <c r="Z50" s="112">
        <v>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0</v>
      </c>
      <c r="W51" s="112">
        <v>0</v>
      </c>
      <c r="X51" s="112">
        <v>1</v>
      </c>
      <c r="Y51" s="112">
        <v>0</v>
      </c>
      <c r="Z51" s="112">
        <v>0</v>
      </c>
    </row>
    <row r="52" spans="1:26" ht="15" customHeight="1" x14ac:dyDescent="0.25">
      <c r="S52" s="115" t="s">
        <v>44</v>
      </c>
      <c r="T52" s="115"/>
      <c r="U52" s="112"/>
      <c r="V52" s="112">
        <v>0</v>
      </c>
      <c r="W52" s="112">
        <v>0</v>
      </c>
      <c r="X52" s="112">
        <v>2</v>
      </c>
      <c r="Y52" s="112">
        <v>0</v>
      </c>
      <c r="Z52" s="112">
        <v>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0</v>
      </c>
      <c r="W53" s="112">
        <v>0</v>
      </c>
      <c r="X53" s="112">
        <v>0</v>
      </c>
      <c r="Y53" s="112">
        <v>0</v>
      </c>
      <c r="Z53" s="112">
        <v>0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0</v>
      </c>
      <c r="W54" s="112">
        <v>6</v>
      </c>
      <c r="X54" s="112">
        <v>2</v>
      </c>
      <c r="Y54" s="112">
        <v>0</v>
      </c>
      <c r="Z54" s="112">
        <v>0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0</v>
      </c>
      <c r="W55" s="112">
        <v>0</v>
      </c>
      <c r="X55" s="112">
        <v>0</v>
      </c>
      <c r="Y55" s="112">
        <v>0</v>
      </c>
      <c r="Z55" s="112">
        <v>0</v>
      </c>
    </row>
    <row r="56" spans="1:26" ht="15" customHeight="1" x14ac:dyDescent="0.25">
      <c r="S56" s="115" t="s">
        <v>48</v>
      </c>
      <c r="T56" s="115"/>
      <c r="U56" s="112"/>
      <c r="V56" s="112">
        <v>0</v>
      </c>
      <c r="W56" s="112">
        <v>0</v>
      </c>
      <c r="X56" s="112">
        <v>1</v>
      </c>
      <c r="Y56" s="112">
        <v>0</v>
      </c>
      <c r="Z56" s="112">
        <v>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0</v>
      </c>
      <c r="W57" s="112">
        <v>0</v>
      </c>
      <c r="X57" s="112">
        <v>0</v>
      </c>
      <c r="Y57" s="112">
        <v>0</v>
      </c>
      <c r="Z57" s="112">
        <v>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</v>
      </c>
      <c r="W61" s="112">
        <v>8</v>
      </c>
      <c r="X61" s="112">
        <v>11</v>
      </c>
      <c r="Y61" s="112">
        <v>11</v>
      </c>
      <c r="Z61" s="112">
        <v>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0</v>
      </c>
      <c r="W64" s="112">
        <v>0</v>
      </c>
      <c r="X64" s="112">
        <v>0</v>
      </c>
      <c r="Y64" s="112">
        <v>0</v>
      </c>
      <c r="Z64" s="112">
        <v>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Maralinga Tjarutja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0</v>
      </c>
      <c r="W65" s="112">
        <v>0</v>
      </c>
      <c r="X65" s="112">
        <v>0</v>
      </c>
      <c r="Y65" s="112">
        <v>0</v>
      </c>
      <c r="Z65" s="112">
        <v>0</v>
      </c>
    </row>
    <row r="66" spans="1:26" x14ac:dyDescent="0.25">
      <c r="S66" s="115" t="s">
        <v>39</v>
      </c>
      <c r="T66" s="115"/>
      <c r="U66" s="112"/>
      <c r="V66" s="112">
        <v>0</v>
      </c>
      <c r="W66" s="112">
        <v>10</v>
      </c>
      <c r="X66" s="112">
        <v>5</v>
      </c>
      <c r="Y66" s="112">
        <v>0</v>
      </c>
      <c r="Z66" s="112">
        <v>0</v>
      </c>
    </row>
    <row r="67" spans="1:26" x14ac:dyDescent="0.25">
      <c r="S67" s="115" t="s">
        <v>40</v>
      </c>
      <c r="T67" s="115"/>
      <c r="U67" s="112"/>
      <c r="V67" s="112">
        <v>4</v>
      </c>
      <c r="W67" s="112">
        <v>0</v>
      </c>
      <c r="X67" s="112">
        <v>2</v>
      </c>
      <c r="Y67" s="112">
        <v>6</v>
      </c>
      <c r="Z67" s="112">
        <v>0</v>
      </c>
    </row>
    <row r="68" spans="1:26" x14ac:dyDescent="0.25">
      <c r="S68" s="115" t="s">
        <v>41</v>
      </c>
      <c r="T68" s="115"/>
      <c r="U68" s="112"/>
      <c r="V68" s="112">
        <v>0</v>
      </c>
      <c r="W68" s="112">
        <v>0</v>
      </c>
      <c r="X68" s="112">
        <v>0</v>
      </c>
      <c r="Y68" s="112">
        <v>0</v>
      </c>
      <c r="Z68" s="112">
        <v>4</v>
      </c>
    </row>
    <row r="69" spans="1:26" x14ac:dyDescent="0.25">
      <c r="S69" s="115" t="s">
        <v>42</v>
      </c>
      <c r="T69" s="115"/>
      <c r="U69" s="112"/>
      <c r="V69" s="112">
        <v>0</v>
      </c>
      <c r="W69" s="112">
        <v>0</v>
      </c>
      <c r="X69" s="112">
        <v>0</v>
      </c>
      <c r="Y69" s="112">
        <v>0</v>
      </c>
      <c r="Z69" s="112">
        <v>0</v>
      </c>
    </row>
    <row r="70" spans="1:26" x14ac:dyDescent="0.25">
      <c r="S70" s="115" t="s">
        <v>43</v>
      </c>
      <c r="T70" s="115"/>
      <c r="U70" s="112"/>
      <c r="V70" s="112">
        <v>0</v>
      </c>
      <c r="W70" s="112">
        <v>4</v>
      </c>
      <c r="X70" s="112">
        <v>3</v>
      </c>
      <c r="Y70" s="112">
        <v>0</v>
      </c>
      <c r="Z70" s="112">
        <v>4</v>
      </c>
    </row>
    <row r="71" spans="1:26" x14ac:dyDescent="0.25">
      <c r="S71" s="115" t="s">
        <v>44</v>
      </c>
      <c r="T71" s="115"/>
      <c r="U71" s="112"/>
      <c r="V71" s="112">
        <v>0</v>
      </c>
      <c r="W71" s="112">
        <v>4</v>
      </c>
      <c r="X71" s="112">
        <v>1</v>
      </c>
      <c r="Y71" s="112">
        <v>3</v>
      </c>
      <c r="Z71" s="112">
        <v>5</v>
      </c>
    </row>
    <row r="72" spans="1:26" x14ac:dyDescent="0.25">
      <c r="S72" s="115" t="s">
        <v>45</v>
      </c>
      <c r="T72" s="115"/>
      <c r="U72" s="112"/>
      <c r="V72" s="112">
        <v>0</v>
      </c>
      <c r="W72" s="112">
        <v>3</v>
      </c>
      <c r="X72" s="112">
        <v>1</v>
      </c>
      <c r="Y72" s="112">
        <v>0</v>
      </c>
      <c r="Z72" s="112">
        <v>0</v>
      </c>
    </row>
    <row r="73" spans="1:26" x14ac:dyDescent="0.25">
      <c r="S73" s="115" t="s">
        <v>46</v>
      </c>
      <c r="T73" s="115"/>
      <c r="U73" s="112"/>
      <c r="V73" s="112">
        <v>0</v>
      </c>
      <c r="W73" s="112">
        <v>0</v>
      </c>
      <c r="X73" s="112">
        <v>0</v>
      </c>
      <c r="Y73" s="112">
        <v>0</v>
      </c>
      <c r="Z73" s="112">
        <v>0</v>
      </c>
    </row>
    <row r="74" spans="1:26" x14ac:dyDescent="0.25">
      <c r="S74" s="115" t="s">
        <v>47</v>
      </c>
      <c r="T74" s="115"/>
      <c r="U74" s="112"/>
      <c r="V74" s="112">
        <v>0</v>
      </c>
      <c r="W74" s="112">
        <v>0</v>
      </c>
      <c r="X74" s="112">
        <v>1</v>
      </c>
      <c r="Y74" s="112">
        <v>0</v>
      </c>
      <c r="Z74" s="112">
        <v>0</v>
      </c>
    </row>
    <row r="75" spans="1:26" x14ac:dyDescent="0.25">
      <c r="S75" s="115" t="s">
        <v>48</v>
      </c>
      <c r="T75" s="115"/>
      <c r="U75" s="112"/>
      <c r="V75" s="112">
        <v>0</v>
      </c>
      <c r="W75" s="112">
        <v>0</v>
      </c>
      <c r="X75" s="112">
        <v>0</v>
      </c>
      <c r="Y75" s="112">
        <v>0</v>
      </c>
      <c r="Z75" s="112">
        <v>0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0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14</v>
      </c>
      <c r="W80" s="112">
        <v>19</v>
      </c>
      <c r="X80" s="112">
        <v>13</v>
      </c>
      <c r="Y80" s="112">
        <v>18</v>
      </c>
      <c r="Z80" s="112">
        <v>12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Maralinga Tjarutja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0</v>
      </c>
      <c r="W83" s="112">
        <v>0</v>
      </c>
      <c r="X83" s="112">
        <v>0</v>
      </c>
      <c r="Y83" s="112">
        <v>0</v>
      </c>
      <c r="Z83" s="112">
        <v>0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0</v>
      </c>
      <c r="W84" s="112">
        <v>6</v>
      </c>
      <c r="X84" s="112">
        <v>0</v>
      </c>
      <c r="Y84" s="112">
        <v>0</v>
      </c>
      <c r="Z84" s="112">
        <v>0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0</v>
      </c>
      <c r="W85" s="112">
        <v>0</v>
      </c>
      <c r="X85" s="112">
        <v>0</v>
      </c>
      <c r="Y85" s="112">
        <v>0</v>
      </c>
      <c r="Z85" s="112">
        <v>0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20</v>
      </c>
      <c r="D86" s="94">
        <f t="shared" ref="D86:D91" si="4">AD4</f>
        <v>-0.33333333333333337</v>
      </c>
      <c r="E86" s="95">
        <f t="shared" ref="E86:E91" si="5">AD4</f>
        <v>-0.33333333333333337</v>
      </c>
      <c r="F86" s="94">
        <f t="shared" ref="F86:F91" si="6">AF4</f>
        <v>0.53846153846153855</v>
      </c>
      <c r="G86" s="95">
        <f t="shared" ref="G86:G91" si="7">AF4</f>
        <v>0.53846153846153855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0</v>
      </c>
      <c r="W86" s="112">
        <v>0</v>
      </c>
      <c r="X86" s="112">
        <v>0</v>
      </c>
      <c r="Y86" s="112">
        <v>0</v>
      </c>
      <c r="Z86" s="112">
        <v>0</v>
      </c>
    </row>
    <row r="87" spans="1:30" ht="15" customHeight="1" x14ac:dyDescent="0.25">
      <c r="A87" s="96" t="s">
        <v>4</v>
      </c>
      <c r="B87" s="49"/>
      <c r="C87" s="97" t="str">
        <f t="shared" si="3"/>
        <v>9</v>
      </c>
      <c r="D87" s="94">
        <f t="shared" si="4"/>
        <v>0</v>
      </c>
      <c r="E87" s="95">
        <f t="shared" si="5"/>
        <v>0</v>
      </c>
      <c r="F87" s="94"/>
      <c r="G87" s="95"/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0</v>
      </c>
      <c r="W87" s="112">
        <v>0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6" t="s">
        <v>5</v>
      </c>
      <c r="B88" s="49"/>
      <c r="C88" s="97" t="str">
        <f t="shared" si="3"/>
        <v>16</v>
      </c>
      <c r="D88" s="94">
        <f t="shared" si="4"/>
        <v>-0.11111111111111116</v>
      </c>
      <c r="E88" s="95">
        <f t="shared" si="5"/>
        <v>-0.11111111111111116</v>
      </c>
      <c r="F88" s="94">
        <f t="shared" si="6"/>
        <v>0.14285714285714279</v>
      </c>
      <c r="G88" s="95">
        <f t="shared" si="7"/>
        <v>0.14285714285714279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0</v>
      </c>
      <c r="W88" s="112">
        <v>0</v>
      </c>
      <c r="X88" s="112">
        <v>0</v>
      </c>
      <c r="Y88" s="112">
        <v>0</v>
      </c>
      <c r="Z88" s="112">
        <v>0</v>
      </c>
    </row>
    <row r="89" spans="1:30" ht="15" customHeight="1" x14ac:dyDescent="0.25">
      <c r="A89" s="49" t="s">
        <v>6</v>
      </c>
      <c r="B89" s="49"/>
      <c r="C89" s="97" t="str">
        <f t="shared" si="3"/>
        <v>17</v>
      </c>
      <c r="D89" s="94">
        <f t="shared" si="4"/>
        <v>-0.22727272727272729</v>
      </c>
      <c r="E89" s="95">
        <f t="shared" si="5"/>
        <v>-0.22727272727272729</v>
      </c>
      <c r="F89" s="94">
        <f t="shared" si="6"/>
        <v>0.41666666666666674</v>
      </c>
      <c r="G89" s="95">
        <f t="shared" si="7"/>
        <v>0.41666666666666674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0</v>
      </c>
      <c r="W89" s="112">
        <v>0</v>
      </c>
      <c r="X89" s="112">
        <v>0</v>
      </c>
      <c r="Y89" s="112">
        <v>0</v>
      </c>
      <c r="Z89" s="112">
        <v>0</v>
      </c>
    </row>
    <row r="90" spans="1:30" ht="15" customHeight="1" x14ac:dyDescent="0.25">
      <c r="A90" s="49" t="s">
        <v>95</v>
      </c>
      <c r="B90" s="49"/>
      <c r="C90" s="97" t="str">
        <f t="shared" si="3"/>
        <v>$23,139</v>
      </c>
      <c r="D90" s="94">
        <f t="shared" si="4"/>
        <v>-9.338975001079719E-4</v>
      </c>
      <c r="E90" s="95">
        <f t="shared" si="5"/>
        <v>-9.338975001079719E-4</v>
      </c>
      <c r="F90" s="94">
        <f t="shared" si="6"/>
        <v>-0.6634473183264179</v>
      </c>
      <c r="G90" s="95">
        <f t="shared" si="7"/>
        <v>-0.6634473183264179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0</v>
      </c>
      <c r="W90" s="112">
        <v>0</v>
      </c>
      <c r="X90" s="112">
        <v>0</v>
      </c>
      <c r="Y90" s="112">
        <v>0</v>
      </c>
      <c r="Z90" s="112">
        <v>0</v>
      </c>
    </row>
    <row r="91" spans="1:30" ht="15" customHeight="1" x14ac:dyDescent="0.25">
      <c r="A91" s="49" t="s">
        <v>7</v>
      </c>
      <c r="B91" s="49"/>
      <c r="C91" s="97" t="str">
        <f t="shared" si="3"/>
        <v>$1.0 mil</v>
      </c>
      <c r="D91" s="94">
        <f t="shared" si="4"/>
        <v>-7.2683777520171189E-2</v>
      </c>
      <c r="E91" s="95">
        <f t="shared" si="5"/>
        <v>-7.2683777520171189E-2</v>
      </c>
      <c r="F91" s="94">
        <f t="shared" si="6"/>
        <v>0.96735895755275325</v>
      </c>
      <c r="G91" s="95">
        <f t="shared" si="7"/>
        <v>0.96735895755275325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5</v>
      </c>
      <c r="W91" s="112">
        <v>7</v>
      </c>
      <c r="X91" s="112">
        <v>12</v>
      </c>
      <c r="Y91" s="112">
        <v>6</v>
      </c>
      <c r="Z91" s="112">
        <v>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0</v>
      </c>
      <c r="W93" s="112">
        <v>0</v>
      </c>
      <c r="X93" s="112">
        <v>0</v>
      </c>
      <c r="Y93" s="112">
        <v>0</v>
      </c>
      <c r="Z93" s="112">
        <v>0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3</v>
      </c>
      <c r="W94" s="112">
        <v>7</v>
      </c>
      <c r="X94" s="112">
        <v>9</v>
      </c>
      <c r="Y94" s="112">
        <v>6</v>
      </c>
      <c r="Z94" s="112">
        <v>6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0</v>
      </c>
      <c r="W95" s="112">
        <v>0</v>
      </c>
      <c r="X95" s="112">
        <v>0</v>
      </c>
      <c r="Y95" s="112">
        <v>0</v>
      </c>
      <c r="Z95" s="112">
        <v>0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0</v>
      </c>
      <c r="W96" s="112">
        <v>6</v>
      </c>
      <c r="X96" s="112">
        <v>0</v>
      </c>
      <c r="Y96" s="112">
        <v>0</v>
      </c>
      <c r="Z96" s="112">
        <v>0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0</v>
      </c>
      <c r="W97" s="112">
        <v>0</v>
      </c>
      <c r="X97" s="112">
        <v>0</v>
      </c>
      <c r="Y97" s="112">
        <v>0</v>
      </c>
      <c r="Z97" s="112">
        <v>0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0</v>
      </c>
      <c r="W98" s="112">
        <v>0</v>
      </c>
      <c r="X98" s="112">
        <v>0</v>
      </c>
      <c r="Y98" s="112">
        <v>0</v>
      </c>
      <c r="Z98" s="112">
        <v>0</v>
      </c>
    </row>
    <row r="99" spans="1:32" ht="15" customHeight="1" x14ac:dyDescent="0.25">
      <c r="S99" s="115" t="s">
        <v>188</v>
      </c>
      <c r="T99" s="115"/>
      <c r="U99" s="112"/>
      <c r="V99" s="112">
        <v>0</v>
      </c>
      <c r="W99" s="112">
        <v>0</v>
      </c>
      <c r="X99" s="112">
        <v>0</v>
      </c>
      <c r="Y99" s="112">
        <v>0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0</v>
      </c>
      <c r="W100" s="112">
        <v>0</v>
      </c>
      <c r="X100" s="112">
        <v>0</v>
      </c>
      <c r="Y100" s="112">
        <v>0</v>
      </c>
      <c r="Z100" s="112">
        <v>0</v>
      </c>
    </row>
    <row r="101" spans="1:32" x14ac:dyDescent="0.25">
      <c r="A101" s="18"/>
      <c r="S101" s="118" t="s">
        <v>53</v>
      </c>
      <c r="T101" s="118"/>
      <c r="U101" s="112"/>
      <c r="V101" s="112">
        <v>11</v>
      </c>
      <c r="W101" s="112">
        <v>12</v>
      </c>
      <c r="X101" s="112">
        <v>9</v>
      </c>
      <c r="Y101" s="112">
        <v>14</v>
      </c>
      <c r="Z101" s="112">
        <v>14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</v>
      </c>
      <c r="W104" s="112">
        <v>3</v>
      </c>
      <c r="X104" s="112" t="e">
        <v>#VALUE!</v>
      </c>
      <c r="Y104" s="112">
        <v>6</v>
      </c>
      <c r="Z104" s="112">
        <v>0</v>
      </c>
      <c r="AB104" s="109" t="str">
        <f>TEXT(Z104,"###,###")</f>
        <v/>
      </c>
      <c r="AD104" s="130">
        <f>Z104/($Z$4)*100</f>
        <v>0</v>
      </c>
      <c r="AF104" s="109"/>
    </row>
    <row r="105" spans="1:32" x14ac:dyDescent="0.25">
      <c r="S105" s="115" t="s">
        <v>17</v>
      </c>
      <c r="T105" s="115"/>
      <c r="U105" s="112"/>
      <c r="V105" s="112">
        <v>7</v>
      </c>
      <c r="W105" s="112">
        <v>13</v>
      </c>
      <c r="X105" s="112">
        <v>21</v>
      </c>
      <c r="Y105" s="112">
        <v>24</v>
      </c>
      <c r="Z105" s="112">
        <v>18</v>
      </c>
      <c r="AB105" s="109" t="str">
        <f>TEXT(Z105,"###,###")</f>
        <v>18</v>
      </c>
      <c r="AD105" s="130">
        <f>Z105/($Z$4)*100</f>
        <v>90</v>
      </c>
      <c r="AF105" s="109"/>
    </row>
    <row r="106" spans="1:32" x14ac:dyDescent="0.25">
      <c r="S106" s="118" t="s">
        <v>53</v>
      </c>
      <c r="T106" s="118"/>
      <c r="U106" s="120"/>
      <c r="V106" s="120">
        <v>12</v>
      </c>
      <c r="W106" s="120">
        <v>16</v>
      </c>
      <c r="X106" s="120" t="e">
        <v>#VALUE!</v>
      </c>
      <c r="Y106" s="120">
        <v>30</v>
      </c>
      <c r="Z106" s="120">
        <v>18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0</v>
      </c>
      <c r="W108" s="112">
        <v>0</v>
      </c>
      <c r="X108" s="112">
        <v>0</v>
      </c>
      <c r="Y108" s="112">
        <v>0</v>
      </c>
      <c r="Z108" s="112">
        <v>0</v>
      </c>
      <c r="AB108" s="109" t="str">
        <f>TEXT(Z108,"###,###")</f>
        <v/>
      </c>
      <c r="AD108" s="130">
        <f>Z108/($Z$4)*100</f>
        <v>0</v>
      </c>
      <c r="AF108" s="109"/>
    </row>
    <row r="109" spans="1:32" x14ac:dyDescent="0.25">
      <c r="S109" s="115" t="s">
        <v>20</v>
      </c>
      <c r="T109" s="115"/>
      <c r="U109" s="112"/>
      <c r="V109" s="112">
        <v>0</v>
      </c>
      <c r="W109" s="112">
        <v>0</v>
      </c>
      <c r="X109" s="112">
        <v>0</v>
      </c>
      <c r="Y109" s="112">
        <v>0</v>
      </c>
      <c r="Z109" s="112">
        <v>0</v>
      </c>
      <c r="AB109" s="109" t="str">
        <f>TEXT(Z109,"###,###")</f>
        <v/>
      </c>
      <c r="AD109" s="130">
        <f>Z109/($Z$4)*100</f>
        <v>0</v>
      </c>
      <c r="AF109" s="109"/>
    </row>
    <row r="110" spans="1:32" x14ac:dyDescent="0.25">
      <c r="S110" s="115" t="s">
        <v>21</v>
      </c>
      <c r="T110" s="115"/>
      <c r="U110" s="112"/>
      <c r="V110" s="112">
        <v>10</v>
      </c>
      <c r="W110" s="112">
        <v>24</v>
      </c>
      <c r="X110" s="112">
        <v>16</v>
      </c>
      <c r="Y110" s="112">
        <v>17</v>
      </c>
      <c r="Z110" s="112">
        <v>13</v>
      </c>
      <c r="AB110" s="109" t="str">
        <f>TEXT(Z110,"###,###")</f>
        <v>13</v>
      </c>
      <c r="AD110" s="130">
        <f>Z110/($Z$4)*100</f>
        <v>65</v>
      </c>
      <c r="AF110" s="109"/>
    </row>
    <row r="111" spans="1:32" x14ac:dyDescent="0.25">
      <c r="S111" s="115" t="s">
        <v>22</v>
      </c>
      <c r="T111" s="115"/>
      <c r="U111" s="112"/>
      <c r="V111" s="112">
        <v>7</v>
      </c>
      <c r="W111" s="112">
        <v>5</v>
      </c>
      <c r="X111" s="112">
        <v>8</v>
      </c>
      <c r="Y111" s="112">
        <v>7</v>
      </c>
      <c r="Z111" s="112">
        <v>7</v>
      </c>
      <c r="AB111" s="109" t="str">
        <f>TEXT(Z111,"###,###")</f>
        <v>7</v>
      </c>
      <c r="AD111" s="130">
        <f>Z111/($Z$4)*100</f>
        <v>35</v>
      </c>
      <c r="AF111" s="109"/>
    </row>
    <row r="112" spans="1:32" x14ac:dyDescent="0.25">
      <c r="S112" s="118" t="s">
        <v>53</v>
      </c>
      <c r="T112" s="118"/>
      <c r="U112" s="112"/>
      <c r="V112" s="112">
        <v>19</v>
      </c>
      <c r="W112" s="112">
        <v>30</v>
      </c>
      <c r="X112" s="112">
        <v>24</v>
      </c>
      <c r="Y112" s="112">
        <v>28</v>
      </c>
      <c r="Z112" s="112">
        <v>21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47.09</v>
      </c>
      <c r="W118" s="131">
        <v>44.5</v>
      </c>
      <c r="X118" s="131">
        <v>36.33</v>
      </c>
      <c r="Y118" s="131">
        <v>38.32</v>
      </c>
      <c r="Z118" s="131">
        <v>38.58</v>
      </c>
      <c r="AB118" s="109" t="str">
        <f>TEXT(Z118,"##.0")</f>
        <v>38.6</v>
      </c>
    </row>
    <row r="120" spans="19:32" x14ac:dyDescent="0.25">
      <c r="S120" s="101" t="s">
        <v>97</v>
      </c>
      <c r="T120" s="112"/>
      <c r="U120" s="112"/>
      <c r="V120" s="112">
        <v>9</v>
      </c>
      <c r="W120" s="112">
        <v>17</v>
      </c>
      <c r="X120" s="112">
        <v>21</v>
      </c>
      <c r="Y120" s="112">
        <v>23</v>
      </c>
      <c r="Z120" s="112">
        <v>16</v>
      </c>
      <c r="AB120" s="109" t="str">
        <f>TEXT(Z120,"###,###")</f>
        <v>16</v>
      </c>
    </row>
    <row r="121" spans="19:32" x14ac:dyDescent="0.25">
      <c r="S121" s="101" t="s">
        <v>98</v>
      </c>
      <c r="T121" s="112"/>
      <c r="U121" s="112"/>
      <c r="V121" s="112">
        <v>0</v>
      </c>
      <c r="W121" s="112">
        <v>0</v>
      </c>
      <c r="X121" s="112">
        <v>0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99</v>
      </c>
      <c r="T122" s="112"/>
      <c r="U122" s="112"/>
      <c r="V122" s="112">
        <v>0</v>
      </c>
      <c r="W122" s="112">
        <v>0</v>
      </c>
      <c r="X122" s="112">
        <v>0</v>
      </c>
      <c r="Y122" s="112">
        <v>0</v>
      </c>
      <c r="Z122" s="112">
        <v>0</v>
      </c>
      <c r="AB122" s="109" t="str">
        <f>TEXT(Z122,"###,###")</f>
        <v/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9</v>
      </c>
      <c r="W124" s="112">
        <v>17</v>
      </c>
      <c r="X124" s="112">
        <v>21</v>
      </c>
      <c r="Y124" s="112">
        <v>23</v>
      </c>
      <c r="Z124" s="112">
        <v>16</v>
      </c>
      <c r="AB124" s="109" t="str">
        <f>TEXT(Z124,"###,###")</f>
        <v>16</v>
      </c>
      <c r="AD124" s="127">
        <f>Z124/$Z$7*100</f>
        <v>94.117647058823522</v>
      </c>
    </row>
    <row r="125" spans="19:32" x14ac:dyDescent="0.25">
      <c r="S125" s="101" t="s">
        <v>101</v>
      </c>
      <c r="T125" s="112"/>
      <c r="U125" s="112"/>
      <c r="V125" s="112">
        <v>0</v>
      </c>
      <c r="W125" s="112">
        <v>0</v>
      </c>
      <c r="X125" s="112">
        <v>0</v>
      </c>
      <c r="Y125" s="112">
        <v>0</v>
      </c>
      <c r="Z125" s="112">
        <v>0</v>
      </c>
      <c r="AB125" s="109" t="str">
        <f>TEXT(Z125,"###,###")</f>
        <v/>
      </c>
      <c r="AD125" s="127">
        <f>Z125/$Z$7*100</f>
        <v>0</v>
      </c>
    </row>
    <row r="127" spans="19:32" x14ac:dyDescent="0.25">
      <c r="S127" s="101" t="s">
        <v>102</v>
      </c>
      <c r="T127" s="112"/>
      <c r="U127" s="112"/>
      <c r="V127" s="112">
        <v>5</v>
      </c>
      <c r="W127" s="112">
        <v>4</v>
      </c>
      <c r="X127" s="112">
        <v>7</v>
      </c>
      <c r="Y127" s="112">
        <v>10</v>
      </c>
      <c r="Z127" s="112">
        <v>5</v>
      </c>
      <c r="AB127" s="109" t="str">
        <f>TEXT(Z127,"###,###")</f>
        <v>5</v>
      </c>
      <c r="AD127" s="127">
        <f>Z127/$Z$7*100</f>
        <v>29.411764705882355</v>
      </c>
    </row>
    <row r="128" spans="19:32" x14ac:dyDescent="0.25">
      <c r="S128" s="101" t="s">
        <v>103</v>
      </c>
      <c r="T128" s="112"/>
      <c r="U128" s="112"/>
      <c r="V128" s="112">
        <v>5</v>
      </c>
      <c r="W128" s="112">
        <v>7</v>
      </c>
      <c r="X128" s="112">
        <v>10</v>
      </c>
      <c r="Y128" s="112">
        <v>16</v>
      </c>
      <c r="Z128" s="112">
        <v>12</v>
      </c>
      <c r="AB128" s="109" t="str">
        <f>TEXT(Z128,"###,###")</f>
        <v>12</v>
      </c>
      <c r="AD128" s="127">
        <f>Z128/$Z$7*100</f>
        <v>70.588235294117652</v>
      </c>
    </row>
    <row r="130" spans="19:20" x14ac:dyDescent="0.25">
      <c r="S130" s="101" t="s">
        <v>261</v>
      </c>
      <c r="T130" s="127">
        <v>94.117647058823522</v>
      </c>
    </row>
    <row r="131" spans="19:20" x14ac:dyDescent="0.25">
      <c r="S131" s="101" t="s">
        <v>262</v>
      </c>
      <c r="T131" s="127">
        <v>0</v>
      </c>
    </row>
    <row r="132" spans="19:20" x14ac:dyDescent="0.25">
      <c r="S132" s="101" t="s">
        <v>263</v>
      </c>
      <c r="T132" s="127">
        <v>0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9BA6105-D587-4E0C-87C2-F40DA9E60E7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B6CE9D1-39BC-4F4A-A638-944C33EFF6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FC9559A-58C1-490E-9AB9-909BDC5C35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7CF0CEC7-4A11-4A21-A28D-98017930CE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6DD33-D329-471B-A418-55452B01F21A}">
  <sheetPr codeName="Sheet9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138</v>
      </c>
      <c r="T1" s="99"/>
      <c r="U1" s="99"/>
      <c r="V1" s="99"/>
      <c r="W1" s="99"/>
      <c r="X1" s="99"/>
      <c r="Y1" s="100" t="s">
        <v>222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138</v>
      </c>
      <c r="Y3" s="105" t="s">
        <v>222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10.32 Marion,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71969</v>
      </c>
      <c r="W4" s="108">
        <v>73098</v>
      </c>
      <c r="X4" s="108">
        <v>77371</v>
      </c>
      <c r="Y4" s="108">
        <v>85359</v>
      </c>
      <c r="Z4" s="108">
        <v>87934</v>
      </c>
      <c r="AB4" s="109" t="str">
        <f>TEXT(Z4,"###,###")</f>
        <v>87,934</v>
      </c>
      <c r="AD4" s="110">
        <f>Z4/Y4-1</f>
        <v>3.0166707669958548E-2</v>
      </c>
      <c r="AF4" s="110">
        <f>Z4/V4-1</f>
        <v>0.22183162194833894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35310</v>
      </c>
      <c r="W5" s="108">
        <v>35755</v>
      </c>
      <c r="X5" s="108">
        <v>37679</v>
      </c>
      <c r="Y5" s="108">
        <v>41385</v>
      </c>
      <c r="Z5" s="108">
        <v>42687</v>
      </c>
      <c r="AB5" s="109" t="str">
        <f>TEXT(Z5,"###,###")</f>
        <v>42,687</v>
      </c>
      <c r="AD5" s="110">
        <f t="shared" ref="AD5:AD9" si="0">Z5/Y5-1</f>
        <v>3.1460674157303359E-2</v>
      </c>
      <c r="AF5" s="110">
        <f t="shared" ref="AF5:AF9" si="1">Z5/V5-1</f>
        <v>0.20892098555649952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36659</v>
      </c>
      <c r="W6" s="108">
        <v>37345</v>
      </c>
      <c r="X6" s="108">
        <v>39644</v>
      </c>
      <c r="Y6" s="108">
        <v>43917</v>
      </c>
      <c r="Z6" s="108">
        <v>45197</v>
      </c>
      <c r="AB6" s="109" t="str">
        <f>TEXT(Z6,"###,###")</f>
        <v>45,197</v>
      </c>
      <c r="AD6" s="110">
        <f t="shared" si="0"/>
        <v>2.9145888835758305E-2</v>
      </c>
      <c r="AF6" s="110">
        <f t="shared" si="1"/>
        <v>0.23290324340543922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51105</v>
      </c>
      <c r="W7" s="108">
        <v>52102</v>
      </c>
      <c r="X7" s="108">
        <v>53024</v>
      </c>
      <c r="Y7" s="108">
        <v>55428</v>
      </c>
      <c r="Z7" s="108">
        <v>57075</v>
      </c>
      <c r="AB7" s="109" t="str">
        <f>TEXT(Z7,"###,###")</f>
        <v>57,075</v>
      </c>
      <c r="AD7" s="110">
        <f t="shared" si="0"/>
        <v>2.9714223857977951E-2</v>
      </c>
      <c r="AF7" s="110">
        <f t="shared" si="1"/>
        <v>0.11681831523334307</v>
      </c>
    </row>
    <row r="8" spans="1:32" ht="17.25" customHeight="1" x14ac:dyDescent="0.25">
      <c r="A8" s="62" t="s">
        <v>12</v>
      </c>
      <c r="B8" s="63"/>
      <c r="C8" s="29"/>
      <c r="D8" s="64" t="str">
        <f>AB4</f>
        <v>87,934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57,075</v>
      </c>
      <c r="P8" s="65"/>
      <c r="S8" s="107" t="s">
        <v>82</v>
      </c>
      <c r="T8" s="108"/>
      <c r="U8" s="108"/>
      <c r="V8" s="108">
        <v>45931</v>
      </c>
      <c r="W8" s="108">
        <v>45510.81</v>
      </c>
      <c r="X8" s="108">
        <v>47261.440000000002</v>
      </c>
      <c r="Y8" s="108">
        <v>47646</v>
      </c>
      <c r="Z8" s="108">
        <v>49481.5</v>
      </c>
      <c r="AB8" s="109" t="str">
        <f>TEXT(Z8,"$###,###")</f>
        <v>$49,482</v>
      </c>
      <c r="AD8" s="110">
        <f t="shared" si="0"/>
        <v>3.8523695588297047E-2</v>
      </c>
      <c r="AF8" s="110">
        <f t="shared" si="1"/>
        <v>7.7300733709259495E-2</v>
      </c>
    </row>
    <row r="9" spans="1:32" x14ac:dyDescent="0.25">
      <c r="A9" s="30" t="s">
        <v>14</v>
      </c>
      <c r="B9" s="69"/>
      <c r="C9" s="70"/>
      <c r="D9" s="71">
        <f>AD104</f>
        <v>76.527850433279511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49.391151992991681</v>
      </c>
      <c r="P9" s="72" t="s">
        <v>83</v>
      </c>
      <c r="S9" s="107" t="s">
        <v>7</v>
      </c>
      <c r="T9" s="108"/>
      <c r="U9" s="108"/>
      <c r="V9" s="108">
        <v>2933866989</v>
      </c>
      <c r="W9" s="108">
        <v>3076697130</v>
      </c>
      <c r="X9" s="108">
        <v>3303476309</v>
      </c>
      <c r="Y9" s="108">
        <v>3591625061</v>
      </c>
      <c r="Z9" s="108">
        <v>3885279582</v>
      </c>
      <c r="AB9" s="109" t="str">
        <f>TEXT(Z9/1000000,"$#,###.0")&amp;" mil"</f>
        <v>$3,885.3 mil</v>
      </c>
      <c r="AD9" s="110">
        <f t="shared" si="0"/>
        <v>8.1760906556944235E-2</v>
      </c>
      <c r="AF9" s="110">
        <f t="shared" si="1"/>
        <v>0.32428620539620523</v>
      </c>
    </row>
    <row r="10" spans="1:32" x14ac:dyDescent="0.25">
      <c r="A10" s="30" t="s">
        <v>17</v>
      </c>
      <c r="B10" s="69"/>
      <c r="C10" s="70"/>
      <c r="D10" s="71">
        <f>AD105</f>
        <v>18.342165715195488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50.526500219010074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86.573806395094181</v>
      </c>
      <c r="P11" s="72" t="s">
        <v>83</v>
      </c>
      <c r="S11" s="107" t="s">
        <v>29</v>
      </c>
      <c r="T11" s="112"/>
      <c r="U11" s="112"/>
      <c r="V11" s="112">
        <v>65228</v>
      </c>
      <c r="W11" s="112">
        <v>66153</v>
      </c>
      <c r="X11" s="112">
        <v>70144</v>
      </c>
      <c r="Y11" s="112">
        <v>78082</v>
      </c>
      <c r="Z11" s="112">
        <v>80268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5.5418309242225146</v>
      </c>
      <c r="P12" s="72" t="s">
        <v>83</v>
      </c>
      <c r="S12" s="107" t="s">
        <v>30</v>
      </c>
      <c r="T12" s="112"/>
      <c r="U12" s="112"/>
      <c r="V12" s="112">
        <v>6743</v>
      </c>
      <c r="W12" s="112">
        <v>6947</v>
      </c>
      <c r="X12" s="112">
        <v>7227</v>
      </c>
      <c r="Y12" s="112">
        <v>7276</v>
      </c>
      <c r="Z12" s="112">
        <v>7670</v>
      </c>
    </row>
    <row r="13" spans="1:32" ht="15" customHeight="1" x14ac:dyDescent="0.25">
      <c r="A13" s="30" t="s">
        <v>19</v>
      </c>
      <c r="B13" s="70"/>
      <c r="C13" s="70"/>
      <c r="D13" s="71">
        <f>AD108</f>
        <v>10.85359474151068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7.8913710030661415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12.318329656333159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40.2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21.00211522278072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21.894817981149924</v>
      </c>
      <c r="P15" s="72" t="s">
        <v>83</v>
      </c>
      <c r="S15" s="115" t="s">
        <v>59</v>
      </c>
      <c r="T15" s="115"/>
      <c r="U15" s="116"/>
      <c r="V15" s="116">
        <v>391</v>
      </c>
      <c r="W15" s="116">
        <v>368</v>
      </c>
      <c r="X15" s="116">
        <v>423</v>
      </c>
      <c r="Y15" s="112">
        <v>426</v>
      </c>
      <c r="Z15" s="112">
        <v>447</v>
      </c>
      <c r="AB15" s="117">
        <f t="shared" ref="AB15:AB34" si="2">IF(Z15="np",0,Z15/$Z$34)</f>
        <v>5.083357973025223E-3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50.685741578911461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78.105182018850073</v>
      </c>
      <c r="P16" s="37" t="s">
        <v>83</v>
      </c>
      <c r="S16" s="115" t="s">
        <v>60</v>
      </c>
      <c r="T16" s="115"/>
      <c r="U16" s="116"/>
      <c r="V16" s="116">
        <v>475</v>
      </c>
      <c r="W16" s="116">
        <v>548</v>
      </c>
      <c r="X16" s="116">
        <v>566</v>
      </c>
      <c r="Y16" s="112">
        <v>634</v>
      </c>
      <c r="Z16" s="112">
        <v>655</v>
      </c>
      <c r="AB16" s="117">
        <f t="shared" si="2"/>
        <v>7.4487683944776768E-3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3615</v>
      </c>
      <c r="W17" s="116">
        <v>3520</v>
      </c>
      <c r="X17" s="116">
        <v>3572</v>
      </c>
      <c r="Y17" s="112">
        <v>3791</v>
      </c>
      <c r="Z17" s="112">
        <v>3851</v>
      </c>
      <c r="AB17" s="117">
        <f t="shared" si="2"/>
        <v>4.3794209293333636E-2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534</v>
      </c>
      <c r="W18" s="116">
        <v>375</v>
      </c>
      <c r="X18" s="116">
        <v>545</v>
      </c>
      <c r="Y18" s="112">
        <v>612</v>
      </c>
      <c r="Z18" s="112">
        <v>658</v>
      </c>
      <c r="AB18" s="117">
        <f t="shared" si="2"/>
        <v>7.4828848909409326E-3</v>
      </c>
    </row>
    <row r="19" spans="1:28" x14ac:dyDescent="0.25">
      <c r="A19" s="61" t="str">
        <f>$S$1&amp;" ("&amp;$V$2&amp;" to "&amp;$Z$2&amp;")"</f>
        <v>Marion (2018-19 to 2022-23)</v>
      </c>
      <c r="B19" s="61"/>
      <c r="C19" s="61"/>
      <c r="D19" s="61"/>
      <c r="E19" s="61"/>
      <c r="F19" s="61"/>
      <c r="G19" s="61" t="str">
        <f>$S$1&amp;" ("&amp;$V$2&amp;" to "&amp;$Z$2&amp;")"</f>
        <v>Marion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4815</v>
      </c>
      <c r="W19" s="116">
        <v>4741</v>
      </c>
      <c r="X19" s="116">
        <v>4929</v>
      </c>
      <c r="Y19" s="112">
        <v>5112</v>
      </c>
      <c r="Z19" s="112">
        <v>5122</v>
      </c>
      <c r="AB19" s="117">
        <f t="shared" si="2"/>
        <v>5.8248231628266652E-2</v>
      </c>
    </row>
    <row r="20" spans="1:28" x14ac:dyDescent="0.25">
      <c r="S20" s="115" t="s">
        <v>64</v>
      </c>
      <c r="T20" s="115"/>
      <c r="U20" s="116"/>
      <c r="V20" s="116">
        <v>2171</v>
      </c>
      <c r="W20" s="116">
        <v>2154</v>
      </c>
      <c r="X20" s="116">
        <v>2157</v>
      </c>
      <c r="Y20" s="112">
        <v>2209</v>
      </c>
      <c r="Z20" s="112">
        <v>2319</v>
      </c>
      <c r="AB20" s="117">
        <f t="shared" si="2"/>
        <v>2.6372051766097301E-2</v>
      </c>
    </row>
    <row r="21" spans="1:28" x14ac:dyDescent="0.25">
      <c r="S21" s="115" t="s">
        <v>65</v>
      </c>
      <c r="T21" s="115"/>
      <c r="U21" s="116"/>
      <c r="V21" s="116">
        <v>6267</v>
      </c>
      <c r="W21" s="116">
        <v>6728</v>
      </c>
      <c r="X21" s="116">
        <v>6942</v>
      </c>
      <c r="Y21" s="112">
        <v>7610</v>
      </c>
      <c r="Z21" s="112">
        <v>7696</v>
      </c>
      <c r="AB21" s="117">
        <f t="shared" si="2"/>
        <v>8.7520185593740765E-2</v>
      </c>
    </row>
    <row r="22" spans="1:28" x14ac:dyDescent="0.25">
      <c r="S22" s="115" t="s">
        <v>66</v>
      </c>
      <c r="T22" s="115"/>
      <c r="U22" s="116"/>
      <c r="V22" s="116">
        <v>5188</v>
      </c>
      <c r="W22" s="116">
        <v>5330</v>
      </c>
      <c r="X22" s="116">
        <v>5973</v>
      </c>
      <c r="Y22" s="112">
        <v>6619</v>
      </c>
      <c r="Z22" s="112">
        <v>7078</v>
      </c>
      <c r="AB22" s="117">
        <f t="shared" si="2"/>
        <v>8.0492187322309908E-2</v>
      </c>
    </row>
    <row r="23" spans="1:28" x14ac:dyDescent="0.25">
      <c r="S23" s="115" t="s">
        <v>67</v>
      </c>
      <c r="T23" s="115"/>
      <c r="U23" s="116"/>
      <c r="V23" s="116">
        <v>2348</v>
      </c>
      <c r="W23" s="116">
        <v>2555</v>
      </c>
      <c r="X23" s="116">
        <v>2694</v>
      </c>
      <c r="Y23" s="112">
        <v>2969</v>
      </c>
      <c r="Z23" s="112">
        <v>3079</v>
      </c>
      <c r="AB23" s="117">
        <f t="shared" si="2"/>
        <v>3.5014897536788957E-2</v>
      </c>
    </row>
    <row r="24" spans="1:28" x14ac:dyDescent="0.25">
      <c r="S24" s="115" t="s">
        <v>68</v>
      </c>
      <c r="T24" s="115"/>
      <c r="U24" s="116"/>
      <c r="V24" s="116">
        <v>997</v>
      </c>
      <c r="W24" s="116">
        <v>939</v>
      </c>
      <c r="X24" s="116">
        <v>807</v>
      </c>
      <c r="Y24" s="112">
        <v>937</v>
      </c>
      <c r="Z24" s="112">
        <v>961</v>
      </c>
      <c r="AB24" s="117">
        <f t="shared" si="2"/>
        <v>1.0928651033729843E-2</v>
      </c>
    </row>
    <row r="25" spans="1:28" x14ac:dyDescent="0.25">
      <c r="S25" s="115" t="s">
        <v>69</v>
      </c>
      <c r="T25" s="115"/>
      <c r="U25" s="116"/>
      <c r="V25" s="116">
        <v>2702</v>
      </c>
      <c r="W25" s="116">
        <v>2991</v>
      </c>
      <c r="X25" s="116">
        <v>3220</v>
      </c>
      <c r="Y25" s="112">
        <v>3568</v>
      </c>
      <c r="Z25" s="112">
        <v>3551</v>
      </c>
      <c r="AB25" s="117">
        <f t="shared" si="2"/>
        <v>4.038255964700798E-2</v>
      </c>
    </row>
    <row r="26" spans="1:28" x14ac:dyDescent="0.25">
      <c r="S26" s="115" t="s">
        <v>70</v>
      </c>
      <c r="T26" s="115"/>
      <c r="U26" s="116"/>
      <c r="V26" s="116">
        <v>1082</v>
      </c>
      <c r="W26" s="116">
        <v>1087</v>
      </c>
      <c r="X26" s="116">
        <v>1134</v>
      </c>
      <c r="Y26" s="112">
        <v>1195</v>
      </c>
      <c r="Z26" s="112">
        <v>1254</v>
      </c>
      <c r="AB26" s="117">
        <f t="shared" si="2"/>
        <v>1.4260695521641231E-2</v>
      </c>
    </row>
    <row r="27" spans="1:28" x14ac:dyDescent="0.25">
      <c r="S27" s="115" t="s">
        <v>71</v>
      </c>
      <c r="T27" s="115"/>
      <c r="U27" s="116"/>
      <c r="V27" s="116">
        <v>4824</v>
      </c>
      <c r="W27" s="116">
        <v>5012</v>
      </c>
      <c r="X27" s="116">
        <v>5462</v>
      </c>
      <c r="Y27" s="112">
        <v>5995</v>
      </c>
      <c r="Z27" s="112">
        <v>6141</v>
      </c>
      <c r="AB27" s="117">
        <f t="shared" si="2"/>
        <v>6.9836468260286125E-2</v>
      </c>
    </row>
    <row r="28" spans="1:28" x14ac:dyDescent="0.25">
      <c r="S28" s="115" t="s">
        <v>72</v>
      </c>
      <c r="T28" s="115"/>
      <c r="U28" s="116"/>
      <c r="V28" s="116">
        <v>6752</v>
      </c>
      <c r="W28" s="116">
        <v>7136</v>
      </c>
      <c r="X28" s="116">
        <v>7467</v>
      </c>
      <c r="Y28" s="112">
        <v>8172</v>
      </c>
      <c r="Z28" s="112">
        <v>8529</v>
      </c>
      <c r="AB28" s="117">
        <f t="shared" si="2"/>
        <v>9.6993199445038328E-2</v>
      </c>
    </row>
    <row r="29" spans="1:28" x14ac:dyDescent="0.25">
      <c r="S29" s="115" t="s">
        <v>73</v>
      </c>
      <c r="T29" s="115"/>
      <c r="U29" s="116"/>
      <c r="V29" s="116">
        <v>4871</v>
      </c>
      <c r="W29" s="116">
        <v>4422</v>
      </c>
      <c r="X29" s="116">
        <v>4384</v>
      </c>
      <c r="Y29" s="112">
        <v>5419</v>
      </c>
      <c r="Z29" s="112">
        <v>5285</v>
      </c>
      <c r="AB29" s="117">
        <f t="shared" si="2"/>
        <v>6.010189460277026E-2</v>
      </c>
    </row>
    <row r="30" spans="1:28" x14ac:dyDescent="0.25">
      <c r="S30" s="115" t="s">
        <v>74</v>
      </c>
      <c r="T30" s="115"/>
      <c r="U30" s="116"/>
      <c r="V30" s="116">
        <v>6342</v>
      </c>
      <c r="W30" s="116">
        <v>6584</v>
      </c>
      <c r="X30" s="116">
        <v>6593</v>
      </c>
      <c r="Y30" s="112">
        <v>7026</v>
      </c>
      <c r="Z30" s="112">
        <v>7335</v>
      </c>
      <c r="AB30" s="117">
        <f t="shared" si="2"/>
        <v>8.3414833852662226E-2</v>
      </c>
    </row>
    <row r="31" spans="1:28" x14ac:dyDescent="0.25">
      <c r="S31" s="115" t="s">
        <v>75</v>
      </c>
      <c r="T31" s="115"/>
      <c r="U31" s="116"/>
      <c r="V31" s="116">
        <v>11889</v>
      </c>
      <c r="W31" s="116">
        <v>12321</v>
      </c>
      <c r="X31" s="116">
        <v>14432</v>
      </c>
      <c r="Y31" s="112">
        <v>16618</v>
      </c>
      <c r="Z31" s="112">
        <v>17661</v>
      </c>
      <c r="AB31" s="117">
        <f t="shared" si="2"/>
        <v>0.20084381467919121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1620</v>
      </c>
      <c r="W32" s="116">
        <v>1601</v>
      </c>
      <c r="X32" s="116">
        <v>1649</v>
      </c>
      <c r="Y32" s="112">
        <v>1852</v>
      </c>
      <c r="Z32" s="112">
        <v>2122</v>
      </c>
      <c r="AB32" s="117">
        <f t="shared" si="2"/>
        <v>2.4131735165010122E-2</v>
      </c>
    </row>
    <row r="33" spans="19:32" x14ac:dyDescent="0.25">
      <c r="S33" s="115" t="s">
        <v>77</v>
      </c>
      <c r="T33" s="115"/>
      <c r="U33" s="116"/>
      <c r="V33" s="116">
        <v>2685</v>
      </c>
      <c r="W33" s="116">
        <v>2760</v>
      </c>
      <c r="X33" s="116">
        <v>2955</v>
      </c>
      <c r="Y33" s="112">
        <v>3230</v>
      </c>
      <c r="Z33" s="112">
        <v>3076</v>
      </c>
      <c r="AB33" s="117">
        <f t="shared" si="2"/>
        <v>3.4980781040325697E-2</v>
      </c>
    </row>
    <row r="34" spans="19:32" x14ac:dyDescent="0.25">
      <c r="S34" s="118" t="s">
        <v>53</v>
      </c>
      <c r="T34" s="118"/>
      <c r="U34" s="119"/>
      <c r="V34" s="119">
        <v>71964</v>
      </c>
      <c r="W34" s="119">
        <v>73099</v>
      </c>
      <c r="X34" s="119">
        <v>77371</v>
      </c>
      <c r="Y34" s="120">
        <v>85359</v>
      </c>
      <c r="Z34" s="120">
        <v>87934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42563</v>
      </c>
      <c r="W37" s="112">
        <v>42914</v>
      </c>
      <c r="X37" s="112">
        <v>43171</v>
      </c>
      <c r="Y37" s="112">
        <v>43576</v>
      </c>
      <c r="Z37" s="112">
        <v>44584</v>
      </c>
      <c r="AB37" s="132">
        <f>Z37/Z40*100</f>
        <v>78.105182018850073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8543</v>
      </c>
      <c r="W38" s="112">
        <v>9187</v>
      </c>
      <c r="X38" s="112">
        <v>9854</v>
      </c>
      <c r="Y38" s="112">
        <v>11843</v>
      </c>
      <c r="Z38" s="112">
        <v>12498</v>
      </c>
      <c r="AB38" s="132">
        <f>Z38/Z40*100</f>
        <v>21.894817981149924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51106</v>
      </c>
      <c r="W40" s="112">
        <v>52101</v>
      </c>
      <c r="X40" s="112">
        <v>53025</v>
      </c>
      <c r="Y40" s="112">
        <v>55419</v>
      </c>
      <c r="Z40" s="112">
        <v>57082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17</v>
      </c>
      <c r="W44" s="112">
        <v>12</v>
      </c>
      <c r="X44" s="112">
        <v>28</v>
      </c>
      <c r="Y44" s="112">
        <v>41</v>
      </c>
      <c r="Z44" s="112">
        <v>45</v>
      </c>
    </row>
    <row r="45" spans="19:32" x14ac:dyDescent="0.25">
      <c r="S45" s="115" t="s">
        <v>37</v>
      </c>
      <c r="T45" s="115"/>
      <c r="U45" s="112"/>
      <c r="V45" s="112">
        <v>471</v>
      </c>
      <c r="W45" s="112">
        <v>528</v>
      </c>
      <c r="X45" s="112">
        <v>645</v>
      </c>
      <c r="Y45" s="112">
        <v>763</v>
      </c>
      <c r="Z45" s="112">
        <v>769</v>
      </c>
    </row>
    <row r="46" spans="19:32" x14ac:dyDescent="0.25">
      <c r="S46" s="115" t="s">
        <v>38</v>
      </c>
      <c r="T46" s="115"/>
      <c r="U46" s="112"/>
      <c r="V46" s="112">
        <v>1751</v>
      </c>
      <c r="W46" s="112">
        <v>1658</v>
      </c>
      <c r="X46" s="112">
        <v>1732</v>
      </c>
      <c r="Y46" s="112">
        <v>2180</v>
      </c>
      <c r="Z46" s="112">
        <v>2355</v>
      </c>
    </row>
    <row r="47" spans="19:32" x14ac:dyDescent="0.25">
      <c r="S47" s="115" t="s">
        <v>39</v>
      </c>
      <c r="T47" s="115"/>
      <c r="U47" s="112"/>
      <c r="V47" s="112">
        <v>3266</v>
      </c>
      <c r="W47" s="112">
        <v>3298</v>
      </c>
      <c r="X47" s="112">
        <v>3622</v>
      </c>
      <c r="Y47" s="112">
        <v>4129</v>
      </c>
      <c r="Z47" s="112">
        <v>4260</v>
      </c>
    </row>
    <row r="48" spans="19:32" x14ac:dyDescent="0.25">
      <c r="S48" s="115" t="s">
        <v>40</v>
      </c>
      <c r="T48" s="115"/>
      <c r="U48" s="112"/>
      <c r="V48" s="112">
        <v>4723</v>
      </c>
      <c r="W48" s="112">
        <v>4990</v>
      </c>
      <c r="X48" s="112">
        <v>5251</v>
      </c>
      <c r="Y48" s="112">
        <v>5812</v>
      </c>
      <c r="Z48" s="112">
        <v>6104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4695</v>
      </c>
      <c r="W49" s="112">
        <v>4672</v>
      </c>
      <c r="X49" s="112">
        <v>5160</v>
      </c>
      <c r="Y49" s="112">
        <v>5913</v>
      </c>
      <c r="Z49" s="112">
        <v>6015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Marion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4274</v>
      </c>
      <c r="W50" s="112">
        <v>4503</v>
      </c>
      <c r="X50" s="112">
        <v>4719</v>
      </c>
      <c r="Y50" s="112">
        <v>5076</v>
      </c>
      <c r="Z50" s="112">
        <v>5249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3562</v>
      </c>
      <c r="W51" s="112">
        <v>3661</v>
      </c>
      <c r="X51" s="112">
        <v>3764</v>
      </c>
      <c r="Y51" s="112">
        <v>4160</v>
      </c>
      <c r="Z51" s="112">
        <v>4401</v>
      </c>
    </row>
    <row r="52" spans="1:26" ht="15" customHeight="1" x14ac:dyDescent="0.25">
      <c r="S52" s="115" t="s">
        <v>44</v>
      </c>
      <c r="T52" s="115"/>
      <c r="U52" s="112"/>
      <c r="V52" s="112">
        <v>3325</v>
      </c>
      <c r="W52" s="112">
        <v>3278</v>
      </c>
      <c r="X52" s="112">
        <v>3522</v>
      </c>
      <c r="Y52" s="112">
        <v>3451</v>
      </c>
      <c r="Z52" s="112">
        <v>3541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2830</v>
      </c>
      <c r="W53" s="112">
        <v>2809</v>
      </c>
      <c r="X53" s="112">
        <v>2862</v>
      </c>
      <c r="Y53" s="112">
        <v>3092</v>
      </c>
      <c r="Z53" s="112">
        <v>3178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2734</v>
      </c>
      <c r="W54" s="112">
        <v>2683</v>
      </c>
      <c r="X54" s="112">
        <v>2590</v>
      </c>
      <c r="Y54" s="112">
        <v>2732</v>
      </c>
      <c r="Z54" s="112">
        <v>2674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2069</v>
      </c>
      <c r="W55" s="112">
        <v>2074</v>
      </c>
      <c r="X55" s="112">
        <v>2063</v>
      </c>
      <c r="Y55" s="112">
        <v>2215</v>
      </c>
      <c r="Z55" s="112">
        <v>2221</v>
      </c>
    </row>
    <row r="56" spans="1:26" ht="15" customHeight="1" x14ac:dyDescent="0.25">
      <c r="S56" s="115" t="s">
        <v>48</v>
      </c>
      <c r="T56" s="115"/>
      <c r="U56" s="112"/>
      <c r="V56" s="112">
        <v>971</v>
      </c>
      <c r="W56" s="112">
        <v>1005</v>
      </c>
      <c r="X56" s="112">
        <v>1121</v>
      </c>
      <c r="Y56" s="112">
        <v>1173</v>
      </c>
      <c r="Z56" s="112">
        <v>1252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383</v>
      </c>
      <c r="W57" s="112">
        <v>369</v>
      </c>
      <c r="X57" s="112">
        <v>381</v>
      </c>
      <c r="Y57" s="112">
        <v>406</v>
      </c>
      <c r="Z57" s="112">
        <v>389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114</v>
      </c>
      <c r="W58" s="112">
        <v>129</v>
      </c>
      <c r="X58" s="112">
        <v>128</v>
      </c>
      <c r="Y58" s="112">
        <v>149</v>
      </c>
      <c r="Z58" s="112">
        <v>170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62</v>
      </c>
      <c r="W59" s="112">
        <v>47</v>
      </c>
      <c r="X59" s="112">
        <v>53</v>
      </c>
      <c r="Y59" s="112">
        <v>52</v>
      </c>
      <c r="Z59" s="112">
        <v>47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49</v>
      </c>
      <c r="W60" s="112">
        <v>50</v>
      </c>
      <c r="X60" s="112">
        <v>38</v>
      </c>
      <c r="Y60" s="112">
        <v>35</v>
      </c>
      <c r="Z60" s="112">
        <v>36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35309</v>
      </c>
      <c r="W61" s="112">
        <v>35753</v>
      </c>
      <c r="X61" s="112">
        <v>37679</v>
      </c>
      <c r="Y61" s="112">
        <v>41388</v>
      </c>
      <c r="Z61" s="112">
        <v>42685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28</v>
      </c>
      <c r="W63" s="112">
        <v>33</v>
      </c>
      <c r="X63" s="112">
        <v>54</v>
      </c>
      <c r="Y63" s="112">
        <v>79</v>
      </c>
      <c r="Z63" s="112">
        <v>83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585</v>
      </c>
      <c r="W64" s="112">
        <v>620</v>
      </c>
      <c r="X64" s="112">
        <v>758</v>
      </c>
      <c r="Y64" s="112">
        <v>986</v>
      </c>
      <c r="Z64" s="112">
        <v>1145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Marion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2021</v>
      </c>
      <c r="W65" s="112">
        <v>2035</v>
      </c>
      <c r="X65" s="112">
        <v>2038</v>
      </c>
      <c r="Y65" s="112">
        <v>2288</v>
      </c>
      <c r="Z65" s="112">
        <v>2487</v>
      </c>
    </row>
    <row r="66" spans="1:26" x14ac:dyDescent="0.25">
      <c r="S66" s="115" t="s">
        <v>39</v>
      </c>
      <c r="T66" s="115"/>
      <c r="U66" s="112"/>
      <c r="V66" s="112">
        <v>3858</v>
      </c>
      <c r="W66" s="112">
        <v>3981</v>
      </c>
      <c r="X66" s="112">
        <v>4231</v>
      </c>
      <c r="Y66" s="112">
        <v>4811</v>
      </c>
      <c r="Z66" s="112">
        <v>4669</v>
      </c>
    </row>
    <row r="67" spans="1:26" x14ac:dyDescent="0.25">
      <c r="S67" s="115" t="s">
        <v>40</v>
      </c>
      <c r="T67" s="115"/>
      <c r="U67" s="112"/>
      <c r="V67" s="112">
        <v>4965</v>
      </c>
      <c r="W67" s="112">
        <v>5121</v>
      </c>
      <c r="X67" s="112">
        <v>5821</v>
      </c>
      <c r="Y67" s="112">
        <v>6385</v>
      </c>
      <c r="Z67" s="112">
        <v>6577</v>
      </c>
    </row>
    <row r="68" spans="1:26" x14ac:dyDescent="0.25">
      <c r="S68" s="115" t="s">
        <v>41</v>
      </c>
      <c r="T68" s="115"/>
      <c r="U68" s="112"/>
      <c r="V68" s="112">
        <v>4751</v>
      </c>
      <c r="W68" s="112">
        <v>4949</v>
      </c>
      <c r="X68" s="112">
        <v>5120</v>
      </c>
      <c r="Y68" s="112">
        <v>5762</v>
      </c>
      <c r="Z68" s="112">
        <v>6148</v>
      </c>
    </row>
    <row r="69" spans="1:26" x14ac:dyDescent="0.25">
      <c r="S69" s="115" t="s">
        <v>42</v>
      </c>
      <c r="T69" s="115"/>
      <c r="U69" s="112"/>
      <c r="V69" s="112">
        <v>4146</v>
      </c>
      <c r="W69" s="112">
        <v>4223</v>
      </c>
      <c r="X69" s="112">
        <v>4546</v>
      </c>
      <c r="Y69" s="112">
        <v>5146</v>
      </c>
      <c r="Z69" s="112">
        <v>5297</v>
      </c>
    </row>
    <row r="70" spans="1:26" x14ac:dyDescent="0.25">
      <c r="S70" s="115" t="s">
        <v>43</v>
      </c>
      <c r="T70" s="115"/>
      <c r="U70" s="112"/>
      <c r="V70" s="112">
        <v>3189</v>
      </c>
      <c r="W70" s="112">
        <v>3434</v>
      </c>
      <c r="X70" s="112">
        <v>3742</v>
      </c>
      <c r="Y70" s="112">
        <v>4193</v>
      </c>
      <c r="Z70" s="112">
        <v>4442</v>
      </c>
    </row>
    <row r="71" spans="1:26" x14ac:dyDescent="0.25">
      <c r="S71" s="115" t="s">
        <v>44</v>
      </c>
      <c r="T71" s="115"/>
      <c r="U71" s="112"/>
      <c r="V71" s="112">
        <v>3318</v>
      </c>
      <c r="W71" s="112">
        <v>3293</v>
      </c>
      <c r="X71" s="112">
        <v>3383</v>
      </c>
      <c r="Y71" s="112">
        <v>3593</v>
      </c>
      <c r="Z71" s="112">
        <v>3676</v>
      </c>
    </row>
    <row r="72" spans="1:26" x14ac:dyDescent="0.25">
      <c r="S72" s="115" t="s">
        <v>45</v>
      </c>
      <c r="T72" s="115"/>
      <c r="U72" s="112"/>
      <c r="V72" s="112">
        <v>3111</v>
      </c>
      <c r="W72" s="112">
        <v>3054</v>
      </c>
      <c r="X72" s="112">
        <v>3150</v>
      </c>
      <c r="Y72" s="112">
        <v>3431</v>
      </c>
      <c r="Z72" s="112">
        <v>3375</v>
      </c>
    </row>
    <row r="73" spans="1:26" x14ac:dyDescent="0.25">
      <c r="S73" s="115" t="s">
        <v>46</v>
      </c>
      <c r="T73" s="115"/>
      <c r="U73" s="112"/>
      <c r="V73" s="112">
        <v>2973</v>
      </c>
      <c r="W73" s="112">
        <v>2793</v>
      </c>
      <c r="X73" s="112">
        <v>2869</v>
      </c>
      <c r="Y73" s="112">
        <v>2986</v>
      </c>
      <c r="Z73" s="112">
        <v>3018</v>
      </c>
    </row>
    <row r="74" spans="1:26" x14ac:dyDescent="0.25">
      <c r="S74" s="115" t="s">
        <v>47</v>
      </c>
      <c r="T74" s="115"/>
      <c r="U74" s="112"/>
      <c r="V74" s="112">
        <v>2183</v>
      </c>
      <c r="W74" s="112">
        <v>2266</v>
      </c>
      <c r="X74" s="112">
        <v>2330</v>
      </c>
      <c r="Y74" s="112">
        <v>2484</v>
      </c>
      <c r="Z74" s="112">
        <v>2462</v>
      </c>
    </row>
    <row r="75" spans="1:26" x14ac:dyDescent="0.25">
      <c r="S75" s="115" t="s">
        <v>48</v>
      </c>
      <c r="T75" s="115"/>
      <c r="U75" s="112"/>
      <c r="V75" s="112">
        <v>991</v>
      </c>
      <c r="W75" s="112">
        <v>988</v>
      </c>
      <c r="X75" s="112">
        <v>1069</v>
      </c>
      <c r="Y75" s="112">
        <v>1187</v>
      </c>
      <c r="Z75" s="112">
        <v>1201</v>
      </c>
    </row>
    <row r="76" spans="1:26" x14ac:dyDescent="0.25">
      <c r="S76" s="115" t="s">
        <v>49</v>
      </c>
      <c r="T76" s="115"/>
      <c r="U76" s="112"/>
      <c r="V76" s="112">
        <v>287</v>
      </c>
      <c r="W76" s="112">
        <v>310</v>
      </c>
      <c r="X76" s="112">
        <v>327</v>
      </c>
      <c r="Y76" s="112">
        <v>350</v>
      </c>
      <c r="Z76" s="112">
        <v>359</v>
      </c>
    </row>
    <row r="77" spans="1:26" x14ac:dyDescent="0.25">
      <c r="S77" s="115" t="s">
        <v>50</v>
      </c>
      <c r="T77" s="115"/>
      <c r="U77" s="112"/>
      <c r="V77" s="112">
        <v>117</v>
      </c>
      <c r="W77" s="112">
        <v>124</v>
      </c>
      <c r="X77" s="112">
        <v>104</v>
      </c>
      <c r="Y77" s="112">
        <v>119</v>
      </c>
      <c r="Z77" s="112">
        <v>139</v>
      </c>
    </row>
    <row r="78" spans="1:26" x14ac:dyDescent="0.25">
      <c r="S78" s="115" t="s">
        <v>51</v>
      </c>
      <c r="T78" s="115"/>
      <c r="U78" s="112"/>
      <c r="V78" s="112">
        <v>57</v>
      </c>
      <c r="W78" s="112">
        <v>55</v>
      </c>
      <c r="X78" s="112">
        <v>63</v>
      </c>
      <c r="Y78" s="112">
        <v>72</v>
      </c>
      <c r="Z78" s="112">
        <v>71</v>
      </c>
    </row>
    <row r="79" spans="1:26" x14ac:dyDescent="0.25">
      <c r="S79" s="115" t="s">
        <v>52</v>
      </c>
      <c r="T79" s="115"/>
      <c r="U79" s="112"/>
      <c r="V79" s="112">
        <v>71</v>
      </c>
      <c r="W79" s="112">
        <v>63</v>
      </c>
      <c r="X79" s="112">
        <v>39</v>
      </c>
      <c r="Y79" s="112">
        <v>40</v>
      </c>
      <c r="Z79" s="112">
        <v>49</v>
      </c>
    </row>
    <row r="80" spans="1:26" x14ac:dyDescent="0.25">
      <c r="S80" s="118" t="s">
        <v>53</v>
      </c>
      <c r="T80" s="118"/>
      <c r="U80" s="112"/>
      <c r="V80" s="112">
        <v>36657</v>
      </c>
      <c r="W80" s="112">
        <v>37341</v>
      </c>
      <c r="X80" s="112">
        <v>39644</v>
      </c>
      <c r="Y80" s="112">
        <v>43916</v>
      </c>
      <c r="Z80" s="112">
        <v>45199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Marion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2910</v>
      </c>
      <c r="W83" s="112">
        <v>2995</v>
      </c>
      <c r="X83" s="112">
        <v>3057</v>
      </c>
      <c r="Y83" s="112">
        <v>3181</v>
      </c>
      <c r="Z83" s="112">
        <v>3206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4462</v>
      </c>
      <c r="W84" s="112">
        <v>4543</v>
      </c>
      <c r="X84" s="112">
        <v>4733</v>
      </c>
      <c r="Y84" s="112">
        <v>5022</v>
      </c>
      <c r="Z84" s="112">
        <v>5229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4463</v>
      </c>
      <c r="W85" s="112">
        <v>4460</v>
      </c>
      <c r="X85" s="112">
        <v>4543</v>
      </c>
      <c r="Y85" s="112">
        <v>4727</v>
      </c>
      <c r="Z85" s="112">
        <v>4694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87,934</v>
      </c>
      <c r="D86" s="94">
        <f t="shared" ref="D86:D91" si="4">AD4</f>
        <v>3.0166707669958548E-2</v>
      </c>
      <c r="E86" s="95">
        <f t="shared" ref="E86:E91" si="5">AD4</f>
        <v>3.0166707669958548E-2</v>
      </c>
      <c r="F86" s="94">
        <f t="shared" ref="F86:F91" si="6">AF4</f>
        <v>0.22183162194833894</v>
      </c>
      <c r="G86" s="95">
        <f t="shared" ref="G86:G91" si="7">AF4</f>
        <v>0.22183162194833894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2102</v>
      </c>
      <c r="W86" s="112">
        <v>2237</v>
      </c>
      <c r="X86" s="112">
        <v>2377</v>
      </c>
      <c r="Y86" s="112">
        <v>2610</v>
      </c>
      <c r="Z86" s="112">
        <v>2810</v>
      </c>
    </row>
    <row r="87" spans="1:30" ht="15" customHeight="1" x14ac:dyDescent="0.25">
      <c r="A87" s="96" t="s">
        <v>4</v>
      </c>
      <c r="B87" s="49"/>
      <c r="C87" s="97" t="str">
        <f t="shared" si="3"/>
        <v>42,687</v>
      </c>
      <c r="D87" s="94">
        <f t="shared" si="4"/>
        <v>3.1460674157303359E-2</v>
      </c>
      <c r="E87" s="95">
        <f t="shared" si="5"/>
        <v>3.1460674157303359E-2</v>
      </c>
      <c r="F87" s="94">
        <f t="shared" si="6"/>
        <v>0.20892098555649952</v>
      </c>
      <c r="G87" s="95">
        <f t="shared" si="7"/>
        <v>0.20892098555649952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1612</v>
      </c>
      <c r="W87" s="112">
        <v>1602</v>
      </c>
      <c r="X87" s="112">
        <v>1660</v>
      </c>
      <c r="Y87" s="112">
        <v>1762</v>
      </c>
      <c r="Z87" s="112">
        <v>1811</v>
      </c>
    </row>
    <row r="88" spans="1:30" ht="15" customHeight="1" x14ac:dyDescent="0.25">
      <c r="A88" s="96" t="s">
        <v>5</v>
      </c>
      <c r="B88" s="49"/>
      <c r="C88" s="97" t="str">
        <f t="shared" si="3"/>
        <v>45,197</v>
      </c>
      <c r="D88" s="94">
        <f t="shared" si="4"/>
        <v>2.9145888835758305E-2</v>
      </c>
      <c r="E88" s="95">
        <f t="shared" si="5"/>
        <v>2.9145888835758305E-2</v>
      </c>
      <c r="F88" s="94">
        <f t="shared" si="6"/>
        <v>0.23290324340543922</v>
      </c>
      <c r="G88" s="95">
        <f t="shared" si="7"/>
        <v>0.23290324340543922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1625</v>
      </c>
      <c r="W88" s="112">
        <v>1643</v>
      </c>
      <c r="X88" s="112">
        <v>1629</v>
      </c>
      <c r="Y88" s="112">
        <v>1643</v>
      </c>
      <c r="Z88" s="112">
        <v>1712</v>
      </c>
    </row>
    <row r="89" spans="1:30" ht="15" customHeight="1" x14ac:dyDescent="0.25">
      <c r="A89" s="49" t="s">
        <v>6</v>
      </c>
      <c r="B89" s="49"/>
      <c r="C89" s="97" t="str">
        <f t="shared" si="3"/>
        <v>57,075</v>
      </c>
      <c r="D89" s="94">
        <f t="shared" si="4"/>
        <v>2.9714223857977951E-2</v>
      </c>
      <c r="E89" s="95">
        <f t="shared" si="5"/>
        <v>2.9714223857977951E-2</v>
      </c>
      <c r="F89" s="94">
        <f t="shared" si="6"/>
        <v>0.11681831523334307</v>
      </c>
      <c r="G89" s="95">
        <f t="shared" si="7"/>
        <v>0.11681831523334307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1516</v>
      </c>
      <c r="W89" s="112">
        <v>1503</v>
      </c>
      <c r="X89" s="112">
        <v>1478</v>
      </c>
      <c r="Y89" s="112">
        <v>1547</v>
      </c>
      <c r="Z89" s="112">
        <v>1595</v>
      </c>
    </row>
    <row r="90" spans="1:30" ht="15" customHeight="1" x14ac:dyDescent="0.25">
      <c r="A90" s="49" t="s">
        <v>95</v>
      </c>
      <c r="B90" s="49"/>
      <c r="C90" s="97" t="str">
        <f t="shared" si="3"/>
        <v>$49,482</v>
      </c>
      <c r="D90" s="94">
        <f t="shared" si="4"/>
        <v>3.8523695588297047E-2</v>
      </c>
      <c r="E90" s="95">
        <f t="shared" si="5"/>
        <v>3.8523695588297047E-2</v>
      </c>
      <c r="F90" s="94">
        <f t="shared" si="6"/>
        <v>7.7300733709259495E-2</v>
      </c>
      <c r="G90" s="95">
        <f t="shared" si="7"/>
        <v>7.7300733709259495E-2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2503</v>
      </c>
      <c r="W90" s="112">
        <v>2591</v>
      </c>
      <c r="X90" s="112">
        <v>2551</v>
      </c>
      <c r="Y90" s="112">
        <v>2690</v>
      </c>
      <c r="Z90" s="112">
        <v>2781</v>
      </c>
    </row>
    <row r="91" spans="1:30" ht="15" customHeight="1" x14ac:dyDescent="0.25">
      <c r="A91" s="49" t="s">
        <v>7</v>
      </c>
      <c r="B91" s="49"/>
      <c r="C91" s="97" t="str">
        <f t="shared" si="3"/>
        <v>$3,885.3 mil</v>
      </c>
      <c r="D91" s="94">
        <f t="shared" si="4"/>
        <v>8.1760906556944235E-2</v>
      </c>
      <c r="E91" s="95">
        <f t="shared" si="5"/>
        <v>8.1760906556944235E-2</v>
      </c>
      <c r="F91" s="94">
        <f t="shared" si="6"/>
        <v>0.32428620539620523</v>
      </c>
      <c r="G91" s="95">
        <f t="shared" si="7"/>
        <v>0.32428620539620523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25355</v>
      </c>
      <c r="W91" s="112">
        <v>25839</v>
      </c>
      <c r="X91" s="112">
        <v>26218</v>
      </c>
      <c r="Y91" s="112">
        <v>27380</v>
      </c>
      <c r="Z91" s="112">
        <v>28194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2251</v>
      </c>
      <c r="W93" s="112">
        <v>2368</v>
      </c>
      <c r="X93" s="112">
        <v>2396</v>
      </c>
      <c r="Y93" s="112">
        <v>2444</v>
      </c>
      <c r="Z93" s="112">
        <v>2547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6218</v>
      </c>
      <c r="W94" s="112">
        <v>6443</v>
      </c>
      <c r="X94" s="112">
        <v>6690</v>
      </c>
      <c r="Y94" s="112">
        <v>7164</v>
      </c>
      <c r="Z94" s="112">
        <v>7548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861</v>
      </c>
      <c r="W95" s="112">
        <v>917</v>
      </c>
      <c r="X95" s="112">
        <v>952</v>
      </c>
      <c r="Y95" s="112">
        <v>1019</v>
      </c>
      <c r="Z95" s="112">
        <v>1046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4562</v>
      </c>
      <c r="W96" s="112">
        <v>4746</v>
      </c>
      <c r="X96" s="112">
        <v>4960</v>
      </c>
      <c r="Y96" s="112">
        <v>5172</v>
      </c>
      <c r="Z96" s="112">
        <v>5431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4909</v>
      </c>
      <c r="W97" s="112">
        <v>4818</v>
      </c>
      <c r="X97" s="112">
        <v>4866</v>
      </c>
      <c r="Y97" s="112">
        <v>5006</v>
      </c>
      <c r="Z97" s="112">
        <v>4899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2474</v>
      </c>
      <c r="W98" s="112">
        <v>2523</v>
      </c>
      <c r="X98" s="112">
        <v>2491</v>
      </c>
      <c r="Y98" s="112">
        <v>2512</v>
      </c>
      <c r="Z98" s="112">
        <v>2454</v>
      </c>
    </row>
    <row r="99" spans="1:32" ht="15" customHeight="1" x14ac:dyDescent="0.25">
      <c r="S99" s="115" t="s">
        <v>188</v>
      </c>
      <c r="T99" s="115"/>
      <c r="U99" s="112"/>
      <c r="V99" s="112">
        <v>124</v>
      </c>
      <c r="W99" s="112">
        <v>139</v>
      </c>
      <c r="X99" s="112">
        <v>150</v>
      </c>
      <c r="Y99" s="112">
        <v>144</v>
      </c>
      <c r="Z99" s="112">
        <v>171</v>
      </c>
    </row>
    <row r="100" spans="1:32" ht="15" customHeight="1" x14ac:dyDescent="0.25">
      <c r="S100" s="115" t="s">
        <v>58</v>
      </c>
      <c r="T100" s="115"/>
      <c r="U100" s="112"/>
      <c r="V100" s="112">
        <v>1214</v>
      </c>
      <c r="W100" s="112">
        <v>1226</v>
      </c>
      <c r="X100" s="112">
        <v>1233</v>
      </c>
      <c r="Y100" s="112">
        <v>1303</v>
      </c>
      <c r="Z100" s="112">
        <v>1307</v>
      </c>
    </row>
    <row r="101" spans="1:32" x14ac:dyDescent="0.25">
      <c r="A101" s="18"/>
      <c r="S101" s="118" t="s">
        <v>53</v>
      </c>
      <c r="T101" s="118"/>
      <c r="U101" s="112"/>
      <c r="V101" s="112">
        <v>25750</v>
      </c>
      <c r="W101" s="112">
        <v>26263</v>
      </c>
      <c r="X101" s="112">
        <v>26766</v>
      </c>
      <c r="Y101" s="112">
        <v>28002</v>
      </c>
      <c r="Z101" s="112">
        <v>28842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53173</v>
      </c>
      <c r="W104" s="112">
        <v>57924</v>
      </c>
      <c r="X104" s="112">
        <v>58845</v>
      </c>
      <c r="Y104" s="112">
        <v>65075</v>
      </c>
      <c r="Z104" s="112">
        <v>67294</v>
      </c>
      <c r="AB104" s="109" t="str">
        <f>TEXT(Z104,"###,###")</f>
        <v>67,294</v>
      </c>
      <c r="AD104" s="130">
        <f>Z104/($Z$4)*100</f>
        <v>76.527850433279511</v>
      </c>
      <c r="AF104" s="109"/>
    </row>
    <row r="105" spans="1:32" x14ac:dyDescent="0.25">
      <c r="S105" s="115" t="s">
        <v>17</v>
      </c>
      <c r="T105" s="115"/>
      <c r="U105" s="112"/>
      <c r="V105" s="112">
        <v>14102</v>
      </c>
      <c r="W105" s="112">
        <v>13987</v>
      </c>
      <c r="X105" s="112">
        <v>13978</v>
      </c>
      <c r="Y105" s="112">
        <v>15870</v>
      </c>
      <c r="Z105" s="112">
        <v>16129</v>
      </c>
      <c r="AB105" s="109" t="str">
        <f>TEXT(Z105,"###,###")</f>
        <v>16,129</v>
      </c>
      <c r="AD105" s="130">
        <f>Z105/($Z$4)*100</f>
        <v>18.342165715195488</v>
      </c>
      <c r="AF105" s="109"/>
    </row>
    <row r="106" spans="1:32" x14ac:dyDescent="0.25">
      <c r="S106" s="118" t="s">
        <v>53</v>
      </c>
      <c r="T106" s="118"/>
      <c r="U106" s="120"/>
      <c r="V106" s="120">
        <v>67275</v>
      </c>
      <c r="W106" s="120">
        <v>71911</v>
      </c>
      <c r="X106" s="120">
        <v>72823</v>
      </c>
      <c r="Y106" s="120">
        <v>80945</v>
      </c>
      <c r="Z106" s="120">
        <v>83423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8536</v>
      </c>
      <c r="W108" s="112">
        <v>9179</v>
      </c>
      <c r="X108" s="112">
        <v>9297</v>
      </c>
      <c r="Y108" s="112">
        <v>9667</v>
      </c>
      <c r="Z108" s="112">
        <v>9544</v>
      </c>
      <c r="AB108" s="109" t="str">
        <f>TEXT(Z108,"###,###")</f>
        <v>9,544</v>
      </c>
      <c r="AD108" s="130">
        <f>Z108/($Z$4)*100</f>
        <v>10.85359474151068</v>
      </c>
      <c r="AF108" s="109"/>
    </row>
    <row r="109" spans="1:32" x14ac:dyDescent="0.25">
      <c r="S109" s="115" t="s">
        <v>20</v>
      </c>
      <c r="T109" s="115"/>
      <c r="U109" s="112"/>
      <c r="V109" s="112">
        <v>9000</v>
      </c>
      <c r="W109" s="112">
        <v>9203</v>
      </c>
      <c r="X109" s="112">
        <v>10551</v>
      </c>
      <c r="Y109" s="112">
        <v>11051</v>
      </c>
      <c r="Z109" s="112">
        <v>10832</v>
      </c>
      <c r="AB109" s="109" t="str">
        <f>TEXT(Z109,"###,###")</f>
        <v>10,832</v>
      </c>
      <c r="AD109" s="130">
        <f>Z109/($Z$4)*100</f>
        <v>12.318329656333159</v>
      </c>
      <c r="AF109" s="109"/>
    </row>
    <row r="110" spans="1:32" x14ac:dyDescent="0.25">
      <c r="S110" s="115" t="s">
        <v>21</v>
      </c>
      <c r="T110" s="115"/>
      <c r="U110" s="112"/>
      <c r="V110" s="112">
        <v>15511</v>
      </c>
      <c r="W110" s="112">
        <v>15183</v>
      </c>
      <c r="X110" s="112">
        <v>16194</v>
      </c>
      <c r="Y110" s="112">
        <v>18214</v>
      </c>
      <c r="Z110" s="112">
        <v>18468</v>
      </c>
      <c r="AB110" s="109" t="str">
        <f>TEXT(Z110,"###,###")</f>
        <v>18,468</v>
      </c>
      <c r="AD110" s="130">
        <f>Z110/($Z$4)*100</f>
        <v>21.00211522278072</v>
      </c>
      <c r="AF110" s="109"/>
    </row>
    <row r="111" spans="1:32" x14ac:dyDescent="0.25">
      <c r="S111" s="115" t="s">
        <v>22</v>
      </c>
      <c r="T111" s="115"/>
      <c r="U111" s="112"/>
      <c r="V111" s="112">
        <v>34070</v>
      </c>
      <c r="W111" s="112">
        <v>34669</v>
      </c>
      <c r="X111" s="112">
        <v>36781</v>
      </c>
      <c r="Y111" s="112">
        <v>42011</v>
      </c>
      <c r="Z111" s="112">
        <v>44570</v>
      </c>
      <c r="AB111" s="109" t="str">
        <f>TEXT(Z111,"###,###")</f>
        <v>44,570</v>
      </c>
      <c r="AD111" s="130">
        <f>Z111/($Z$4)*100</f>
        <v>50.685741578911461</v>
      </c>
      <c r="AF111" s="109"/>
    </row>
    <row r="112" spans="1:32" x14ac:dyDescent="0.25">
      <c r="S112" s="118" t="s">
        <v>53</v>
      </c>
      <c r="T112" s="118"/>
      <c r="U112" s="112"/>
      <c r="V112" s="112">
        <v>71965</v>
      </c>
      <c r="W112" s="112">
        <v>73097</v>
      </c>
      <c r="X112" s="112">
        <v>77371</v>
      </c>
      <c r="Y112" s="112">
        <v>85358</v>
      </c>
      <c r="Z112" s="112">
        <v>87934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40.68</v>
      </c>
      <c r="W118" s="131">
        <v>40.619999999999997</v>
      </c>
      <c r="X118" s="131">
        <v>40.549999999999997</v>
      </c>
      <c r="Y118" s="131">
        <v>40.32</v>
      </c>
      <c r="Z118" s="131">
        <v>40.19</v>
      </c>
      <c r="AB118" s="109" t="str">
        <f>TEXT(Z118,"##.0")</f>
        <v>40.2</v>
      </c>
    </row>
    <row r="120" spans="19:32" x14ac:dyDescent="0.25">
      <c r="S120" s="101" t="s">
        <v>97</v>
      </c>
      <c r="T120" s="112"/>
      <c r="U120" s="112"/>
      <c r="V120" s="112">
        <v>44363</v>
      </c>
      <c r="W120" s="112">
        <v>45154</v>
      </c>
      <c r="X120" s="112">
        <v>45796</v>
      </c>
      <c r="Y120" s="112">
        <v>48146</v>
      </c>
      <c r="Z120" s="112">
        <v>49412</v>
      </c>
      <c r="AB120" s="109" t="str">
        <f>TEXT(Z120,"###,###")</f>
        <v>49,412</v>
      </c>
    </row>
    <row r="121" spans="19:32" x14ac:dyDescent="0.25">
      <c r="S121" s="101" t="s">
        <v>98</v>
      </c>
      <c r="T121" s="112"/>
      <c r="U121" s="112"/>
      <c r="V121" s="112">
        <v>3243</v>
      </c>
      <c r="W121" s="112">
        <v>3307</v>
      </c>
      <c r="X121" s="112">
        <v>3271</v>
      </c>
      <c r="Y121" s="112">
        <v>3111</v>
      </c>
      <c r="Z121" s="112">
        <v>3163</v>
      </c>
      <c r="AB121" s="109" t="str">
        <f>TEXT(Z121,"###,###")</f>
        <v>3,163</v>
      </c>
    </row>
    <row r="122" spans="19:32" x14ac:dyDescent="0.25">
      <c r="S122" s="101" t="s">
        <v>99</v>
      </c>
      <c r="T122" s="112"/>
      <c r="U122" s="112"/>
      <c r="V122" s="112">
        <v>3495</v>
      </c>
      <c r="W122" s="112">
        <v>3643</v>
      </c>
      <c r="X122" s="112">
        <v>3953</v>
      </c>
      <c r="Y122" s="112">
        <v>4165</v>
      </c>
      <c r="Z122" s="112">
        <v>4504</v>
      </c>
      <c r="AB122" s="109" t="str">
        <f>TEXT(Z122,"###,###")</f>
        <v>4,504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47858</v>
      </c>
      <c r="W124" s="112">
        <v>48797</v>
      </c>
      <c r="X124" s="112">
        <v>49749</v>
      </c>
      <c r="Y124" s="112">
        <v>52311</v>
      </c>
      <c r="Z124" s="112">
        <v>53916</v>
      </c>
      <c r="AB124" s="109" t="str">
        <f>TEXT(Z124,"###,###")</f>
        <v>53,916</v>
      </c>
      <c r="AD124" s="127">
        <f>Z124/$Z$7*100</f>
        <v>94.465177398160321</v>
      </c>
    </row>
    <row r="125" spans="19:32" x14ac:dyDescent="0.25">
      <c r="S125" s="101" t="s">
        <v>101</v>
      </c>
      <c r="T125" s="112"/>
      <c r="U125" s="112"/>
      <c r="V125" s="112">
        <v>6738</v>
      </c>
      <c r="W125" s="112">
        <v>6950</v>
      </c>
      <c r="X125" s="112">
        <v>7224</v>
      </c>
      <c r="Y125" s="112">
        <v>7276</v>
      </c>
      <c r="Z125" s="112">
        <v>7667</v>
      </c>
      <c r="AB125" s="109" t="str">
        <f>TEXT(Z125,"###,###")</f>
        <v>7,667</v>
      </c>
      <c r="AD125" s="127">
        <f>Z125/$Z$7*100</f>
        <v>13.433201927288655</v>
      </c>
    </row>
    <row r="127" spans="19:32" x14ac:dyDescent="0.25">
      <c r="S127" s="101" t="s">
        <v>102</v>
      </c>
      <c r="T127" s="112"/>
      <c r="U127" s="112"/>
      <c r="V127" s="112">
        <v>25356</v>
      </c>
      <c r="W127" s="112">
        <v>25839</v>
      </c>
      <c r="X127" s="112">
        <v>26218</v>
      </c>
      <c r="Y127" s="112">
        <v>27378</v>
      </c>
      <c r="Z127" s="112">
        <v>28190</v>
      </c>
      <c r="AB127" s="109" t="str">
        <f>TEXT(Z127,"###,###")</f>
        <v>28,190</v>
      </c>
      <c r="AD127" s="127">
        <f>Z127/$Z$7*100</f>
        <v>49.391151992991681</v>
      </c>
    </row>
    <row r="128" spans="19:32" x14ac:dyDescent="0.25">
      <c r="S128" s="101" t="s">
        <v>103</v>
      </c>
      <c r="T128" s="112"/>
      <c r="U128" s="112"/>
      <c r="V128" s="112">
        <v>25753</v>
      </c>
      <c r="W128" s="112">
        <v>26259</v>
      </c>
      <c r="X128" s="112">
        <v>26767</v>
      </c>
      <c r="Y128" s="112">
        <v>27999</v>
      </c>
      <c r="Z128" s="112">
        <v>28838</v>
      </c>
      <c r="AB128" s="109" t="str">
        <f>TEXT(Z128,"###,###")</f>
        <v>28,838</v>
      </c>
      <c r="AD128" s="127">
        <f>Z128/$Z$7*100</f>
        <v>50.526500219010074</v>
      </c>
    </row>
    <row r="130" spans="19:20" x14ac:dyDescent="0.25">
      <c r="S130" s="101" t="s">
        <v>261</v>
      </c>
      <c r="T130" s="127">
        <v>86.573806395094181</v>
      </c>
    </row>
    <row r="131" spans="19:20" x14ac:dyDescent="0.25">
      <c r="S131" s="101" t="s">
        <v>262</v>
      </c>
      <c r="T131" s="127">
        <v>5.5418309242225146</v>
      </c>
    </row>
    <row r="132" spans="19:20" x14ac:dyDescent="0.25">
      <c r="S132" s="101" t="s">
        <v>263</v>
      </c>
      <c r="T132" s="127">
        <v>7.8913710030661415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E2E770F-0B74-4CBA-A0F0-18C1EB46D3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C63AB2B-C671-46CA-9A3A-3F5C3650C0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E8EFEB1-78DD-41CF-828E-23D25DFD76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0E72DD8-DDDC-4EC5-9379-34739164BC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40B47-7447-49EA-8D79-1F9F0DC94867}">
  <sheetPr codeName="Sheet9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139</v>
      </c>
      <c r="T1" s="99"/>
      <c r="U1" s="99"/>
      <c r="V1" s="99"/>
      <c r="W1" s="99"/>
      <c r="X1" s="99"/>
      <c r="Y1" s="100" t="s">
        <v>223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139</v>
      </c>
      <c r="Y3" s="105" t="s">
        <v>223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10.33 Mid Murray,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5635</v>
      </c>
      <c r="W4" s="108">
        <v>5877</v>
      </c>
      <c r="X4" s="108">
        <v>6009</v>
      </c>
      <c r="Y4" s="108">
        <v>6558</v>
      </c>
      <c r="Z4" s="108">
        <v>6593</v>
      </c>
      <c r="AB4" s="109" t="str">
        <f>TEXT(Z4,"###,###")</f>
        <v>6,593</v>
      </c>
      <c r="AD4" s="110">
        <f>Z4/Y4-1</f>
        <v>5.3369929856663667E-3</v>
      </c>
      <c r="AF4" s="110">
        <f>Z4/V4-1</f>
        <v>0.17000887311446311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3002</v>
      </c>
      <c r="W5" s="108">
        <v>3139</v>
      </c>
      <c r="X5" s="108">
        <v>3121</v>
      </c>
      <c r="Y5" s="108">
        <v>3414</v>
      </c>
      <c r="Z5" s="108">
        <v>3444</v>
      </c>
      <c r="AB5" s="109" t="str">
        <f>TEXT(Z5,"###,###")</f>
        <v>3,444</v>
      </c>
      <c r="AD5" s="110">
        <f t="shared" ref="AD5:AD9" si="0">Z5/Y5-1</f>
        <v>8.7873462214411724E-3</v>
      </c>
      <c r="AF5" s="110">
        <f t="shared" ref="AF5:AF9" si="1">Z5/V5-1</f>
        <v>0.14723517654896745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2639</v>
      </c>
      <c r="W6" s="108">
        <v>2740</v>
      </c>
      <c r="X6" s="108">
        <v>2882</v>
      </c>
      <c r="Y6" s="108">
        <v>3139</v>
      </c>
      <c r="Z6" s="108">
        <v>3145</v>
      </c>
      <c r="AB6" s="109" t="str">
        <f>TEXT(Z6,"###,###")</f>
        <v>3,145</v>
      </c>
      <c r="AD6" s="110">
        <f t="shared" si="0"/>
        <v>1.9114367633004115E-3</v>
      </c>
      <c r="AF6" s="110">
        <f t="shared" si="1"/>
        <v>0.19173929518757116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3900</v>
      </c>
      <c r="W7" s="108">
        <v>4134</v>
      </c>
      <c r="X7" s="108">
        <v>4202</v>
      </c>
      <c r="Y7" s="108">
        <v>4399</v>
      </c>
      <c r="Z7" s="108">
        <v>4490</v>
      </c>
      <c r="AB7" s="109" t="str">
        <f>TEXT(Z7,"###,###")</f>
        <v>4,490</v>
      </c>
      <c r="AD7" s="110">
        <f t="shared" si="0"/>
        <v>2.0686519663559944E-2</v>
      </c>
      <c r="AF7" s="110">
        <f t="shared" si="1"/>
        <v>0.15128205128205119</v>
      </c>
    </row>
    <row r="8" spans="1:32" ht="17.25" customHeight="1" x14ac:dyDescent="0.25">
      <c r="A8" s="62" t="s">
        <v>12</v>
      </c>
      <c r="B8" s="63"/>
      <c r="C8" s="29"/>
      <c r="D8" s="64" t="str">
        <f>AB4</f>
        <v>6,593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4,490</v>
      </c>
      <c r="P8" s="65"/>
      <c r="S8" s="107" t="s">
        <v>82</v>
      </c>
      <c r="T8" s="108"/>
      <c r="U8" s="108"/>
      <c r="V8" s="108">
        <v>36020</v>
      </c>
      <c r="W8" s="108">
        <v>35891.67</v>
      </c>
      <c r="X8" s="108">
        <v>37704.5</v>
      </c>
      <c r="Y8" s="108">
        <v>37157.33</v>
      </c>
      <c r="Z8" s="108">
        <v>40607</v>
      </c>
      <c r="AB8" s="109" t="str">
        <f>TEXT(Z8,"$###,###")</f>
        <v>$40,607</v>
      </c>
      <c r="AD8" s="110">
        <f t="shared" si="0"/>
        <v>9.2839555479363067E-2</v>
      </c>
      <c r="AF8" s="110">
        <f t="shared" si="1"/>
        <v>0.12734591893392566</v>
      </c>
    </row>
    <row r="9" spans="1:32" x14ac:dyDescent="0.25">
      <c r="A9" s="30" t="s">
        <v>14</v>
      </c>
      <c r="B9" s="69"/>
      <c r="C9" s="70"/>
      <c r="D9" s="71">
        <f>AD104</f>
        <v>75.883512816623693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53.674832962138083</v>
      </c>
      <c r="P9" s="72" t="s">
        <v>83</v>
      </c>
      <c r="S9" s="107" t="s">
        <v>7</v>
      </c>
      <c r="T9" s="108"/>
      <c r="U9" s="108"/>
      <c r="V9" s="108">
        <v>168668331</v>
      </c>
      <c r="W9" s="108">
        <v>178096344</v>
      </c>
      <c r="X9" s="108">
        <v>187375025</v>
      </c>
      <c r="Y9" s="108">
        <v>205086033</v>
      </c>
      <c r="Z9" s="108">
        <v>220977758</v>
      </c>
      <c r="AB9" s="109" t="str">
        <f>TEXT(Z9/1000000,"$#,###.0")&amp;" mil"</f>
        <v>$221.0 mil</v>
      </c>
      <c r="AD9" s="110">
        <f t="shared" si="0"/>
        <v>7.7488090083638106E-2</v>
      </c>
      <c r="AF9" s="110">
        <f t="shared" si="1"/>
        <v>0.31013188243381618</v>
      </c>
    </row>
    <row r="10" spans="1:32" x14ac:dyDescent="0.25">
      <c r="A10" s="30" t="s">
        <v>17</v>
      </c>
      <c r="B10" s="69"/>
      <c r="C10" s="70"/>
      <c r="D10" s="71">
        <f>AD105</f>
        <v>11.830729561656302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46.102449888641431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75.367483296213805</v>
      </c>
      <c r="P11" s="72" t="s">
        <v>83</v>
      </c>
      <c r="S11" s="107" t="s">
        <v>29</v>
      </c>
      <c r="T11" s="112"/>
      <c r="U11" s="112"/>
      <c r="V11" s="112">
        <v>4671</v>
      </c>
      <c r="W11" s="112">
        <v>4799</v>
      </c>
      <c r="X11" s="112">
        <v>4946</v>
      </c>
      <c r="Y11" s="112">
        <v>5460</v>
      </c>
      <c r="Z11" s="112">
        <v>5490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14.587973273942092</v>
      </c>
      <c r="P12" s="72" t="s">
        <v>83</v>
      </c>
      <c r="S12" s="107" t="s">
        <v>30</v>
      </c>
      <c r="T12" s="112"/>
      <c r="U12" s="112"/>
      <c r="V12" s="112">
        <v>972</v>
      </c>
      <c r="W12" s="112">
        <v>1075</v>
      </c>
      <c r="X12" s="112">
        <v>1063</v>
      </c>
      <c r="Y12" s="112">
        <v>1100</v>
      </c>
      <c r="Z12" s="112">
        <v>1105</v>
      </c>
    </row>
    <row r="13" spans="1:32" ht="15" customHeight="1" x14ac:dyDescent="0.25">
      <c r="A13" s="30" t="s">
        <v>19</v>
      </c>
      <c r="B13" s="70"/>
      <c r="C13" s="70"/>
      <c r="D13" s="71">
        <f>AD108</f>
        <v>15.319278022144701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10.066815144766148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17.943273168512057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46.0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25.329895343546184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16.759527523958102</v>
      </c>
      <c r="P15" s="72" t="s">
        <v>83</v>
      </c>
      <c r="S15" s="115" t="s">
        <v>59</v>
      </c>
      <c r="T15" s="115"/>
      <c r="U15" s="116"/>
      <c r="V15" s="116">
        <v>795</v>
      </c>
      <c r="W15" s="116">
        <v>794</v>
      </c>
      <c r="X15" s="116">
        <v>813</v>
      </c>
      <c r="Y15" s="112">
        <v>877</v>
      </c>
      <c r="Z15" s="112">
        <v>926</v>
      </c>
      <c r="AB15" s="117">
        <f t="shared" ref="AB15:AB34" si="2">IF(Z15="np",0,Z15/$Z$34)</f>
        <v>0.14043069457082197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29.349309874108904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83.240472476041887</v>
      </c>
      <c r="P16" s="37" t="s">
        <v>83</v>
      </c>
      <c r="S16" s="115" t="s">
        <v>60</v>
      </c>
      <c r="T16" s="115"/>
      <c r="U16" s="116"/>
      <c r="V16" s="116">
        <v>72</v>
      </c>
      <c r="W16" s="116">
        <v>65</v>
      </c>
      <c r="X16" s="116">
        <v>51</v>
      </c>
      <c r="Y16" s="112">
        <v>59</v>
      </c>
      <c r="Z16" s="112">
        <v>65</v>
      </c>
      <c r="AB16" s="117">
        <f t="shared" si="2"/>
        <v>9.8574461631786466E-3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425</v>
      </c>
      <c r="W17" s="116">
        <v>438</v>
      </c>
      <c r="X17" s="116">
        <v>404</v>
      </c>
      <c r="Y17" s="112">
        <v>458</v>
      </c>
      <c r="Z17" s="112">
        <v>430</v>
      </c>
      <c r="AB17" s="117">
        <f t="shared" si="2"/>
        <v>6.5210797694874131E-2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47</v>
      </c>
      <c r="W18" s="116">
        <v>40</v>
      </c>
      <c r="X18" s="116">
        <v>47</v>
      </c>
      <c r="Y18" s="112">
        <v>45</v>
      </c>
      <c r="Z18" s="112">
        <v>56</v>
      </c>
      <c r="AB18" s="117">
        <f t="shared" si="2"/>
        <v>8.4925690021231421E-3</v>
      </c>
    </row>
    <row r="19" spans="1:28" x14ac:dyDescent="0.25">
      <c r="A19" s="61" t="str">
        <f>$S$1&amp;" ("&amp;$V$2&amp;" to "&amp;$Z$2&amp;")"</f>
        <v>Mid Murray (2018-19 to 2022-23)</v>
      </c>
      <c r="B19" s="61"/>
      <c r="C19" s="61"/>
      <c r="D19" s="61"/>
      <c r="E19" s="61"/>
      <c r="F19" s="61"/>
      <c r="G19" s="61" t="str">
        <f>$S$1&amp;" ("&amp;$V$2&amp;" to "&amp;$Z$2&amp;")"</f>
        <v>Mid Murray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375</v>
      </c>
      <c r="W19" s="116">
        <v>379</v>
      </c>
      <c r="X19" s="116">
        <v>431</v>
      </c>
      <c r="Y19" s="112">
        <v>431</v>
      </c>
      <c r="Z19" s="112">
        <v>455</v>
      </c>
      <c r="AB19" s="117">
        <f t="shared" si="2"/>
        <v>6.9002123142250529E-2</v>
      </c>
    </row>
    <row r="20" spans="1:28" x14ac:dyDescent="0.25">
      <c r="S20" s="115" t="s">
        <v>64</v>
      </c>
      <c r="T20" s="115"/>
      <c r="U20" s="116"/>
      <c r="V20" s="116">
        <v>129</v>
      </c>
      <c r="W20" s="116">
        <v>137</v>
      </c>
      <c r="X20" s="116">
        <v>141</v>
      </c>
      <c r="Y20" s="112">
        <v>150</v>
      </c>
      <c r="Z20" s="112">
        <v>164</v>
      </c>
      <c r="AB20" s="117">
        <f t="shared" si="2"/>
        <v>2.4871094934789201E-2</v>
      </c>
    </row>
    <row r="21" spans="1:28" x14ac:dyDescent="0.25">
      <c r="S21" s="115" t="s">
        <v>65</v>
      </c>
      <c r="T21" s="115"/>
      <c r="U21" s="116"/>
      <c r="V21" s="116">
        <v>380</v>
      </c>
      <c r="W21" s="116">
        <v>445</v>
      </c>
      <c r="X21" s="116">
        <v>467</v>
      </c>
      <c r="Y21" s="112">
        <v>492</v>
      </c>
      <c r="Z21" s="112">
        <v>533</v>
      </c>
      <c r="AB21" s="117">
        <f t="shared" si="2"/>
        <v>8.0831058538064909E-2</v>
      </c>
    </row>
    <row r="22" spans="1:28" x14ac:dyDescent="0.25">
      <c r="S22" s="115" t="s">
        <v>66</v>
      </c>
      <c r="T22" s="115"/>
      <c r="U22" s="116"/>
      <c r="V22" s="116">
        <v>311</v>
      </c>
      <c r="W22" s="116">
        <v>314</v>
      </c>
      <c r="X22" s="116">
        <v>372</v>
      </c>
      <c r="Y22" s="112">
        <v>427</v>
      </c>
      <c r="Z22" s="112">
        <v>413</v>
      </c>
      <c r="AB22" s="117">
        <f t="shared" si="2"/>
        <v>6.2632696390658174E-2</v>
      </c>
    </row>
    <row r="23" spans="1:28" x14ac:dyDescent="0.25">
      <c r="S23" s="115" t="s">
        <v>67</v>
      </c>
      <c r="T23" s="115"/>
      <c r="U23" s="116"/>
      <c r="V23" s="116">
        <v>300</v>
      </c>
      <c r="W23" s="116">
        <v>297</v>
      </c>
      <c r="X23" s="116">
        <v>294</v>
      </c>
      <c r="Y23" s="112">
        <v>310</v>
      </c>
      <c r="Z23" s="112">
        <v>315</v>
      </c>
      <c r="AB23" s="117">
        <f t="shared" si="2"/>
        <v>4.7770700636942678E-2</v>
      </c>
    </row>
    <row r="24" spans="1:28" x14ac:dyDescent="0.25">
      <c r="S24" s="115" t="s">
        <v>68</v>
      </c>
      <c r="T24" s="115"/>
      <c r="U24" s="116"/>
      <c r="V24" s="116">
        <v>34</v>
      </c>
      <c r="W24" s="116">
        <v>20</v>
      </c>
      <c r="X24" s="116">
        <v>27</v>
      </c>
      <c r="Y24" s="112">
        <v>26</v>
      </c>
      <c r="Z24" s="112">
        <v>24</v>
      </c>
      <c r="AB24" s="117">
        <f t="shared" si="2"/>
        <v>3.6396724294813468E-3</v>
      </c>
    </row>
    <row r="25" spans="1:28" x14ac:dyDescent="0.25">
      <c r="S25" s="115" t="s">
        <v>69</v>
      </c>
      <c r="T25" s="115"/>
      <c r="U25" s="116"/>
      <c r="V25" s="116">
        <v>145</v>
      </c>
      <c r="W25" s="116">
        <v>159</v>
      </c>
      <c r="X25" s="116">
        <v>145</v>
      </c>
      <c r="Y25" s="112">
        <v>181</v>
      </c>
      <c r="Z25" s="112">
        <v>166</v>
      </c>
      <c r="AB25" s="117">
        <f t="shared" si="2"/>
        <v>2.5174400970579314E-2</v>
      </c>
    </row>
    <row r="26" spans="1:28" x14ac:dyDescent="0.25">
      <c r="S26" s="115" t="s">
        <v>70</v>
      </c>
      <c r="T26" s="115"/>
      <c r="U26" s="116"/>
      <c r="V26" s="116">
        <v>129</v>
      </c>
      <c r="W26" s="116">
        <v>114</v>
      </c>
      <c r="X26" s="116">
        <v>169</v>
      </c>
      <c r="Y26" s="112">
        <v>172</v>
      </c>
      <c r="Z26" s="112">
        <v>165</v>
      </c>
      <c r="AB26" s="117">
        <f t="shared" si="2"/>
        <v>2.5022747952684259E-2</v>
      </c>
    </row>
    <row r="27" spans="1:28" x14ac:dyDescent="0.25">
      <c r="S27" s="115" t="s">
        <v>71</v>
      </c>
      <c r="T27" s="115"/>
      <c r="U27" s="116"/>
      <c r="V27" s="116">
        <v>209</v>
      </c>
      <c r="W27" s="116">
        <v>227</v>
      </c>
      <c r="X27" s="116">
        <v>246</v>
      </c>
      <c r="Y27" s="112">
        <v>268</v>
      </c>
      <c r="Z27" s="112">
        <v>289</v>
      </c>
      <c r="AB27" s="117">
        <f t="shared" si="2"/>
        <v>4.3827722171671218E-2</v>
      </c>
    </row>
    <row r="28" spans="1:28" x14ac:dyDescent="0.25">
      <c r="S28" s="115" t="s">
        <v>72</v>
      </c>
      <c r="T28" s="115"/>
      <c r="U28" s="116"/>
      <c r="V28" s="116">
        <v>428</v>
      </c>
      <c r="W28" s="116">
        <v>455</v>
      </c>
      <c r="X28" s="116">
        <v>459</v>
      </c>
      <c r="Y28" s="112">
        <v>561</v>
      </c>
      <c r="Z28" s="112">
        <v>531</v>
      </c>
      <c r="AB28" s="117">
        <f t="shared" si="2"/>
        <v>8.0527752502274799E-2</v>
      </c>
    </row>
    <row r="29" spans="1:28" x14ac:dyDescent="0.25">
      <c r="S29" s="115" t="s">
        <v>73</v>
      </c>
      <c r="T29" s="115"/>
      <c r="U29" s="116"/>
      <c r="V29" s="116">
        <v>332</v>
      </c>
      <c r="W29" s="116">
        <v>282</v>
      </c>
      <c r="X29" s="116">
        <v>263</v>
      </c>
      <c r="Y29" s="112">
        <v>403</v>
      </c>
      <c r="Z29" s="112">
        <v>326</v>
      </c>
      <c r="AB29" s="117">
        <f t="shared" si="2"/>
        <v>4.9438883833788291E-2</v>
      </c>
    </row>
    <row r="30" spans="1:28" x14ac:dyDescent="0.25">
      <c r="S30" s="115" t="s">
        <v>74</v>
      </c>
      <c r="T30" s="115"/>
      <c r="U30" s="116"/>
      <c r="V30" s="116">
        <v>251</v>
      </c>
      <c r="W30" s="116">
        <v>277</v>
      </c>
      <c r="X30" s="116">
        <v>285</v>
      </c>
      <c r="Y30" s="112">
        <v>317</v>
      </c>
      <c r="Z30" s="112">
        <v>312</v>
      </c>
      <c r="AB30" s="117">
        <f t="shared" si="2"/>
        <v>4.7315741583257506E-2</v>
      </c>
    </row>
    <row r="31" spans="1:28" x14ac:dyDescent="0.25">
      <c r="S31" s="115" t="s">
        <v>75</v>
      </c>
      <c r="T31" s="115"/>
      <c r="U31" s="116"/>
      <c r="V31" s="116">
        <v>512</v>
      </c>
      <c r="W31" s="116">
        <v>590</v>
      </c>
      <c r="X31" s="116">
        <v>617</v>
      </c>
      <c r="Y31" s="112">
        <v>620</v>
      </c>
      <c r="Z31" s="112">
        <v>661</v>
      </c>
      <c r="AB31" s="117">
        <f t="shared" si="2"/>
        <v>0.10024264482863209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61</v>
      </c>
      <c r="W32" s="116">
        <v>80</v>
      </c>
      <c r="X32" s="116">
        <v>57</v>
      </c>
      <c r="Y32" s="112">
        <v>63</v>
      </c>
      <c r="Z32" s="112">
        <v>81</v>
      </c>
      <c r="AB32" s="117">
        <f t="shared" si="2"/>
        <v>1.2283894449499545E-2</v>
      </c>
    </row>
    <row r="33" spans="19:32" x14ac:dyDescent="0.25">
      <c r="S33" s="115" t="s">
        <v>77</v>
      </c>
      <c r="T33" s="115"/>
      <c r="U33" s="116"/>
      <c r="V33" s="116">
        <v>177</v>
      </c>
      <c r="W33" s="116">
        <v>211</v>
      </c>
      <c r="X33" s="116">
        <v>214</v>
      </c>
      <c r="Y33" s="112">
        <v>215</v>
      </c>
      <c r="Z33" s="112">
        <v>215</v>
      </c>
      <c r="AB33" s="117">
        <f t="shared" si="2"/>
        <v>3.2605398847437066E-2</v>
      </c>
    </row>
    <row r="34" spans="19:32" x14ac:dyDescent="0.25">
      <c r="S34" s="118" t="s">
        <v>53</v>
      </c>
      <c r="T34" s="118"/>
      <c r="U34" s="119"/>
      <c r="V34" s="119">
        <v>5638</v>
      </c>
      <c r="W34" s="119">
        <v>5880</v>
      </c>
      <c r="X34" s="119">
        <v>6009</v>
      </c>
      <c r="Y34" s="120">
        <v>6558</v>
      </c>
      <c r="Z34" s="120">
        <v>6594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3266</v>
      </c>
      <c r="W37" s="112">
        <v>3485</v>
      </c>
      <c r="X37" s="112">
        <v>3564</v>
      </c>
      <c r="Y37" s="112">
        <v>3618</v>
      </c>
      <c r="Z37" s="112">
        <v>3735</v>
      </c>
      <c r="AB37" s="132">
        <f>Z37/Z40*100</f>
        <v>83.240472476041887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638</v>
      </c>
      <c r="W38" s="112">
        <v>644</v>
      </c>
      <c r="X38" s="112">
        <v>636</v>
      </c>
      <c r="Y38" s="112">
        <v>783</v>
      </c>
      <c r="Z38" s="112">
        <v>752</v>
      </c>
      <c r="AB38" s="132">
        <f>Z38/Z40*100</f>
        <v>16.759527523958102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3904</v>
      </c>
      <c r="W40" s="112">
        <v>4129</v>
      </c>
      <c r="X40" s="112">
        <v>4200</v>
      </c>
      <c r="Y40" s="112">
        <v>4401</v>
      </c>
      <c r="Z40" s="112">
        <v>4487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4</v>
      </c>
      <c r="X44" s="112">
        <v>7</v>
      </c>
      <c r="Y44" s="112">
        <v>4</v>
      </c>
      <c r="Z44" s="112">
        <v>15</v>
      </c>
    </row>
    <row r="45" spans="19:32" x14ac:dyDescent="0.25">
      <c r="S45" s="115" t="s">
        <v>37</v>
      </c>
      <c r="T45" s="115"/>
      <c r="U45" s="112"/>
      <c r="V45" s="112">
        <v>72</v>
      </c>
      <c r="W45" s="112">
        <v>71</v>
      </c>
      <c r="X45" s="112">
        <v>71</v>
      </c>
      <c r="Y45" s="112">
        <v>92</v>
      </c>
      <c r="Z45" s="112">
        <v>95</v>
      </c>
    </row>
    <row r="46" spans="19:32" x14ac:dyDescent="0.25">
      <c r="S46" s="115" t="s">
        <v>38</v>
      </c>
      <c r="T46" s="115"/>
      <c r="U46" s="112"/>
      <c r="V46" s="112">
        <v>162</v>
      </c>
      <c r="W46" s="112">
        <v>168</v>
      </c>
      <c r="X46" s="112">
        <v>178</v>
      </c>
      <c r="Y46" s="112">
        <v>198</v>
      </c>
      <c r="Z46" s="112">
        <v>186</v>
      </c>
    </row>
    <row r="47" spans="19:32" x14ac:dyDescent="0.25">
      <c r="S47" s="115" t="s">
        <v>39</v>
      </c>
      <c r="T47" s="115"/>
      <c r="U47" s="112"/>
      <c r="V47" s="112">
        <v>213</v>
      </c>
      <c r="W47" s="112">
        <v>199</v>
      </c>
      <c r="X47" s="112">
        <v>181</v>
      </c>
      <c r="Y47" s="112">
        <v>216</v>
      </c>
      <c r="Z47" s="112">
        <v>225</v>
      </c>
    </row>
    <row r="48" spans="19:32" x14ac:dyDescent="0.25">
      <c r="S48" s="115" t="s">
        <v>40</v>
      </c>
      <c r="T48" s="115"/>
      <c r="U48" s="112"/>
      <c r="V48" s="112">
        <v>250</v>
      </c>
      <c r="W48" s="112">
        <v>291</v>
      </c>
      <c r="X48" s="112">
        <v>270</v>
      </c>
      <c r="Y48" s="112">
        <v>252</v>
      </c>
      <c r="Z48" s="112">
        <v>276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206</v>
      </c>
      <c r="W49" s="112">
        <v>210</v>
      </c>
      <c r="X49" s="112">
        <v>246</v>
      </c>
      <c r="Y49" s="112">
        <v>252</v>
      </c>
      <c r="Z49" s="112">
        <v>277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Mid Murray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230</v>
      </c>
      <c r="W50" s="112">
        <v>213</v>
      </c>
      <c r="X50" s="112">
        <v>191</v>
      </c>
      <c r="Y50" s="112">
        <v>241</v>
      </c>
      <c r="Z50" s="112">
        <v>252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206</v>
      </c>
      <c r="W51" s="112">
        <v>216</v>
      </c>
      <c r="X51" s="112">
        <v>229</v>
      </c>
      <c r="Y51" s="112">
        <v>254</v>
      </c>
      <c r="Z51" s="112">
        <v>279</v>
      </c>
    </row>
    <row r="52" spans="1:26" ht="15" customHeight="1" x14ac:dyDescent="0.25">
      <c r="S52" s="115" t="s">
        <v>44</v>
      </c>
      <c r="T52" s="115"/>
      <c r="U52" s="112"/>
      <c r="V52" s="112">
        <v>337</v>
      </c>
      <c r="W52" s="112">
        <v>339</v>
      </c>
      <c r="X52" s="112">
        <v>274</v>
      </c>
      <c r="Y52" s="112">
        <v>269</v>
      </c>
      <c r="Z52" s="112">
        <v>253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390</v>
      </c>
      <c r="W53" s="112">
        <v>399</v>
      </c>
      <c r="X53" s="112">
        <v>372</v>
      </c>
      <c r="Y53" s="112">
        <v>390</v>
      </c>
      <c r="Z53" s="112">
        <v>373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372</v>
      </c>
      <c r="W54" s="112">
        <v>395</v>
      </c>
      <c r="X54" s="112">
        <v>432</v>
      </c>
      <c r="Y54" s="112">
        <v>487</v>
      </c>
      <c r="Z54" s="112">
        <v>473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253</v>
      </c>
      <c r="W55" s="112">
        <v>297</v>
      </c>
      <c r="X55" s="112">
        <v>317</v>
      </c>
      <c r="Y55" s="112">
        <v>362</v>
      </c>
      <c r="Z55" s="112">
        <v>368</v>
      </c>
    </row>
    <row r="56" spans="1:26" ht="15" customHeight="1" x14ac:dyDescent="0.25">
      <c r="S56" s="115" t="s">
        <v>48</v>
      </c>
      <c r="T56" s="115"/>
      <c r="U56" s="112"/>
      <c r="V56" s="112">
        <v>177</v>
      </c>
      <c r="W56" s="112">
        <v>209</v>
      </c>
      <c r="X56" s="112">
        <v>212</v>
      </c>
      <c r="Y56" s="112">
        <v>233</v>
      </c>
      <c r="Z56" s="112">
        <v>202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59</v>
      </c>
      <c r="W57" s="112">
        <v>91</v>
      </c>
      <c r="X57" s="112">
        <v>89</v>
      </c>
      <c r="Y57" s="112">
        <v>94</v>
      </c>
      <c r="Z57" s="112">
        <v>110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29</v>
      </c>
      <c r="W58" s="112">
        <v>32</v>
      </c>
      <c r="X58" s="112">
        <v>28</v>
      </c>
      <c r="Y58" s="112">
        <v>44</v>
      </c>
      <c r="Z58" s="112">
        <v>41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11</v>
      </c>
      <c r="W59" s="112">
        <v>21</v>
      </c>
      <c r="X59" s="112">
        <v>18</v>
      </c>
      <c r="Y59" s="112">
        <v>13</v>
      </c>
      <c r="Z59" s="112">
        <v>17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7</v>
      </c>
      <c r="W60" s="112">
        <v>6</v>
      </c>
      <c r="X60" s="112">
        <v>6</v>
      </c>
      <c r="Y60" s="112">
        <v>5</v>
      </c>
      <c r="Z60" s="112">
        <v>13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3001</v>
      </c>
      <c r="W61" s="112">
        <v>3140</v>
      </c>
      <c r="X61" s="112">
        <v>3121</v>
      </c>
      <c r="Y61" s="112">
        <v>3415</v>
      </c>
      <c r="Z61" s="112">
        <v>3444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5</v>
      </c>
      <c r="X63" s="112">
        <v>6</v>
      </c>
      <c r="Y63" s="112">
        <v>14</v>
      </c>
      <c r="Z63" s="112">
        <v>15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47</v>
      </c>
      <c r="W64" s="112">
        <v>58</v>
      </c>
      <c r="X64" s="112">
        <v>100</v>
      </c>
      <c r="Y64" s="112">
        <v>109</v>
      </c>
      <c r="Z64" s="112">
        <v>114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Mid Murray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155</v>
      </c>
      <c r="W65" s="112">
        <v>155</v>
      </c>
      <c r="X65" s="112">
        <v>154</v>
      </c>
      <c r="Y65" s="112">
        <v>192</v>
      </c>
      <c r="Z65" s="112">
        <v>235</v>
      </c>
    </row>
    <row r="66" spans="1:26" x14ac:dyDescent="0.25">
      <c r="S66" s="115" t="s">
        <v>39</v>
      </c>
      <c r="T66" s="115"/>
      <c r="U66" s="112"/>
      <c r="V66" s="112">
        <v>217</v>
      </c>
      <c r="W66" s="112">
        <v>187</v>
      </c>
      <c r="X66" s="112">
        <v>216</v>
      </c>
      <c r="Y66" s="112">
        <v>230</v>
      </c>
      <c r="Z66" s="112">
        <v>215</v>
      </c>
    </row>
    <row r="67" spans="1:26" x14ac:dyDescent="0.25">
      <c r="S67" s="115" t="s">
        <v>40</v>
      </c>
      <c r="T67" s="115"/>
      <c r="U67" s="112"/>
      <c r="V67" s="112">
        <v>217</v>
      </c>
      <c r="W67" s="112">
        <v>239</v>
      </c>
      <c r="X67" s="112">
        <v>210</v>
      </c>
      <c r="Y67" s="112">
        <v>225</v>
      </c>
      <c r="Z67" s="112">
        <v>260</v>
      </c>
    </row>
    <row r="68" spans="1:26" x14ac:dyDescent="0.25">
      <c r="S68" s="115" t="s">
        <v>41</v>
      </c>
      <c r="T68" s="115"/>
      <c r="U68" s="112"/>
      <c r="V68" s="112">
        <v>153</v>
      </c>
      <c r="W68" s="112">
        <v>179</v>
      </c>
      <c r="X68" s="112">
        <v>208</v>
      </c>
      <c r="Y68" s="112">
        <v>201</v>
      </c>
      <c r="Z68" s="112">
        <v>226</v>
      </c>
    </row>
    <row r="69" spans="1:26" x14ac:dyDescent="0.25">
      <c r="S69" s="115" t="s">
        <v>42</v>
      </c>
      <c r="T69" s="115"/>
      <c r="U69" s="112"/>
      <c r="V69" s="112">
        <v>228</v>
      </c>
      <c r="W69" s="112">
        <v>214</v>
      </c>
      <c r="X69" s="112">
        <v>209</v>
      </c>
      <c r="Y69" s="112">
        <v>211</v>
      </c>
      <c r="Z69" s="112">
        <v>207</v>
      </c>
    </row>
    <row r="70" spans="1:26" x14ac:dyDescent="0.25">
      <c r="S70" s="115" t="s">
        <v>43</v>
      </c>
      <c r="T70" s="115"/>
      <c r="U70" s="112"/>
      <c r="V70" s="112">
        <v>219</v>
      </c>
      <c r="W70" s="112">
        <v>223</v>
      </c>
      <c r="X70" s="112">
        <v>220</v>
      </c>
      <c r="Y70" s="112">
        <v>235</v>
      </c>
      <c r="Z70" s="112">
        <v>262</v>
      </c>
    </row>
    <row r="71" spans="1:26" x14ac:dyDescent="0.25">
      <c r="S71" s="115" t="s">
        <v>44</v>
      </c>
      <c r="T71" s="115"/>
      <c r="U71" s="112"/>
      <c r="V71" s="112">
        <v>317</v>
      </c>
      <c r="W71" s="112">
        <v>302</v>
      </c>
      <c r="X71" s="112">
        <v>308</v>
      </c>
      <c r="Y71" s="112">
        <v>324</v>
      </c>
      <c r="Z71" s="112">
        <v>267</v>
      </c>
    </row>
    <row r="72" spans="1:26" x14ac:dyDescent="0.25">
      <c r="S72" s="115" t="s">
        <v>45</v>
      </c>
      <c r="T72" s="115"/>
      <c r="U72" s="112"/>
      <c r="V72" s="112">
        <v>321</v>
      </c>
      <c r="W72" s="112">
        <v>330</v>
      </c>
      <c r="X72" s="112">
        <v>360</v>
      </c>
      <c r="Y72" s="112">
        <v>428</v>
      </c>
      <c r="Z72" s="112">
        <v>414</v>
      </c>
    </row>
    <row r="73" spans="1:26" x14ac:dyDescent="0.25">
      <c r="S73" s="115" t="s">
        <v>46</v>
      </c>
      <c r="T73" s="115"/>
      <c r="U73" s="112"/>
      <c r="V73" s="112">
        <v>312</v>
      </c>
      <c r="W73" s="112">
        <v>345</v>
      </c>
      <c r="X73" s="112">
        <v>368</v>
      </c>
      <c r="Y73" s="112">
        <v>387</v>
      </c>
      <c r="Z73" s="112">
        <v>363</v>
      </c>
    </row>
    <row r="74" spans="1:26" x14ac:dyDescent="0.25">
      <c r="S74" s="115" t="s">
        <v>47</v>
      </c>
      <c r="T74" s="115"/>
      <c r="U74" s="112"/>
      <c r="V74" s="112">
        <v>264</v>
      </c>
      <c r="W74" s="112">
        <v>247</v>
      </c>
      <c r="X74" s="112">
        <v>277</v>
      </c>
      <c r="Y74" s="112">
        <v>308</v>
      </c>
      <c r="Z74" s="112">
        <v>297</v>
      </c>
    </row>
    <row r="75" spans="1:26" x14ac:dyDescent="0.25">
      <c r="S75" s="115" t="s">
        <v>48</v>
      </c>
      <c r="T75" s="115"/>
      <c r="U75" s="112"/>
      <c r="V75" s="112">
        <v>130</v>
      </c>
      <c r="W75" s="112">
        <v>155</v>
      </c>
      <c r="X75" s="112">
        <v>157</v>
      </c>
      <c r="Y75" s="112">
        <v>160</v>
      </c>
      <c r="Z75" s="112">
        <v>153</v>
      </c>
    </row>
    <row r="76" spans="1:26" x14ac:dyDescent="0.25">
      <c r="S76" s="115" t="s">
        <v>49</v>
      </c>
      <c r="T76" s="115"/>
      <c r="U76" s="112"/>
      <c r="V76" s="112">
        <v>32</v>
      </c>
      <c r="W76" s="112">
        <v>57</v>
      </c>
      <c r="X76" s="112">
        <v>57</v>
      </c>
      <c r="Y76" s="112">
        <v>81</v>
      </c>
      <c r="Z76" s="112">
        <v>77</v>
      </c>
    </row>
    <row r="77" spans="1:26" x14ac:dyDescent="0.25">
      <c r="S77" s="115" t="s">
        <v>50</v>
      </c>
      <c r="T77" s="115"/>
      <c r="U77" s="112"/>
      <c r="V77" s="112">
        <v>11</v>
      </c>
      <c r="W77" s="112">
        <v>18</v>
      </c>
      <c r="X77" s="112">
        <v>20</v>
      </c>
      <c r="Y77" s="112">
        <v>24</v>
      </c>
      <c r="Z77" s="112">
        <v>27</v>
      </c>
    </row>
    <row r="78" spans="1:26" x14ac:dyDescent="0.25">
      <c r="S78" s="115" t="s">
        <v>51</v>
      </c>
      <c r="T78" s="115"/>
      <c r="U78" s="112"/>
      <c r="V78" s="112">
        <v>3</v>
      </c>
      <c r="W78" s="112">
        <v>10</v>
      </c>
      <c r="X78" s="112">
        <v>10</v>
      </c>
      <c r="Y78" s="112">
        <v>10</v>
      </c>
      <c r="Z78" s="112">
        <v>10</v>
      </c>
    </row>
    <row r="79" spans="1:26" x14ac:dyDescent="0.25">
      <c r="S79" s="115" t="s">
        <v>52</v>
      </c>
      <c r="T79" s="115"/>
      <c r="U79" s="112"/>
      <c r="V79" s="112">
        <v>5</v>
      </c>
      <c r="W79" s="112">
        <v>4</v>
      </c>
      <c r="X79" s="112">
        <v>2</v>
      </c>
      <c r="Y79" s="112">
        <v>4</v>
      </c>
      <c r="Z79" s="112">
        <v>6</v>
      </c>
    </row>
    <row r="80" spans="1:26" x14ac:dyDescent="0.25">
      <c r="S80" s="118" t="s">
        <v>53</v>
      </c>
      <c r="T80" s="118"/>
      <c r="U80" s="112"/>
      <c r="V80" s="112">
        <v>2639</v>
      </c>
      <c r="W80" s="112">
        <v>2735</v>
      </c>
      <c r="X80" s="112">
        <v>2882</v>
      </c>
      <c r="Y80" s="112">
        <v>3139</v>
      </c>
      <c r="Z80" s="112">
        <v>3140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Mid Murray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182</v>
      </c>
      <c r="W83" s="112">
        <v>192</v>
      </c>
      <c r="X83" s="112">
        <v>189</v>
      </c>
      <c r="Y83" s="112">
        <v>194</v>
      </c>
      <c r="Z83" s="112">
        <v>212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90</v>
      </c>
      <c r="W84" s="112">
        <v>99</v>
      </c>
      <c r="X84" s="112">
        <v>103</v>
      </c>
      <c r="Y84" s="112">
        <v>103</v>
      </c>
      <c r="Z84" s="112">
        <v>101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341</v>
      </c>
      <c r="W85" s="112">
        <v>365</v>
      </c>
      <c r="X85" s="112">
        <v>367</v>
      </c>
      <c r="Y85" s="112">
        <v>386</v>
      </c>
      <c r="Z85" s="112">
        <v>405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6,593</v>
      </c>
      <c r="D86" s="94">
        <f t="shared" ref="D86:D91" si="4">AD4</f>
        <v>5.3369929856663667E-3</v>
      </c>
      <c r="E86" s="95">
        <f t="shared" ref="E86:E91" si="5">AD4</f>
        <v>5.3369929856663667E-3</v>
      </c>
      <c r="F86" s="94">
        <f t="shared" ref="F86:F91" si="6">AF4</f>
        <v>0.17000887311446311</v>
      </c>
      <c r="G86" s="95">
        <f t="shared" ref="G86:G91" si="7">AF4</f>
        <v>0.17000887311446311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79</v>
      </c>
      <c r="W86" s="112">
        <v>84</v>
      </c>
      <c r="X86" s="112">
        <v>92</v>
      </c>
      <c r="Y86" s="112">
        <v>102</v>
      </c>
      <c r="Z86" s="112">
        <v>104</v>
      </c>
    </row>
    <row r="87" spans="1:30" ht="15" customHeight="1" x14ac:dyDescent="0.25">
      <c r="A87" s="96" t="s">
        <v>4</v>
      </c>
      <c r="B87" s="49"/>
      <c r="C87" s="97" t="str">
        <f t="shared" si="3"/>
        <v>3,444</v>
      </c>
      <c r="D87" s="94">
        <f t="shared" si="4"/>
        <v>8.7873462214411724E-3</v>
      </c>
      <c r="E87" s="95">
        <f t="shared" si="5"/>
        <v>8.7873462214411724E-3</v>
      </c>
      <c r="F87" s="94">
        <f t="shared" si="6"/>
        <v>0.14723517654896745</v>
      </c>
      <c r="G87" s="95">
        <f t="shared" si="7"/>
        <v>0.14723517654896745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50</v>
      </c>
      <c r="W87" s="112">
        <v>47</v>
      </c>
      <c r="X87" s="112">
        <v>51</v>
      </c>
      <c r="Y87" s="112">
        <v>56</v>
      </c>
      <c r="Z87" s="112">
        <v>60</v>
      </c>
    </row>
    <row r="88" spans="1:30" ht="15" customHeight="1" x14ac:dyDescent="0.25">
      <c r="A88" s="96" t="s">
        <v>5</v>
      </c>
      <c r="B88" s="49"/>
      <c r="C88" s="97" t="str">
        <f t="shared" si="3"/>
        <v>3,145</v>
      </c>
      <c r="D88" s="94">
        <f t="shared" si="4"/>
        <v>1.9114367633004115E-3</v>
      </c>
      <c r="E88" s="95">
        <f t="shared" si="5"/>
        <v>1.9114367633004115E-3</v>
      </c>
      <c r="F88" s="94">
        <f t="shared" si="6"/>
        <v>0.19173929518757116</v>
      </c>
      <c r="G88" s="95">
        <f t="shared" si="7"/>
        <v>0.19173929518757116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66</v>
      </c>
      <c r="W88" s="112">
        <v>64</v>
      </c>
      <c r="X88" s="112">
        <v>63</v>
      </c>
      <c r="Y88" s="112">
        <v>85</v>
      </c>
      <c r="Z88" s="112">
        <v>75</v>
      </c>
    </row>
    <row r="89" spans="1:30" ht="15" customHeight="1" x14ac:dyDescent="0.25">
      <c r="A89" s="49" t="s">
        <v>6</v>
      </c>
      <c r="B89" s="49"/>
      <c r="C89" s="97" t="str">
        <f t="shared" si="3"/>
        <v>4,490</v>
      </c>
      <c r="D89" s="94">
        <f t="shared" si="4"/>
        <v>2.0686519663559944E-2</v>
      </c>
      <c r="E89" s="95">
        <f t="shared" si="5"/>
        <v>2.0686519663559944E-2</v>
      </c>
      <c r="F89" s="94">
        <f t="shared" si="6"/>
        <v>0.15128205128205119</v>
      </c>
      <c r="G89" s="95">
        <f t="shared" si="7"/>
        <v>0.15128205128205119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305</v>
      </c>
      <c r="W89" s="112">
        <v>311</v>
      </c>
      <c r="X89" s="112">
        <v>312</v>
      </c>
      <c r="Y89" s="112">
        <v>315</v>
      </c>
      <c r="Z89" s="112">
        <v>388</v>
      </c>
    </row>
    <row r="90" spans="1:30" ht="15" customHeight="1" x14ac:dyDescent="0.25">
      <c r="A90" s="49" t="s">
        <v>95</v>
      </c>
      <c r="B90" s="49"/>
      <c r="C90" s="97" t="str">
        <f t="shared" si="3"/>
        <v>$40,607</v>
      </c>
      <c r="D90" s="94">
        <f t="shared" si="4"/>
        <v>9.2839555479363067E-2</v>
      </c>
      <c r="E90" s="95">
        <f t="shared" si="5"/>
        <v>9.2839555479363067E-2</v>
      </c>
      <c r="F90" s="94">
        <f t="shared" si="6"/>
        <v>0.12734591893392566</v>
      </c>
      <c r="G90" s="95">
        <f t="shared" si="7"/>
        <v>0.12734591893392566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458</v>
      </c>
      <c r="W90" s="112">
        <v>466</v>
      </c>
      <c r="X90" s="112">
        <v>448</v>
      </c>
      <c r="Y90" s="112">
        <v>449</v>
      </c>
      <c r="Z90" s="112">
        <v>396</v>
      </c>
    </row>
    <row r="91" spans="1:30" ht="15" customHeight="1" x14ac:dyDescent="0.25">
      <c r="A91" s="49" t="s">
        <v>7</v>
      </c>
      <c r="B91" s="49"/>
      <c r="C91" s="97" t="str">
        <f t="shared" si="3"/>
        <v>$221.0 mil</v>
      </c>
      <c r="D91" s="94">
        <f t="shared" si="4"/>
        <v>7.7488090083638106E-2</v>
      </c>
      <c r="E91" s="95">
        <f t="shared" si="5"/>
        <v>7.7488090083638106E-2</v>
      </c>
      <c r="F91" s="94">
        <f t="shared" si="6"/>
        <v>0.31013188243381618</v>
      </c>
      <c r="G91" s="95">
        <f t="shared" si="7"/>
        <v>0.31013188243381618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2092</v>
      </c>
      <c r="W91" s="112">
        <v>2249</v>
      </c>
      <c r="X91" s="112">
        <v>2227</v>
      </c>
      <c r="Y91" s="112">
        <v>2347</v>
      </c>
      <c r="Z91" s="112">
        <v>2412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122</v>
      </c>
      <c r="W93" s="112">
        <v>120</v>
      </c>
      <c r="X93" s="112">
        <v>127</v>
      </c>
      <c r="Y93" s="112">
        <v>145</v>
      </c>
      <c r="Z93" s="112">
        <v>135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222</v>
      </c>
      <c r="W94" s="112">
        <v>230</v>
      </c>
      <c r="X94" s="112">
        <v>235</v>
      </c>
      <c r="Y94" s="112">
        <v>243</v>
      </c>
      <c r="Z94" s="112">
        <v>244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81</v>
      </c>
      <c r="W95" s="112">
        <v>79</v>
      </c>
      <c r="X95" s="112">
        <v>83</v>
      </c>
      <c r="Y95" s="112">
        <v>78</v>
      </c>
      <c r="Z95" s="112">
        <v>84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314</v>
      </c>
      <c r="W96" s="112">
        <v>323</v>
      </c>
      <c r="X96" s="112">
        <v>323</v>
      </c>
      <c r="Y96" s="112">
        <v>350</v>
      </c>
      <c r="Z96" s="112">
        <v>369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221</v>
      </c>
      <c r="W97" s="112">
        <v>232</v>
      </c>
      <c r="X97" s="112">
        <v>257</v>
      </c>
      <c r="Y97" s="112">
        <v>280</v>
      </c>
      <c r="Z97" s="112">
        <v>285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184</v>
      </c>
      <c r="W98" s="112">
        <v>183</v>
      </c>
      <c r="X98" s="112">
        <v>207</v>
      </c>
      <c r="Y98" s="112">
        <v>217</v>
      </c>
      <c r="Z98" s="112">
        <v>212</v>
      </c>
    </row>
    <row r="99" spans="1:32" ht="15" customHeight="1" x14ac:dyDescent="0.25">
      <c r="S99" s="115" t="s">
        <v>188</v>
      </c>
      <c r="T99" s="115"/>
      <c r="U99" s="112"/>
      <c r="V99" s="112">
        <v>34</v>
      </c>
      <c r="W99" s="112">
        <v>27</v>
      </c>
      <c r="X99" s="112">
        <v>26</v>
      </c>
      <c r="Y99" s="112">
        <v>24</v>
      </c>
      <c r="Z99" s="112">
        <v>45</v>
      </c>
    </row>
    <row r="100" spans="1:32" ht="15" customHeight="1" x14ac:dyDescent="0.25">
      <c r="S100" s="115" t="s">
        <v>58</v>
      </c>
      <c r="T100" s="115"/>
      <c r="U100" s="112"/>
      <c r="V100" s="112">
        <v>278</v>
      </c>
      <c r="W100" s="112">
        <v>281</v>
      </c>
      <c r="X100" s="112">
        <v>269</v>
      </c>
      <c r="Y100" s="112">
        <v>271</v>
      </c>
      <c r="Z100" s="112">
        <v>245</v>
      </c>
    </row>
    <row r="101" spans="1:32" x14ac:dyDescent="0.25">
      <c r="A101" s="18"/>
      <c r="S101" s="118" t="s">
        <v>53</v>
      </c>
      <c r="T101" s="118"/>
      <c r="U101" s="112"/>
      <c r="V101" s="112">
        <v>1808</v>
      </c>
      <c r="W101" s="112">
        <v>1883</v>
      </c>
      <c r="X101" s="112">
        <v>1968</v>
      </c>
      <c r="Y101" s="112">
        <v>2049</v>
      </c>
      <c r="Z101" s="112">
        <v>2070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4122</v>
      </c>
      <c r="W104" s="112">
        <v>4359</v>
      </c>
      <c r="X104" s="112">
        <v>4452</v>
      </c>
      <c r="Y104" s="112">
        <v>4847</v>
      </c>
      <c r="Z104" s="112">
        <v>5003</v>
      </c>
      <c r="AB104" s="109" t="str">
        <f>TEXT(Z104,"###,###")</f>
        <v>5,003</v>
      </c>
      <c r="AD104" s="130">
        <f>Z104/($Z$4)*100</f>
        <v>75.883512816623693</v>
      </c>
      <c r="AF104" s="109"/>
    </row>
    <row r="105" spans="1:32" x14ac:dyDescent="0.25">
      <c r="S105" s="115" t="s">
        <v>17</v>
      </c>
      <c r="T105" s="115"/>
      <c r="U105" s="112"/>
      <c r="V105" s="112">
        <v>732</v>
      </c>
      <c r="W105" s="112">
        <v>727</v>
      </c>
      <c r="X105" s="112">
        <v>724</v>
      </c>
      <c r="Y105" s="112">
        <v>885</v>
      </c>
      <c r="Z105" s="112">
        <v>780</v>
      </c>
      <c r="AB105" s="109" t="str">
        <f>TEXT(Z105,"###,###")</f>
        <v>780</v>
      </c>
      <c r="AD105" s="130">
        <f>Z105/($Z$4)*100</f>
        <v>11.830729561656302</v>
      </c>
      <c r="AF105" s="109"/>
    </row>
    <row r="106" spans="1:32" x14ac:dyDescent="0.25">
      <c r="S106" s="118" t="s">
        <v>53</v>
      </c>
      <c r="T106" s="118"/>
      <c r="U106" s="120"/>
      <c r="V106" s="120">
        <v>4854</v>
      </c>
      <c r="W106" s="120">
        <v>5086</v>
      </c>
      <c r="X106" s="120">
        <v>5176</v>
      </c>
      <c r="Y106" s="120">
        <v>5732</v>
      </c>
      <c r="Z106" s="120">
        <v>5783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920</v>
      </c>
      <c r="W108" s="112">
        <v>1040</v>
      </c>
      <c r="X108" s="112">
        <v>1086</v>
      </c>
      <c r="Y108" s="112">
        <v>1143</v>
      </c>
      <c r="Z108" s="112">
        <v>1010</v>
      </c>
      <c r="AB108" s="109" t="str">
        <f>TEXT(Z108,"###,###")</f>
        <v>1,010</v>
      </c>
      <c r="AD108" s="130">
        <f>Z108/($Z$4)*100</f>
        <v>15.319278022144701</v>
      </c>
      <c r="AF108" s="109"/>
    </row>
    <row r="109" spans="1:32" x14ac:dyDescent="0.25">
      <c r="S109" s="115" t="s">
        <v>20</v>
      </c>
      <c r="T109" s="115"/>
      <c r="U109" s="112"/>
      <c r="V109" s="112">
        <v>983</v>
      </c>
      <c r="W109" s="112">
        <v>1055</v>
      </c>
      <c r="X109" s="112">
        <v>1076</v>
      </c>
      <c r="Y109" s="112">
        <v>1162</v>
      </c>
      <c r="Z109" s="112">
        <v>1183</v>
      </c>
      <c r="AB109" s="109" t="str">
        <f>TEXT(Z109,"###,###")</f>
        <v>1,183</v>
      </c>
      <c r="AD109" s="130">
        <f>Z109/($Z$4)*100</f>
        <v>17.943273168512057</v>
      </c>
      <c r="AF109" s="109"/>
    </row>
    <row r="110" spans="1:32" x14ac:dyDescent="0.25">
      <c r="S110" s="115" t="s">
        <v>21</v>
      </c>
      <c r="T110" s="115"/>
      <c r="U110" s="112"/>
      <c r="V110" s="112">
        <v>1367</v>
      </c>
      <c r="W110" s="112">
        <v>1290</v>
      </c>
      <c r="X110" s="112">
        <v>1394</v>
      </c>
      <c r="Y110" s="112">
        <v>1595</v>
      </c>
      <c r="Z110" s="112">
        <v>1670</v>
      </c>
      <c r="AB110" s="109" t="str">
        <f>TEXT(Z110,"###,###")</f>
        <v>1,670</v>
      </c>
      <c r="AD110" s="130">
        <f>Z110/($Z$4)*100</f>
        <v>25.329895343546184</v>
      </c>
      <c r="AF110" s="109"/>
    </row>
    <row r="111" spans="1:32" x14ac:dyDescent="0.25">
      <c r="S111" s="115" t="s">
        <v>22</v>
      </c>
      <c r="T111" s="115"/>
      <c r="U111" s="112"/>
      <c r="V111" s="112">
        <v>1526</v>
      </c>
      <c r="W111" s="112">
        <v>1638</v>
      </c>
      <c r="X111" s="112">
        <v>1620</v>
      </c>
      <c r="Y111" s="112">
        <v>1835</v>
      </c>
      <c r="Z111" s="112">
        <v>1935</v>
      </c>
      <c r="AB111" s="109" t="str">
        <f>TEXT(Z111,"###,###")</f>
        <v>1,935</v>
      </c>
      <c r="AD111" s="130">
        <f>Z111/($Z$4)*100</f>
        <v>29.349309874108904</v>
      </c>
      <c r="AF111" s="109"/>
    </row>
    <row r="112" spans="1:32" x14ac:dyDescent="0.25">
      <c r="S112" s="118" t="s">
        <v>53</v>
      </c>
      <c r="T112" s="118"/>
      <c r="U112" s="112"/>
      <c r="V112" s="112">
        <v>5635</v>
      </c>
      <c r="W112" s="112">
        <v>5875</v>
      </c>
      <c r="X112" s="112">
        <v>6009</v>
      </c>
      <c r="Y112" s="112">
        <v>6557</v>
      </c>
      <c r="Z112" s="112">
        <v>6598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45.36</v>
      </c>
      <c r="W118" s="131">
        <v>46.24</v>
      </c>
      <c r="X118" s="131">
        <v>46.18</v>
      </c>
      <c r="Y118" s="131">
        <v>46.39</v>
      </c>
      <c r="Z118" s="131">
        <v>46</v>
      </c>
      <c r="AB118" s="109" t="str">
        <f>TEXT(Z118,"##.0")</f>
        <v>46.0</v>
      </c>
    </row>
    <row r="120" spans="19:32" x14ac:dyDescent="0.25">
      <c r="S120" s="101" t="s">
        <v>97</v>
      </c>
      <c r="T120" s="112"/>
      <c r="U120" s="112"/>
      <c r="V120" s="112">
        <v>2933</v>
      </c>
      <c r="W120" s="112">
        <v>3054</v>
      </c>
      <c r="X120" s="112">
        <v>3140</v>
      </c>
      <c r="Y120" s="112">
        <v>3301</v>
      </c>
      <c r="Z120" s="112">
        <v>3384</v>
      </c>
      <c r="AB120" s="109" t="str">
        <f>TEXT(Z120,"###,###")</f>
        <v>3,384</v>
      </c>
    </row>
    <row r="121" spans="19:32" x14ac:dyDescent="0.25">
      <c r="S121" s="101" t="s">
        <v>98</v>
      </c>
      <c r="T121" s="112"/>
      <c r="U121" s="112"/>
      <c r="V121" s="112">
        <v>531</v>
      </c>
      <c r="W121" s="112">
        <v>623</v>
      </c>
      <c r="X121" s="112">
        <v>623</v>
      </c>
      <c r="Y121" s="112">
        <v>627</v>
      </c>
      <c r="Z121" s="112">
        <v>655</v>
      </c>
      <c r="AB121" s="109" t="str">
        <f>TEXT(Z121,"###,###")</f>
        <v>655</v>
      </c>
    </row>
    <row r="122" spans="19:32" x14ac:dyDescent="0.25">
      <c r="S122" s="101" t="s">
        <v>99</v>
      </c>
      <c r="T122" s="112"/>
      <c r="U122" s="112"/>
      <c r="V122" s="112">
        <v>441</v>
      </c>
      <c r="W122" s="112">
        <v>452</v>
      </c>
      <c r="X122" s="112">
        <v>443</v>
      </c>
      <c r="Y122" s="112">
        <v>472</v>
      </c>
      <c r="Z122" s="112">
        <v>452</v>
      </c>
      <c r="AB122" s="109" t="str">
        <f>TEXT(Z122,"###,###")</f>
        <v>452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3374</v>
      </c>
      <c r="W124" s="112">
        <v>3506</v>
      </c>
      <c r="X124" s="112">
        <v>3583</v>
      </c>
      <c r="Y124" s="112">
        <v>3773</v>
      </c>
      <c r="Z124" s="112">
        <v>3836</v>
      </c>
      <c r="AB124" s="109" t="str">
        <f>TEXT(Z124,"###,###")</f>
        <v>3,836</v>
      </c>
      <c r="AD124" s="127">
        <f>Z124/$Z$7*100</f>
        <v>85.434298440979944</v>
      </c>
    </row>
    <row r="125" spans="19:32" x14ac:dyDescent="0.25">
      <c r="S125" s="101" t="s">
        <v>101</v>
      </c>
      <c r="T125" s="112"/>
      <c r="U125" s="112"/>
      <c r="V125" s="112">
        <v>972</v>
      </c>
      <c r="W125" s="112">
        <v>1075</v>
      </c>
      <c r="X125" s="112">
        <v>1066</v>
      </c>
      <c r="Y125" s="112">
        <v>1099</v>
      </c>
      <c r="Z125" s="112">
        <v>1107</v>
      </c>
      <c r="AB125" s="109" t="str">
        <f>TEXT(Z125,"###,###")</f>
        <v>1,107</v>
      </c>
      <c r="AD125" s="127">
        <f>Z125/$Z$7*100</f>
        <v>24.65478841870824</v>
      </c>
    </row>
    <row r="127" spans="19:32" x14ac:dyDescent="0.25">
      <c r="S127" s="101" t="s">
        <v>102</v>
      </c>
      <c r="T127" s="112"/>
      <c r="U127" s="112"/>
      <c r="V127" s="112">
        <v>2091</v>
      </c>
      <c r="W127" s="112">
        <v>2250</v>
      </c>
      <c r="X127" s="112">
        <v>2227</v>
      </c>
      <c r="Y127" s="112">
        <v>2344</v>
      </c>
      <c r="Z127" s="112">
        <v>2410</v>
      </c>
      <c r="AB127" s="109" t="str">
        <f>TEXT(Z127,"###,###")</f>
        <v>2,410</v>
      </c>
      <c r="AD127" s="127">
        <f>Z127/$Z$7*100</f>
        <v>53.674832962138083</v>
      </c>
    </row>
    <row r="128" spans="19:32" x14ac:dyDescent="0.25">
      <c r="S128" s="101" t="s">
        <v>103</v>
      </c>
      <c r="T128" s="112"/>
      <c r="U128" s="112"/>
      <c r="V128" s="112">
        <v>1811</v>
      </c>
      <c r="W128" s="112">
        <v>1883</v>
      </c>
      <c r="X128" s="112">
        <v>1968</v>
      </c>
      <c r="Y128" s="112">
        <v>2053</v>
      </c>
      <c r="Z128" s="112">
        <v>2070</v>
      </c>
      <c r="AB128" s="109" t="str">
        <f>TEXT(Z128,"###,###")</f>
        <v>2,070</v>
      </c>
      <c r="AD128" s="127">
        <f>Z128/$Z$7*100</f>
        <v>46.102449888641431</v>
      </c>
    </row>
    <row r="130" spans="19:20" x14ac:dyDescent="0.25">
      <c r="S130" s="101" t="s">
        <v>261</v>
      </c>
      <c r="T130" s="127">
        <v>75.367483296213805</v>
      </c>
    </row>
    <row r="131" spans="19:20" x14ac:dyDescent="0.25">
      <c r="S131" s="101" t="s">
        <v>262</v>
      </c>
      <c r="T131" s="127">
        <v>14.587973273942092</v>
      </c>
    </row>
    <row r="132" spans="19:20" x14ac:dyDescent="0.25">
      <c r="S132" s="101" t="s">
        <v>263</v>
      </c>
      <c r="T132" s="127">
        <v>10.066815144766148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267B2B7-47DF-4E84-B67E-D25125A9B8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4DACAED-E5DE-4107-A3AB-AEE4D540CF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ADF34C-5FDD-4F58-A312-2EC3D3392A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B18974B-7332-4CF6-BB7B-F8F482575E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4478C-76AA-4512-A26C-264BE8F613F8}">
  <sheetPr codeName="Sheet9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140</v>
      </c>
      <c r="T1" s="99"/>
      <c r="U1" s="99"/>
      <c r="V1" s="99"/>
      <c r="W1" s="99"/>
      <c r="X1" s="99"/>
      <c r="Y1" s="100" t="s">
        <v>224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140</v>
      </c>
      <c r="Y3" s="105" t="s">
        <v>224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10.34 Mitcham,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52221</v>
      </c>
      <c r="W4" s="108">
        <v>52362</v>
      </c>
      <c r="X4" s="108">
        <v>54177</v>
      </c>
      <c r="Y4" s="108">
        <v>58571</v>
      </c>
      <c r="Z4" s="108">
        <v>59499</v>
      </c>
      <c r="AB4" s="109" t="str">
        <f>TEXT(Z4,"###,###")</f>
        <v>59,499</v>
      </c>
      <c r="AD4" s="110">
        <f>Z4/Y4-1</f>
        <v>1.5844018370866131E-2</v>
      </c>
      <c r="AF4" s="110">
        <f>Z4/V4-1</f>
        <v>0.13936921927960011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25293</v>
      </c>
      <c r="W5" s="108">
        <v>25396</v>
      </c>
      <c r="X5" s="108">
        <v>26346</v>
      </c>
      <c r="Y5" s="108">
        <v>28142</v>
      </c>
      <c r="Z5" s="108">
        <v>28501</v>
      </c>
      <c r="AB5" s="109" t="str">
        <f>TEXT(Z5,"###,###")</f>
        <v>28,501</v>
      </c>
      <c r="AD5" s="110">
        <f t="shared" ref="AD5:AD9" si="0">Z5/Y5-1</f>
        <v>1.2756733707625534E-2</v>
      </c>
      <c r="AF5" s="110">
        <f t="shared" ref="AF5:AF9" si="1">Z5/V5-1</f>
        <v>0.12683351124817133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26930</v>
      </c>
      <c r="W6" s="108">
        <v>26962</v>
      </c>
      <c r="X6" s="108">
        <v>27801</v>
      </c>
      <c r="Y6" s="108">
        <v>30386</v>
      </c>
      <c r="Z6" s="108">
        <v>30960</v>
      </c>
      <c r="AB6" s="109" t="str">
        <f>TEXT(Z6,"###,###")</f>
        <v>30,960</v>
      </c>
      <c r="AD6" s="110">
        <f t="shared" si="0"/>
        <v>1.8890278417692308E-2</v>
      </c>
      <c r="AF6" s="110">
        <f t="shared" si="1"/>
        <v>0.14964723356851106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37146</v>
      </c>
      <c r="W7" s="108">
        <v>37526</v>
      </c>
      <c r="X7" s="108">
        <v>37963</v>
      </c>
      <c r="Y7" s="108">
        <v>39174</v>
      </c>
      <c r="Z7" s="108">
        <v>39813</v>
      </c>
      <c r="AB7" s="109" t="str">
        <f>TEXT(Z7,"###,###")</f>
        <v>39,813</v>
      </c>
      <c r="AD7" s="110">
        <f t="shared" si="0"/>
        <v>1.6311839485372959E-2</v>
      </c>
      <c r="AF7" s="110">
        <f t="shared" si="1"/>
        <v>7.1797770957842122E-2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59,499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39,813</v>
      </c>
      <c r="P8" s="65"/>
      <c r="S8" s="107" t="s">
        <v>82</v>
      </c>
      <c r="T8" s="108"/>
      <c r="U8" s="108"/>
      <c r="V8" s="108">
        <v>46466</v>
      </c>
      <c r="W8" s="108">
        <v>46915.46</v>
      </c>
      <c r="X8" s="108">
        <v>48144.57</v>
      </c>
      <c r="Y8" s="108">
        <v>48399</v>
      </c>
      <c r="Z8" s="108">
        <v>50178.38</v>
      </c>
      <c r="AB8" s="109" t="str">
        <f>TEXT(Z8,"$###,###")</f>
        <v>$50,178</v>
      </c>
      <c r="AD8" s="110">
        <f t="shared" si="0"/>
        <v>3.6764809190272363E-2</v>
      </c>
      <c r="AF8" s="110">
        <f t="shared" si="1"/>
        <v>7.9894546550165702E-2</v>
      </c>
    </row>
    <row r="9" spans="1:32" x14ac:dyDescent="0.25">
      <c r="A9" s="30" t="s">
        <v>14</v>
      </c>
      <c r="B9" s="69"/>
      <c r="C9" s="70"/>
      <c r="D9" s="71">
        <f>AD104</f>
        <v>72.243230978671917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49.348202848315879</v>
      </c>
      <c r="P9" s="72" t="s">
        <v>83</v>
      </c>
      <c r="S9" s="107" t="s">
        <v>7</v>
      </c>
      <c r="T9" s="108"/>
      <c r="U9" s="108"/>
      <c r="V9" s="108">
        <v>2518365460</v>
      </c>
      <c r="W9" s="108">
        <v>2631540162</v>
      </c>
      <c r="X9" s="108">
        <v>2805225165</v>
      </c>
      <c r="Y9" s="108">
        <v>2999424956</v>
      </c>
      <c r="Z9" s="108">
        <v>3183703613</v>
      </c>
      <c r="AB9" s="109" t="str">
        <f>TEXT(Z9/1000000,"$#,###.0")&amp;" mil"</f>
        <v>$3,183.7 mil</v>
      </c>
      <c r="AD9" s="110">
        <f t="shared" si="0"/>
        <v>6.1437995516897992E-2</v>
      </c>
      <c r="AF9" s="110">
        <f t="shared" si="1"/>
        <v>0.26419444023029137</v>
      </c>
    </row>
    <row r="10" spans="1:32" x14ac:dyDescent="0.25">
      <c r="A10" s="30" t="s">
        <v>17</v>
      </c>
      <c r="B10" s="69"/>
      <c r="C10" s="70"/>
      <c r="D10" s="71">
        <f>AD105</f>
        <v>22.094488983008116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50.568909652626026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84.595483887172534</v>
      </c>
      <c r="P11" s="72" t="s">
        <v>83</v>
      </c>
      <c r="S11" s="107" t="s">
        <v>29</v>
      </c>
      <c r="T11" s="112"/>
      <c r="U11" s="112"/>
      <c r="V11" s="112">
        <v>46554</v>
      </c>
      <c r="W11" s="112">
        <v>46583</v>
      </c>
      <c r="X11" s="112">
        <v>48259</v>
      </c>
      <c r="Y11" s="112">
        <v>52526</v>
      </c>
      <c r="Z11" s="112">
        <v>53364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6.8897093914048178</v>
      </c>
      <c r="P12" s="72" t="s">
        <v>83</v>
      </c>
      <c r="S12" s="107" t="s">
        <v>30</v>
      </c>
      <c r="T12" s="112"/>
      <c r="U12" s="112"/>
      <c r="V12" s="112">
        <v>5668</v>
      </c>
      <c r="W12" s="112">
        <v>5774</v>
      </c>
      <c r="X12" s="112">
        <v>5918</v>
      </c>
      <c r="Y12" s="112">
        <v>6046</v>
      </c>
      <c r="Z12" s="112">
        <v>6134</v>
      </c>
    </row>
    <row r="13" spans="1:32" ht="15" customHeight="1" x14ac:dyDescent="0.25">
      <c r="A13" s="30" t="s">
        <v>19</v>
      </c>
      <c r="B13" s="70"/>
      <c r="C13" s="70"/>
      <c r="D13" s="71">
        <f>AD108</f>
        <v>12.743071312122892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8.5273654334011511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13.153162238020807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42.0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20.356644649489908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19.937710353142108</v>
      </c>
      <c r="P15" s="72" t="s">
        <v>83</v>
      </c>
      <c r="S15" s="115" t="s">
        <v>59</v>
      </c>
      <c r="T15" s="115"/>
      <c r="U15" s="116"/>
      <c r="V15" s="116">
        <v>470</v>
      </c>
      <c r="W15" s="116">
        <v>457</v>
      </c>
      <c r="X15" s="116">
        <v>484</v>
      </c>
      <c r="Y15" s="112">
        <v>420</v>
      </c>
      <c r="Z15" s="112">
        <v>414</v>
      </c>
      <c r="AB15" s="117">
        <f t="shared" ref="AB15:AB34" si="2">IF(Z15="np",0,Z15/$Z$34)</f>
        <v>6.9579831932773109E-3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48.086522462562399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80.062289646857892</v>
      </c>
      <c r="P16" s="37" t="s">
        <v>83</v>
      </c>
      <c r="S16" s="115" t="s">
        <v>60</v>
      </c>
      <c r="T16" s="115"/>
      <c r="U16" s="116"/>
      <c r="V16" s="116">
        <v>381</v>
      </c>
      <c r="W16" s="116">
        <v>394</v>
      </c>
      <c r="X16" s="116">
        <v>406</v>
      </c>
      <c r="Y16" s="112">
        <v>401</v>
      </c>
      <c r="Z16" s="112">
        <v>453</v>
      </c>
      <c r="AB16" s="117">
        <f t="shared" si="2"/>
        <v>7.6134453781512602E-3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2143</v>
      </c>
      <c r="W17" s="116">
        <v>2137</v>
      </c>
      <c r="X17" s="116">
        <v>2238</v>
      </c>
      <c r="Y17" s="112">
        <v>2318</v>
      </c>
      <c r="Z17" s="112">
        <v>2434</v>
      </c>
      <c r="AB17" s="117">
        <f t="shared" si="2"/>
        <v>4.0907563025210085E-2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414</v>
      </c>
      <c r="W18" s="116">
        <v>320</v>
      </c>
      <c r="X18" s="116">
        <v>415</v>
      </c>
      <c r="Y18" s="112">
        <v>448</v>
      </c>
      <c r="Z18" s="112">
        <v>447</v>
      </c>
      <c r="AB18" s="117">
        <f t="shared" si="2"/>
        <v>7.512605042016807E-3</v>
      </c>
    </row>
    <row r="19" spans="1:28" x14ac:dyDescent="0.25">
      <c r="A19" s="61" t="str">
        <f>$S$1&amp;" ("&amp;$V$2&amp;" to "&amp;$Z$2&amp;")"</f>
        <v>Mitcham (2018-19 to 2022-23)</v>
      </c>
      <c r="B19" s="61"/>
      <c r="C19" s="61"/>
      <c r="D19" s="61"/>
      <c r="E19" s="61"/>
      <c r="F19" s="61"/>
      <c r="G19" s="61" t="str">
        <f>$S$1&amp;" ("&amp;$V$2&amp;" to "&amp;$Z$2&amp;")"</f>
        <v>Mitcham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2710</v>
      </c>
      <c r="W19" s="116">
        <v>2678</v>
      </c>
      <c r="X19" s="116">
        <v>2834</v>
      </c>
      <c r="Y19" s="112">
        <v>2909</v>
      </c>
      <c r="Z19" s="112">
        <v>2877</v>
      </c>
      <c r="AB19" s="117">
        <f t="shared" si="2"/>
        <v>4.8352941176470592E-2</v>
      </c>
    </row>
    <row r="20" spans="1:28" x14ac:dyDescent="0.25">
      <c r="S20" s="115" t="s">
        <v>64</v>
      </c>
      <c r="T20" s="115"/>
      <c r="U20" s="116"/>
      <c r="V20" s="116">
        <v>1465</v>
      </c>
      <c r="W20" s="116">
        <v>1447</v>
      </c>
      <c r="X20" s="116">
        <v>1411</v>
      </c>
      <c r="Y20" s="112">
        <v>1473</v>
      </c>
      <c r="Z20" s="112">
        <v>1483</v>
      </c>
      <c r="AB20" s="117">
        <f t="shared" si="2"/>
        <v>2.4924369747899161E-2</v>
      </c>
    </row>
    <row r="21" spans="1:28" x14ac:dyDescent="0.25">
      <c r="S21" s="115" t="s">
        <v>65</v>
      </c>
      <c r="T21" s="115"/>
      <c r="U21" s="116"/>
      <c r="V21" s="116">
        <v>3966</v>
      </c>
      <c r="W21" s="116">
        <v>4101</v>
      </c>
      <c r="X21" s="116">
        <v>4280</v>
      </c>
      <c r="Y21" s="112">
        <v>4654</v>
      </c>
      <c r="Z21" s="112">
        <v>4711</v>
      </c>
      <c r="AB21" s="117">
        <f t="shared" si="2"/>
        <v>7.9176470588235293E-2</v>
      </c>
    </row>
    <row r="22" spans="1:28" x14ac:dyDescent="0.25">
      <c r="S22" s="115" t="s">
        <v>66</v>
      </c>
      <c r="T22" s="115"/>
      <c r="U22" s="116"/>
      <c r="V22" s="116">
        <v>3460</v>
      </c>
      <c r="W22" s="116">
        <v>3494</v>
      </c>
      <c r="X22" s="116">
        <v>3894</v>
      </c>
      <c r="Y22" s="112">
        <v>4290</v>
      </c>
      <c r="Z22" s="112">
        <v>4565</v>
      </c>
      <c r="AB22" s="117">
        <f t="shared" si="2"/>
        <v>7.6722689075630249E-2</v>
      </c>
    </row>
    <row r="23" spans="1:28" x14ac:dyDescent="0.25">
      <c r="S23" s="115" t="s">
        <v>67</v>
      </c>
      <c r="T23" s="115"/>
      <c r="U23" s="116"/>
      <c r="V23" s="116">
        <v>1020</v>
      </c>
      <c r="W23" s="116">
        <v>1086</v>
      </c>
      <c r="X23" s="116">
        <v>1213</v>
      </c>
      <c r="Y23" s="112">
        <v>1270</v>
      </c>
      <c r="Z23" s="112">
        <v>1347</v>
      </c>
      <c r="AB23" s="117">
        <f t="shared" si="2"/>
        <v>2.2638655462184874E-2</v>
      </c>
    </row>
    <row r="24" spans="1:28" x14ac:dyDescent="0.25">
      <c r="S24" s="115" t="s">
        <v>68</v>
      </c>
      <c r="T24" s="115"/>
      <c r="U24" s="116"/>
      <c r="V24" s="116">
        <v>929</v>
      </c>
      <c r="W24" s="116">
        <v>828</v>
      </c>
      <c r="X24" s="116">
        <v>799</v>
      </c>
      <c r="Y24" s="112">
        <v>897</v>
      </c>
      <c r="Z24" s="112">
        <v>858</v>
      </c>
      <c r="AB24" s="117">
        <f t="shared" si="2"/>
        <v>1.4420168067226891E-2</v>
      </c>
    </row>
    <row r="25" spans="1:28" x14ac:dyDescent="0.25">
      <c r="S25" s="115" t="s">
        <v>69</v>
      </c>
      <c r="T25" s="115"/>
      <c r="U25" s="116"/>
      <c r="V25" s="116">
        <v>1892</v>
      </c>
      <c r="W25" s="116">
        <v>1998</v>
      </c>
      <c r="X25" s="116">
        <v>2116</v>
      </c>
      <c r="Y25" s="112">
        <v>2263</v>
      </c>
      <c r="Z25" s="112">
        <v>2210</v>
      </c>
      <c r="AB25" s="117">
        <f t="shared" si="2"/>
        <v>3.7142857142857144E-2</v>
      </c>
    </row>
    <row r="26" spans="1:28" x14ac:dyDescent="0.25">
      <c r="S26" s="115" t="s">
        <v>70</v>
      </c>
      <c r="T26" s="115"/>
      <c r="U26" s="116"/>
      <c r="V26" s="116">
        <v>883</v>
      </c>
      <c r="W26" s="116">
        <v>815</v>
      </c>
      <c r="X26" s="116">
        <v>830</v>
      </c>
      <c r="Y26" s="112">
        <v>878</v>
      </c>
      <c r="Z26" s="112">
        <v>862</v>
      </c>
      <c r="AB26" s="117">
        <f t="shared" si="2"/>
        <v>1.4487394957983193E-2</v>
      </c>
    </row>
    <row r="27" spans="1:28" x14ac:dyDescent="0.25">
      <c r="S27" s="115" t="s">
        <v>71</v>
      </c>
      <c r="T27" s="115"/>
      <c r="U27" s="116"/>
      <c r="V27" s="116">
        <v>4752</v>
      </c>
      <c r="W27" s="116">
        <v>4996</v>
      </c>
      <c r="X27" s="116">
        <v>5191</v>
      </c>
      <c r="Y27" s="112">
        <v>5677</v>
      </c>
      <c r="Z27" s="112">
        <v>5765</v>
      </c>
      <c r="AB27" s="117">
        <f t="shared" si="2"/>
        <v>9.6890756302521003E-2</v>
      </c>
    </row>
    <row r="28" spans="1:28" x14ac:dyDescent="0.25">
      <c r="S28" s="115" t="s">
        <v>72</v>
      </c>
      <c r="T28" s="115"/>
      <c r="U28" s="116"/>
      <c r="V28" s="116">
        <v>3746</v>
      </c>
      <c r="W28" s="116">
        <v>3876</v>
      </c>
      <c r="X28" s="116">
        <v>4026</v>
      </c>
      <c r="Y28" s="112">
        <v>4316</v>
      </c>
      <c r="Z28" s="112">
        <v>4343</v>
      </c>
      <c r="AB28" s="117">
        <f t="shared" si="2"/>
        <v>7.2991596638655468E-2</v>
      </c>
    </row>
    <row r="29" spans="1:28" x14ac:dyDescent="0.25">
      <c r="S29" s="115" t="s">
        <v>73</v>
      </c>
      <c r="T29" s="115"/>
      <c r="U29" s="116"/>
      <c r="V29" s="116">
        <v>3942</v>
      </c>
      <c r="W29" s="116">
        <v>3505</v>
      </c>
      <c r="X29" s="116">
        <v>3398</v>
      </c>
      <c r="Y29" s="112">
        <v>4134</v>
      </c>
      <c r="Z29" s="112">
        <v>3974</v>
      </c>
      <c r="AB29" s="117">
        <f t="shared" si="2"/>
        <v>6.6789915966386559E-2</v>
      </c>
    </row>
    <row r="30" spans="1:28" x14ac:dyDescent="0.25">
      <c r="S30" s="115" t="s">
        <v>74</v>
      </c>
      <c r="T30" s="115"/>
      <c r="U30" s="116"/>
      <c r="V30" s="116">
        <v>6563</v>
      </c>
      <c r="W30" s="116">
        <v>6617</v>
      </c>
      <c r="X30" s="116">
        <v>6392</v>
      </c>
      <c r="Y30" s="112">
        <v>6702</v>
      </c>
      <c r="Z30" s="112">
        <v>6733</v>
      </c>
      <c r="AB30" s="117">
        <f t="shared" si="2"/>
        <v>0.11315966386554621</v>
      </c>
    </row>
    <row r="31" spans="1:28" x14ac:dyDescent="0.25">
      <c r="S31" s="115" t="s">
        <v>75</v>
      </c>
      <c r="T31" s="115"/>
      <c r="U31" s="116"/>
      <c r="V31" s="116">
        <v>8557</v>
      </c>
      <c r="W31" s="116">
        <v>8894</v>
      </c>
      <c r="X31" s="116">
        <v>9723</v>
      </c>
      <c r="Y31" s="112">
        <v>10668</v>
      </c>
      <c r="Z31" s="112">
        <v>11190</v>
      </c>
      <c r="AB31" s="117">
        <f t="shared" si="2"/>
        <v>0.18806722689075631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1259</v>
      </c>
      <c r="W32" s="116">
        <v>1252</v>
      </c>
      <c r="X32" s="116">
        <v>1307</v>
      </c>
      <c r="Y32" s="112">
        <v>1517</v>
      </c>
      <c r="Z32" s="112">
        <v>1767</v>
      </c>
      <c r="AB32" s="117">
        <f t="shared" si="2"/>
        <v>2.9697478991596638E-2</v>
      </c>
    </row>
    <row r="33" spans="19:32" x14ac:dyDescent="0.25">
      <c r="S33" s="115" t="s">
        <v>77</v>
      </c>
      <c r="T33" s="115"/>
      <c r="U33" s="116"/>
      <c r="V33" s="116">
        <v>1755</v>
      </c>
      <c r="W33" s="116">
        <v>1799</v>
      </c>
      <c r="X33" s="116">
        <v>1882</v>
      </c>
      <c r="Y33" s="112">
        <v>2076</v>
      </c>
      <c r="Z33" s="112">
        <v>1984</v>
      </c>
      <c r="AB33" s="117">
        <f t="shared" si="2"/>
        <v>3.334453781512605E-2</v>
      </c>
    </row>
    <row r="34" spans="19:32" x14ac:dyDescent="0.25">
      <c r="S34" s="118" t="s">
        <v>53</v>
      </c>
      <c r="T34" s="118"/>
      <c r="U34" s="119"/>
      <c r="V34" s="119">
        <v>52217</v>
      </c>
      <c r="W34" s="119">
        <v>52361</v>
      </c>
      <c r="X34" s="119">
        <v>54177</v>
      </c>
      <c r="Y34" s="120">
        <v>58573</v>
      </c>
      <c r="Z34" s="120">
        <v>59500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30827</v>
      </c>
      <c r="W37" s="112">
        <v>31030</v>
      </c>
      <c r="X37" s="112">
        <v>31236</v>
      </c>
      <c r="Y37" s="112">
        <v>31457</v>
      </c>
      <c r="Z37" s="112">
        <v>31876</v>
      </c>
      <c r="AB37" s="132">
        <f>Z37/Z40*100</f>
        <v>80.062289646857892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6325</v>
      </c>
      <c r="W38" s="112">
        <v>6494</v>
      </c>
      <c r="X38" s="112">
        <v>6725</v>
      </c>
      <c r="Y38" s="112">
        <v>7720</v>
      </c>
      <c r="Z38" s="112">
        <v>7938</v>
      </c>
      <c r="AB38" s="132">
        <f>Z38/Z40*100</f>
        <v>19.937710353142108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37152</v>
      </c>
      <c r="W40" s="112">
        <v>37524</v>
      </c>
      <c r="X40" s="112">
        <v>37961</v>
      </c>
      <c r="Y40" s="112">
        <v>39177</v>
      </c>
      <c r="Z40" s="112">
        <v>39814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12</v>
      </c>
      <c r="W44" s="112">
        <v>17</v>
      </c>
      <c r="X44" s="112">
        <v>33</v>
      </c>
      <c r="Y44" s="112">
        <v>28</v>
      </c>
      <c r="Z44" s="112">
        <v>46</v>
      </c>
    </row>
    <row r="45" spans="19:32" x14ac:dyDescent="0.25">
      <c r="S45" s="115" t="s">
        <v>37</v>
      </c>
      <c r="T45" s="115"/>
      <c r="U45" s="112"/>
      <c r="V45" s="112">
        <v>436</v>
      </c>
      <c r="W45" s="112">
        <v>444</v>
      </c>
      <c r="X45" s="112">
        <v>526</v>
      </c>
      <c r="Y45" s="112">
        <v>620</v>
      </c>
      <c r="Z45" s="112">
        <v>682</v>
      </c>
    </row>
    <row r="46" spans="19:32" x14ac:dyDescent="0.25">
      <c r="S46" s="115" t="s">
        <v>38</v>
      </c>
      <c r="T46" s="115"/>
      <c r="U46" s="112"/>
      <c r="V46" s="112">
        <v>1496</v>
      </c>
      <c r="W46" s="112">
        <v>1426</v>
      </c>
      <c r="X46" s="112">
        <v>1603</v>
      </c>
      <c r="Y46" s="112">
        <v>1897</v>
      </c>
      <c r="Z46" s="112">
        <v>1840</v>
      </c>
    </row>
    <row r="47" spans="19:32" x14ac:dyDescent="0.25">
      <c r="S47" s="115" t="s">
        <v>39</v>
      </c>
      <c r="T47" s="115"/>
      <c r="U47" s="112"/>
      <c r="V47" s="112">
        <v>2389</v>
      </c>
      <c r="W47" s="112">
        <v>2374</v>
      </c>
      <c r="X47" s="112">
        <v>2524</v>
      </c>
      <c r="Y47" s="112">
        <v>2869</v>
      </c>
      <c r="Z47" s="112">
        <v>2862</v>
      </c>
    </row>
    <row r="48" spans="19:32" x14ac:dyDescent="0.25">
      <c r="S48" s="115" t="s">
        <v>40</v>
      </c>
      <c r="T48" s="115"/>
      <c r="U48" s="112"/>
      <c r="V48" s="112">
        <v>2596</v>
      </c>
      <c r="W48" s="112">
        <v>2684</v>
      </c>
      <c r="X48" s="112">
        <v>2879</v>
      </c>
      <c r="Y48" s="112">
        <v>3098</v>
      </c>
      <c r="Z48" s="112">
        <v>3166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2501</v>
      </c>
      <c r="W49" s="112">
        <v>2465</v>
      </c>
      <c r="X49" s="112">
        <v>2620</v>
      </c>
      <c r="Y49" s="112">
        <v>2782</v>
      </c>
      <c r="Z49" s="112">
        <v>2939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Mitcham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2512</v>
      </c>
      <c r="W50" s="112">
        <v>2617</v>
      </c>
      <c r="X50" s="112">
        <v>2720</v>
      </c>
      <c r="Y50" s="112">
        <v>2758</v>
      </c>
      <c r="Z50" s="112">
        <v>2837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2712</v>
      </c>
      <c r="W51" s="112">
        <v>2600</v>
      </c>
      <c r="X51" s="112">
        <v>2618</v>
      </c>
      <c r="Y51" s="112">
        <v>2756</v>
      </c>
      <c r="Z51" s="112">
        <v>2772</v>
      </c>
    </row>
    <row r="52" spans="1:26" ht="15" customHeight="1" x14ac:dyDescent="0.25">
      <c r="S52" s="115" t="s">
        <v>44</v>
      </c>
      <c r="T52" s="115"/>
      <c r="U52" s="112"/>
      <c r="V52" s="112">
        <v>2679</v>
      </c>
      <c r="W52" s="112">
        <v>2757</v>
      </c>
      <c r="X52" s="112">
        <v>2755</v>
      </c>
      <c r="Y52" s="112">
        <v>2785</v>
      </c>
      <c r="Z52" s="112">
        <v>2790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2338</v>
      </c>
      <c r="W53" s="112">
        <v>2357</v>
      </c>
      <c r="X53" s="112">
        <v>2425</v>
      </c>
      <c r="Y53" s="112">
        <v>2606</v>
      </c>
      <c r="Z53" s="112">
        <v>2710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2222</v>
      </c>
      <c r="W54" s="112">
        <v>2196</v>
      </c>
      <c r="X54" s="112">
        <v>2106</v>
      </c>
      <c r="Y54" s="112">
        <v>2097</v>
      </c>
      <c r="Z54" s="112">
        <v>2068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1659</v>
      </c>
      <c r="W55" s="112">
        <v>1722</v>
      </c>
      <c r="X55" s="112">
        <v>1799</v>
      </c>
      <c r="Y55" s="112">
        <v>1910</v>
      </c>
      <c r="Z55" s="112">
        <v>1859</v>
      </c>
    </row>
    <row r="56" spans="1:26" ht="15" customHeight="1" x14ac:dyDescent="0.25">
      <c r="S56" s="115" t="s">
        <v>48</v>
      </c>
      <c r="T56" s="115"/>
      <c r="U56" s="112"/>
      <c r="V56" s="112">
        <v>889</v>
      </c>
      <c r="W56" s="112">
        <v>942</v>
      </c>
      <c r="X56" s="112">
        <v>911</v>
      </c>
      <c r="Y56" s="112">
        <v>1025</v>
      </c>
      <c r="Z56" s="112">
        <v>1073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487</v>
      </c>
      <c r="W57" s="112">
        <v>443</v>
      </c>
      <c r="X57" s="112">
        <v>482</v>
      </c>
      <c r="Y57" s="112">
        <v>513</v>
      </c>
      <c r="Z57" s="112">
        <v>467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199</v>
      </c>
      <c r="W58" s="112">
        <v>197</v>
      </c>
      <c r="X58" s="112">
        <v>200</v>
      </c>
      <c r="Y58" s="112">
        <v>223</v>
      </c>
      <c r="Z58" s="112">
        <v>217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85</v>
      </c>
      <c r="W59" s="112">
        <v>83</v>
      </c>
      <c r="X59" s="112">
        <v>80</v>
      </c>
      <c r="Y59" s="112">
        <v>100</v>
      </c>
      <c r="Z59" s="112">
        <v>86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66</v>
      </c>
      <c r="W60" s="112">
        <v>74</v>
      </c>
      <c r="X60" s="112">
        <v>65</v>
      </c>
      <c r="Y60" s="112">
        <v>72</v>
      </c>
      <c r="Z60" s="112">
        <v>68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25291</v>
      </c>
      <c r="W61" s="112">
        <v>25401</v>
      </c>
      <c r="X61" s="112">
        <v>26346</v>
      </c>
      <c r="Y61" s="112">
        <v>28143</v>
      </c>
      <c r="Z61" s="112">
        <v>28497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20</v>
      </c>
      <c r="W63" s="112">
        <v>23</v>
      </c>
      <c r="X63" s="112">
        <v>23</v>
      </c>
      <c r="Y63" s="112">
        <v>56</v>
      </c>
      <c r="Z63" s="112">
        <v>45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491</v>
      </c>
      <c r="W64" s="112">
        <v>538</v>
      </c>
      <c r="X64" s="112">
        <v>639</v>
      </c>
      <c r="Y64" s="112">
        <v>820</v>
      </c>
      <c r="Z64" s="112">
        <v>883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Mitcham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1764</v>
      </c>
      <c r="W65" s="112">
        <v>1690</v>
      </c>
      <c r="X65" s="112">
        <v>1888</v>
      </c>
      <c r="Y65" s="112">
        <v>2177</v>
      </c>
      <c r="Z65" s="112">
        <v>2281</v>
      </c>
    </row>
    <row r="66" spans="1:26" x14ac:dyDescent="0.25">
      <c r="S66" s="115" t="s">
        <v>39</v>
      </c>
      <c r="T66" s="115"/>
      <c r="U66" s="112"/>
      <c r="V66" s="112">
        <v>2642</v>
      </c>
      <c r="W66" s="112">
        <v>2696</v>
      </c>
      <c r="X66" s="112">
        <v>2901</v>
      </c>
      <c r="Y66" s="112">
        <v>3311</v>
      </c>
      <c r="Z66" s="112">
        <v>3414</v>
      </c>
    </row>
    <row r="67" spans="1:26" x14ac:dyDescent="0.25">
      <c r="S67" s="115" t="s">
        <v>40</v>
      </c>
      <c r="T67" s="115"/>
      <c r="U67" s="112"/>
      <c r="V67" s="112">
        <v>2670</v>
      </c>
      <c r="W67" s="112">
        <v>2654</v>
      </c>
      <c r="X67" s="112">
        <v>2741</v>
      </c>
      <c r="Y67" s="112">
        <v>3066</v>
      </c>
      <c r="Z67" s="112">
        <v>3124</v>
      </c>
    </row>
    <row r="68" spans="1:26" x14ac:dyDescent="0.25">
      <c r="S68" s="115" t="s">
        <v>41</v>
      </c>
      <c r="T68" s="115"/>
      <c r="U68" s="112"/>
      <c r="V68" s="112">
        <v>2532</v>
      </c>
      <c r="W68" s="112">
        <v>2549</v>
      </c>
      <c r="X68" s="112">
        <v>2654</v>
      </c>
      <c r="Y68" s="112">
        <v>2891</v>
      </c>
      <c r="Z68" s="112">
        <v>2963</v>
      </c>
    </row>
    <row r="69" spans="1:26" x14ac:dyDescent="0.25">
      <c r="S69" s="115" t="s">
        <v>42</v>
      </c>
      <c r="T69" s="115"/>
      <c r="U69" s="112"/>
      <c r="V69" s="112">
        <v>2693</v>
      </c>
      <c r="W69" s="112">
        <v>2735</v>
      </c>
      <c r="X69" s="112">
        <v>2785</v>
      </c>
      <c r="Y69" s="112">
        <v>2939</v>
      </c>
      <c r="Z69" s="112">
        <v>2995</v>
      </c>
    </row>
    <row r="70" spans="1:26" x14ac:dyDescent="0.25">
      <c r="S70" s="115" t="s">
        <v>43</v>
      </c>
      <c r="T70" s="115"/>
      <c r="U70" s="112"/>
      <c r="V70" s="112">
        <v>2715</v>
      </c>
      <c r="W70" s="112">
        <v>2753</v>
      </c>
      <c r="X70" s="112">
        <v>2789</v>
      </c>
      <c r="Y70" s="112">
        <v>3094</v>
      </c>
      <c r="Z70" s="112">
        <v>3119</v>
      </c>
    </row>
    <row r="71" spans="1:26" x14ac:dyDescent="0.25">
      <c r="S71" s="115" t="s">
        <v>44</v>
      </c>
      <c r="T71" s="115"/>
      <c r="U71" s="112"/>
      <c r="V71" s="112">
        <v>3025</v>
      </c>
      <c r="W71" s="112">
        <v>2990</v>
      </c>
      <c r="X71" s="112">
        <v>3047</v>
      </c>
      <c r="Y71" s="112">
        <v>3023</v>
      </c>
      <c r="Z71" s="112">
        <v>3061</v>
      </c>
    </row>
    <row r="72" spans="1:26" x14ac:dyDescent="0.25">
      <c r="S72" s="115" t="s">
        <v>45</v>
      </c>
      <c r="T72" s="115"/>
      <c r="U72" s="112"/>
      <c r="V72" s="112">
        <v>2657</v>
      </c>
      <c r="W72" s="112">
        <v>2694</v>
      </c>
      <c r="X72" s="112">
        <v>2752</v>
      </c>
      <c r="Y72" s="112">
        <v>3073</v>
      </c>
      <c r="Z72" s="112">
        <v>3123</v>
      </c>
    </row>
    <row r="73" spans="1:26" x14ac:dyDescent="0.25">
      <c r="S73" s="115" t="s">
        <v>46</v>
      </c>
      <c r="T73" s="115"/>
      <c r="U73" s="112"/>
      <c r="V73" s="112">
        <v>2484</v>
      </c>
      <c r="W73" s="112">
        <v>2384</v>
      </c>
      <c r="X73" s="112">
        <v>2293</v>
      </c>
      <c r="Y73" s="112">
        <v>2478</v>
      </c>
      <c r="Z73" s="112">
        <v>2451</v>
      </c>
    </row>
    <row r="74" spans="1:26" x14ac:dyDescent="0.25">
      <c r="S74" s="115" t="s">
        <v>47</v>
      </c>
      <c r="T74" s="115"/>
      <c r="U74" s="112"/>
      <c r="V74" s="112">
        <v>1703</v>
      </c>
      <c r="W74" s="112">
        <v>1759</v>
      </c>
      <c r="X74" s="112">
        <v>1807</v>
      </c>
      <c r="Y74" s="112">
        <v>1842</v>
      </c>
      <c r="Z74" s="112">
        <v>1869</v>
      </c>
    </row>
    <row r="75" spans="1:26" x14ac:dyDescent="0.25">
      <c r="S75" s="115" t="s">
        <v>48</v>
      </c>
      <c r="T75" s="115"/>
      <c r="U75" s="112"/>
      <c r="V75" s="112">
        <v>853</v>
      </c>
      <c r="W75" s="112">
        <v>816</v>
      </c>
      <c r="X75" s="112">
        <v>825</v>
      </c>
      <c r="Y75" s="112">
        <v>899</v>
      </c>
      <c r="Z75" s="112">
        <v>958</v>
      </c>
    </row>
    <row r="76" spans="1:26" x14ac:dyDescent="0.25">
      <c r="S76" s="115" t="s">
        <v>49</v>
      </c>
      <c r="T76" s="115"/>
      <c r="U76" s="112"/>
      <c r="V76" s="112">
        <v>359</v>
      </c>
      <c r="W76" s="112">
        <v>390</v>
      </c>
      <c r="X76" s="112">
        <v>364</v>
      </c>
      <c r="Y76" s="112">
        <v>397</v>
      </c>
      <c r="Z76" s="112">
        <v>349</v>
      </c>
    </row>
    <row r="77" spans="1:26" x14ac:dyDescent="0.25">
      <c r="S77" s="115" t="s">
        <v>50</v>
      </c>
      <c r="T77" s="115"/>
      <c r="U77" s="112"/>
      <c r="V77" s="112">
        <v>144</v>
      </c>
      <c r="W77" s="112">
        <v>132</v>
      </c>
      <c r="X77" s="112">
        <v>143</v>
      </c>
      <c r="Y77" s="112">
        <v>160</v>
      </c>
      <c r="Z77" s="112">
        <v>176</v>
      </c>
    </row>
    <row r="78" spans="1:26" x14ac:dyDescent="0.25">
      <c r="S78" s="115" t="s">
        <v>51</v>
      </c>
      <c r="T78" s="115"/>
      <c r="U78" s="112"/>
      <c r="V78" s="112">
        <v>84</v>
      </c>
      <c r="W78" s="112">
        <v>73</v>
      </c>
      <c r="X78" s="112">
        <v>76</v>
      </c>
      <c r="Y78" s="112">
        <v>77</v>
      </c>
      <c r="Z78" s="112">
        <v>75</v>
      </c>
    </row>
    <row r="79" spans="1:26" x14ac:dyDescent="0.25">
      <c r="S79" s="115" t="s">
        <v>52</v>
      </c>
      <c r="T79" s="115"/>
      <c r="U79" s="112"/>
      <c r="V79" s="112">
        <v>91</v>
      </c>
      <c r="W79" s="112">
        <v>80</v>
      </c>
      <c r="X79" s="112">
        <v>74</v>
      </c>
      <c r="Y79" s="112">
        <v>86</v>
      </c>
      <c r="Z79" s="112">
        <v>77</v>
      </c>
    </row>
    <row r="80" spans="1:26" x14ac:dyDescent="0.25">
      <c r="S80" s="118" t="s">
        <v>53</v>
      </c>
      <c r="T80" s="118"/>
      <c r="U80" s="112"/>
      <c r="V80" s="112">
        <v>26933</v>
      </c>
      <c r="W80" s="112">
        <v>26958</v>
      </c>
      <c r="X80" s="112">
        <v>27801</v>
      </c>
      <c r="Y80" s="112">
        <v>30391</v>
      </c>
      <c r="Z80" s="112">
        <v>30960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Mitcham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2660</v>
      </c>
      <c r="W83" s="112">
        <v>2782</v>
      </c>
      <c r="X83" s="112">
        <v>2805</v>
      </c>
      <c r="Y83" s="112">
        <v>2851</v>
      </c>
      <c r="Z83" s="112">
        <v>2848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4737</v>
      </c>
      <c r="W84" s="112">
        <v>4817</v>
      </c>
      <c r="X84" s="112">
        <v>4853</v>
      </c>
      <c r="Y84" s="112">
        <v>5108</v>
      </c>
      <c r="Z84" s="112">
        <v>5141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2165</v>
      </c>
      <c r="W85" s="112">
        <v>2138</v>
      </c>
      <c r="X85" s="112">
        <v>2238</v>
      </c>
      <c r="Y85" s="112">
        <v>2360</v>
      </c>
      <c r="Z85" s="112">
        <v>2407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59,499</v>
      </c>
      <c r="D86" s="94">
        <f t="shared" ref="D86:D91" si="4">AD4</f>
        <v>1.5844018370866131E-2</v>
      </c>
      <c r="E86" s="95">
        <f t="shared" ref="E86:E91" si="5">AD4</f>
        <v>1.5844018370866131E-2</v>
      </c>
      <c r="F86" s="94">
        <f t="shared" ref="F86:F91" si="6">AF4</f>
        <v>0.13936921927960011</v>
      </c>
      <c r="G86" s="95">
        <f t="shared" ref="G86:G91" si="7">AF4</f>
        <v>0.13936921927960011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1331</v>
      </c>
      <c r="W86" s="112">
        <v>1385</v>
      </c>
      <c r="X86" s="112">
        <v>1436</v>
      </c>
      <c r="Y86" s="112">
        <v>1487</v>
      </c>
      <c r="Z86" s="112">
        <v>1540</v>
      </c>
    </row>
    <row r="87" spans="1:30" ht="15" customHeight="1" x14ac:dyDescent="0.25">
      <c r="A87" s="96" t="s">
        <v>4</v>
      </c>
      <c r="B87" s="49"/>
      <c r="C87" s="97" t="str">
        <f t="shared" si="3"/>
        <v>28,501</v>
      </c>
      <c r="D87" s="94">
        <f t="shared" si="4"/>
        <v>1.2756733707625534E-2</v>
      </c>
      <c r="E87" s="95">
        <f t="shared" si="5"/>
        <v>1.2756733707625534E-2</v>
      </c>
      <c r="F87" s="94">
        <f t="shared" si="6"/>
        <v>0.12683351124817133</v>
      </c>
      <c r="G87" s="95">
        <f t="shared" si="7"/>
        <v>0.12683351124817133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1108</v>
      </c>
      <c r="W87" s="112">
        <v>1094</v>
      </c>
      <c r="X87" s="112">
        <v>1102</v>
      </c>
      <c r="Y87" s="112">
        <v>1185</v>
      </c>
      <c r="Z87" s="112">
        <v>1187</v>
      </c>
    </row>
    <row r="88" spans="1:30" ht="15" customHeight="1" x14ac:dyDescent="0.25">
      <c r="A88" s="96" t="s">
        <v>5</v>
      </c>
      <c r="B88" s="49"/>
      <c r="C88" s="97" t="str">
        <f t="shared" si="3"/>
        <v>30,960</v>
      </c>
      <c r="D88" s="94">
        <f t="shared" si="4"/>
        <v>1.8890278417692308E-2</v>
      </c>
      <c r="E88" s="95">
        <f t="shared" si="5"/>
        <v>1.8890278417692308E-2</v>
      </c>
      <c r="F88" s="94">
        <f t="shared" si="6"/>
        <v>0.14964723356851106</v>
      </c>
      <c r="G88" s="95">
        <f t="shared" si="7"/>
        <v>0.14964723356851106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1046</v>
      </c>
      <c r="W88" s="112">
        <v>1034</v>
      </c>
      <c r="X88" s="112">
        <v>1036</v>
      </c>
      <c r="Y88" s="112">
        <v>1110</v>
      </c>
      <c r="Z88" s="112">
        <v>1114</v>
      </c>
    </row>
    <row r="89" spans="1:30" ht="15" customHeight="1" x14ac:dyDescent="0.25">
      <c r="A89" s="49" t="s">
        <v>6</v>
      </c>
      <c r="B89" s="49"/>
      <c r="C89" s="97" t="str">
        <f t="shared" si="3"/>
        <v>39,813</v>
      </c>
      <c r="D89" s="94">
        <f t="shared" si="4"/>
        <v>1.6311839485372959E-2</v>
      </c>
      <c r="E89" s="95">
        <f t="shared" si="5"/>
        <v>1.6311839485372959E-2</v>
      </c>
      <c r="F89" s="94">
        <f t="shared" si="6"/>
        <v>7.1797770957842122E-2</v>
      </c>
      <c r="G89" s="95">
        <f t="shared" si="7"/>
        <v>7.1797770957842122E-2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576</v>
      </c>
      <c r="W89" s="112">
        <v>566</v>
      </c>
      <c r="X89" s="112">
        <v>581</v>
      </c>
      <c r="Y89" s="112">
        <v>578</v>
      </c>
      <c r="Z89" s="112">
        <v>623</v>
      </c>
    </row>
    <row r="90" spans="1:30" ht="15" customHeight="1" x14ac:dyDescent="0.25">
      <c r="A90" s="49" t="s">
        <v>95</v>
      </c>
      <c r="B90" s="49"/>
      <c r="C90" s="97" t="str">
        <f t="shared" si="3"/>
        <v>$50,178</v>
      </c>
      <c r="D90" s="94">
        <f t="shared" si="4"/>
        <v>3.6764809190272363E-2</v>
      </c>
      <c r="E90" s="95">
        <f t="shared" si="5"/>
        <v>3.6764809190272363E-2</v>
      </c>
      <c r="F90" s="94">
        <f t="shared" si="6"/>
        <v>7.9894546550165702E-2</v>
      </c>
      <c r="G90" s="95">
        <f t="shared" si="7"/>
        <v>7.9894546550165702E-2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1244</v>
      </c>
      <c r="W90" s="112">
        <v>1312</v>
      </c>
      <c r="X90" s="112">
        <v>1293</v>
      </c>
      <c r="Y90" s="112">
        <v>1275</v>
      </c>
      <c r="Z90" s="112">
        <v>1349</v>
      </c>
    </row>
    <row r="91" spans="1:30" ht="15" customHeight="1" x14ac:dyDescent="0.25">
      <c r="A91" s="49" t="s">
        <v>7</v>
      </c>
      <c r="B91" s="49"/>
      <c r="C91" s="97" t="str">
        <f t="shared" si="3"/>
        <v>$3,183.7 mil</v>
      </c>
      <c r="D91" s="94">
        <f t="shared" si="4"/>
        <v>6.1437995516897992E-2</v>
      </c>
      <c r="E91" s="95">
        <f t="shared" si="5"/>
        <v>6.1437995516897992E-2</v>
      </c>
      <c r="F91" s="94">
        <f t="shared" si="6"/>
        <v>0.26419444023029137</v>
      </c>
      <c r="G91" s="95">
        <f t="shared" si="7"/>
        <v>0.26419444023029137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18418</v>
      </c>
      <c r="W91" s="112">
        <v>18591</v>
      </c>
      <c r="X91" s="112">
        <v>18789</v>
      </c>
      <c r="Y91" s="112">
        <v>19411</v>
      </c>
      <c r="Z91" s="112">
        <v>19644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1630</v>
      </c>
      <c r="W93" s="112">
        <v>1715</v>
      </c>
      <c r="X93" s="112">
        <v>1764</v>
      </c>
      <c r="Y93" s="112">
        <v>1840</v>
      </c>
      <c r="Z93" s="112">
        <v>1927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6110</v>
      </c>
      <c r="W94" s="112">
        <v>6313</v>
      </c>
      <c r="X94" s="112">
        <v>6340</v>
      </c>
      <c r="Y94" s="112">
        <v>6517</v>
      </c>
      <c r="Z94" s="112">
        <v>6579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462</v>
      </c>
      <c r="W95" s="112">
        <v>463</v>
      </c>
      <c r="X95" s="112">
        <v>484</v>
      </c>
      <c r="Y95" s="112">
        <v>522</v>
      </c>
      <c r="Z95" s="112">
        <v>558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2393</v>
      </c>
      <c r="W96" s="112">
        <v>2464</v>
      </c>
      <c r="X96" s="112">
        <v>2567</v>
      </c>
      <c r="Y96" s="112">
        <v>2616</v>
      </c>
      <c r="Z96" s="112">
        <v>2750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3226</v>
      </c>
      <c r="W97" s="112">
        <v>3138</v>
      </c>
      <c r="X97" s="112">
        <v>3073</v>
      </c>
      <c r="Y97" s="112">
        <v>3112</v>
      </c>
      <c r="Z97" s="112">
        <v>3071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1502</v>
      </c>
      <c r="W98" s="112">
        <v>1463</v>
      </c>
      <c r="X98" s="112">
        <v>1496</v>
      </c>
      <c r="Y98" s="112">
        <v>1540</v>
      </c>
      <c r="Z98" s="112">
        <v>1534</v>
      </c>
    </row>
    <row r="99" spans="1:32" ht="15" customHeight="1" x14ac:dyDescent="0.25">
      <c r="S99" s="115" t="s">
        <v>188</v>
      </c>
      <c r="T99" s="115"/>
      <c r="U99" s="112"/>
      <c r="V99" s="112">
        <v>63</v>
      </c>
      <c r="W99" s="112">
        <v>70</v>
      </c>
      <c r="X99" s="112">
        <v>67</v>
      </c>
      <c r="Y99" s="112">
        <v>75</v>
      </c>
      <c r="Z99" s="112">
        <v>95</v>
      </c>
    </row>
    <row r="100" spans="1:32" ht="15" customHeight="1" x14ac:dyDescent="0.25">
      <c r="S100" s="115" t="s">
        <v>58</v>
      </c>
      <c r="T100" s="115"/>
      <c r="U100" s="112"/>
      <c r="V100" s="112">
        <v>541</v>
      </c>
      <c r="W100" s="112">
        <v>589</v>
      </c>
      <c r="X100" s="112">
        <v>586</v>
      </c>
      <c r="Y100" s="112">
        <v>600</v>
      </c>
      <c r="Z100" s="112">
        <v>630</v>
      </c>
    </row>
    <row r="101" spans="1:32" x14ac:dyDescent="0.25">
      <c r="A101" s="18"/>
      <c r="S101" s="118" t="s">
        <v>53</v>
      </c>
      <c r="T101" s="118"/>
      <c r="U101" s="112"/>
      <c r="V101" s="112">
        <v>18731</v>
      </c>
      <c r="W101" s="112">
        <v>18936</v>
      </c>
      <c r="X101" s="112">
        <v>19146</v>
      </c>
      <c r="Y101" s="112">
        <v>19725</v>
      </c>
      <c r="Z101" s="112">
        <v>20132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36242</v>
      </c>
      <c r="W104" s="112">
        <v>38302</v>
      </c>
      <c r="X104" s="112">
        <v>38814</v>
      </c>
      <c r="Y104" s="112">
        <v>42003</v>
      </c>
      <c r="Z104" s="112">
        <v>42984</v>
      </c>
      <c r="AB104" s="109" t="str">
        <f>TEXT(Z104,"###,###")</f>
        <v>42,984</v>
      </c>
      <c r="AD104" s="130">
        <f>Z104/($Z$4)*100</f>
        <v>72.243230978671917</v>
      </c>
      <c r="AF104" s="109"/>
    </row>
    <row r="105" spans="1:32" x14ac:dyDescent="0.25">
      <c r="S105" s="115" t="s">
        <v>17</v>
      </c>
      <c r="T105" s="115"/>
      <c r="U105" s="112"/>
      <c r="V105" s="112">
        <v>12441</v>
      </c>
      <c r="W105" s="112">
        <v>12129</v>
      </c>
      <c r="X105" s="112">
        <v>11931</v>
      </c>
      <c r="Y105" s="112">
        <v>13144</v>
      </c>
      <c r="Z105" s="112">
        <v>13146</v>
      </c>
      <c r="AB105" s="109" t="str">
        <f>TEXT(Z105,"###,###")</f>
        <v>13,146</v>
      </c>
      <c r="AD105" s="130">
        <f>Z105/($Z$4)*100</f>
        <v>22.094488983008116</v>
      </c>
      <c r="AF105" s="109"/>
    </row>
    <row r="106" spans="1:32" x14ac:dyDescent="0.25">
      <c r="S106" s="118" t="s">
        <v>53</v>
      </c>
      <c r="T106" s="118"/>
      <c r="U106" s="120"/>
      <c r="V106" s="120">
        <v>48683</v>
      </c>
      <c r="W106" s="120">
        <v>50431</v>
      </c>
      <c r="X106" s="120">
        <v>50745</v>
      </c>
      <c r="Y106" s="120">
        <v>55147</v>
      </c>
      <c r="Z106" s="120">
        <v>56130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6971</v>
      </c>
      <c r="W108" s="112">
        <v>7478</v>
      </c>
      <c r="X108" s="112">
        <v>7573</v>
      </c>
      <c r="Y108" s="112">
        <v>7672</v>
      </c>
      <c r="Z108" s="112">
        <v>7582</v>
      </c>
      <c r="AB108" s="109" t="str">
        <f>TEXT(Z108,"###,###")</f>
        <v>7,582</v>
      </c>
      <c r="AD108" s="130">
        <f>Z108/($Z$4)*100</f>
        <v>12.743071312122892</v>
      </c>
      <c r="AF108" s="109"/>
    </row>
    <row r="109" spans="1:32" x14ac:dyDescent="0.25">
      <c r="S109" s="115" t="s">
        <v>20</v>
      </c>
      <c r="T109" s="115"/>
      <c r="U109" s="112"/>
      <c r="V109" s="112">
        <v>6650</v>
      </c>
      <c r="W109" s="112">
        <v>6536</v>
      </c>
      <c r="X109" s="112">
        <v>7459</v>
      </c>
      <c r="Y109" s="112">
        <v>7940</v>
      </c>
      <c r="Z109" s="112">
        <v>7826</v>
      </c>
      <c r="AB109" s="109" t="str">
        <f>TEXT(Z109,"###,###")</f>
        <v>7,826</v>
      </c>
      <c r="AD109" s="130">
        <f>Z109/($Z$4)*100</f>
        <v>13.153162238020807</v>
      </c>
      <c r="AF109" s="109"/>
    </row>
    <row r="110" spans="1:32" x14ac:dyDescent="0.25">
      <c r="S110" s="115" t="s">
        <v>21</v>
      </c>
      <c r="T110" s="115"/>
      <c r="U110" s="112"/>
      <c r="V110" s="112">
        <v>11171</v>
      </c>
      <c r="W110" s="112">
        <v>10976</v>
      </c>
      <c r="X110" s="112">
        <v>11364</v>
      </c>
      <c r="Y110" s="112">
        <v>12358</v>
      </c>
      <c r="Z110" s="112">
        <v>12112</v>
      </c>
      <c r="AB110" s="109" t="str">
        <f>TEXT(Z110,"###,###")</f>
        <v>12,112</v>
      </c>
      <c r="AD110" s="130">
        <f>Z110/($Z$4)*100</f>
        <v>20.356644649489908</v>
      </c>
      <c r="AF110" s="109"/>
    </row>
    <row r="111" spans="1:32" x14ac:dyDescent="0.25">
      <c r="S111" s="115" t="s">
        <v>22</v>
      </c>
      <c r="T111" s="115"/>
      <c r="U111" s="112"/>
      <c r="V111" s="112">
        <v>23739</v>
      </c>
      <c r="W111" s="112">
        <v>23729</v>
      </c>
      <c r="X111" s="112">
        <v>24349</v>
      </c>
      <c r="Y111" s="112">
        <v>27186</v>
      </c>
      <c r="Z111" s="112">
        <v>28611</v>
      </c>
      <c r="AB111" s="109" t="str">
        <f>TEXT(Z111,"###,###")</f>
        <v>28,611</v>
      </c>
      <c r="AD111" s="130">
        <f>Z111/($Z$4)*100</f>
        <v>48.086522462562399</v>
      </c>
      <c r="AF111" s="109"/>
    </row>
    <row r="112" spans="1:32" x14ac:dyDescent="0.25">
      <c r="S112" s="118" t="s">
        <v>53</v>
      </c>
      <c r="T112" s="118"/>
      <c r="U112" s="112"/>
      <c r="V112" s="112">
        <v>52217</v>
      </c>
      <c r="W112" s="112">
        <v>52356</v>
      </c>
      <c r="X112" s="112">
        <v>54177</v>
      </c>
      <c r="Y112" s="112">
        <v>58569</v>
      </c>
      <c r="Z112" s="112">
        <v>59496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42.58</v>
      </c>
      <c r="W118" s="131">
        <v>42.65</v>
      </c>
      <c r="X118" s="131">
        <v>42.42</v>
      </c>
      <c r="Y118" s="131">
        <v>42.24</v>
      </c>
      <c r="Z118" s="131">
        <v>42.04</v>
      </c>
      <c r="AB118" s="109" t="str">
        <f>TEXT(Z118,"##.0")</f>
        <v>42.0</v>
      </c>
    </row>
    <row r="120" spans="19:32" x14ac:dyDescent="0.25">
      <c r="S120" s="101" t="s">
        <v>97</v>
      </c>
      <c r="T120" s="112"/>
      <c r="U120" s="112"/>
      <c r="V120" s="112">
        <v>31481</v>
      </c>
      <c r="W120" s="112">
        <v>31750</v>
      </c>
      <c r="X120" s="112">
        <v>32050</v>
      </c>
      <c r="Y120" s="112">
        <v>33130</v>
      </c>
      <c r="Z120" s="112">
        <v>33680</v>
      </c>
      <c r="AB120" s="109" t="str">
        <f>TEXT(Z120,"###,###")</f>
        <v>33,680</v>
      </c>
    </row>
    <row r="121" spans="19:32" x14ac:dyDescent="0.25">
      <c r="S121" s="101" t="s">
        <v>98</v>
      </c>
      <c r="T121" s="112"/>
      <c r="U121" s="112"/>
      <c r="V121" s="112">
        <v>2783</v>
      </c>
      <c r="W121" s="112">
        <v>2807</v>
      </c>
      <c r="X121" s="112">
        <v>2841</v>
      </c>
      <c r="Y121" s="112">
        <v>2740</v>
      </c>
      <c r="Z121" s="112">
        <v>2743</v>
      </c>
      <c r="AB121" s="109" t="str">
        <f>TEXT(Z121,"###,###")</f>
        <v>2,743</v>
      </c>
    </row>
    <row r="122" spans="19:32" x14ac:dyDescent="0.25">
      <c r="S122" s="101" t="s">
        <v>99</v>
      </c>
      <c r="T122" s="112"/>
      <c r="U122" s="112"/>
      <c r="V122" s="112">
        <v>2884</v>
      </c>
      <c r="W122" s="112">
        <v>2963</v>
      </c>
      <c r="X122" s="112">
        <v>3076</v>
      </c>
      <c r="Y122" s="112">
        <v>3308</v>
      </c>
      <c r="Z122" s="112">
        <v>3395</v>
      </c>
      <c r="AB122" s="109" t="str">
        <f>TEXT(Z122,"###,###")</f>
        <v>3,395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34365</v>
      </c>
      <c r="W124" s="112">
        <v>34713</v>
      </c>
      <c r="X124" s="112">
        <v>35126</v>
      </c>
      <c r="Y124" s="112">
        <v>36438</v>
      </c>
      <c r="Z124" s="112">
        <v>37075</v>
      </c>
      <c r="AB124" s="109" t="str">
        <f>TEXT(Z124,"###,###")</f>
        <v>37,075</v>
      </c>
      <c r="AD124" s="127">
        <f>Z124/$Z$7*100</f>
        <v>93.122849320573692</v>
      </c>
    </row>
    <row r="125" spans="19:32" x14ac:dyDescent="0.25">
      <c r="S125" s="101" t="s">
        <v>101</v>
      </c>
      <c r="T125" s="112"/>
      <c r="U125" s="112"/>
      <c r="V125" s="112">
        <v>5667</v>
      </c>
      <c r="W125" s="112">
        <v>5770</v>
      </c>
      <c r="X125" s="112">
        <v>5917</v>
      </c>
      <c r="Y125" s="112">
        <v>6048</v>
      </c>
      <c r="Z125" s="112">
        <v>6138</v>
      </c>
      <c r="AB125" s="109" t="str">
        <f>TEXT(Z125,"###,###")</f>
        <v>6,138</v>
      </c>
      <c r="AD125" s="127">
        <f>Z125/$Z$7*100</f>
        <v>15.417074824805969</v>
      </c>
    </row>
    <row r="127" spans="19:32" x14ac:dyDescent="0.25">
      <c r="S127" s="101" t="s">
        <v>102</v>
      </c>
      <c r="T127" s="112"/>
      <c r="U127" s="112"/>
      <c r="V127" s="112">
        <v>18420</v>
      </c>
      <c r="W127" s="112">
        <v>18586</v>
      </c>
      <c r="X127" s="112">
        <v>18792</v>
      </c>
      <c r="Y127" s="112">
        <v>19415</v>
      </c>
      <c r="Z127" s="112">
        <v>19647</v>
      </c>
      <c r="AB127" s="109" t="str">
        <f>TEXT(Z127,"###,###")</f>
        <v>19,647</v>
      </c>
      <c r="AD127" s="127">
        <f>Z127/$Z$7*100</f>
        <v>49.348202848315879</v>
      </c>
    </row>
    <row r="128" spans="19:32" x14ac:dyDescent="0.25">
      <c r="S128" s="101" t="s">
        <v>103</v>
      </c>
      <c r="T128" s="112"/>
      <c r="U128" s="112"/>
      <c r="V128" s="112">
        <v>18728</v>
      </c>
      <c r="W128" s="112">
        <v>18935</v>
      </c>
      <c r="X128" s="112">
        <v>19145</v>
      </c>
      <c r="Y128" s="112">
        <v>19722</v>
      </c>
      <c r="Z128" s="112">
        <v>20133</v>
      </c>
      <c r="AB128" s="109" t="str">
        <f>TEXT(Z128,"###,###")</f>
        <v>20,133</v>
      </c>
      <c r="AD128" s="127">
        <f>Z128/$Z$7*100</f>
        <v>50.568909652626026</v>
      </c>
    </row>
    <row r="130" spans="19:20" x14ac:dyDescent="0.25">
      <c r="S130" s="101" t="s">
        <v>261</v>
      </c>
      <c r="T130" s="127">
        <v>84.595483887172534</v>
      </c>
    </row>
    <row r="131" spans="19:20" x14ac:dyDescent="0.25">
      <c r="S131" s="101" t="s">
        <v>262</v>
      </c>
      <c r="T131" s="127">
        <v>6.8897093914048178</v>
      </c>
    </row>
    <row r="132" spans="19:20" x14ac:dyDescent="0.25">
      <c r="S132" s="101" t="s">
        <v>263</v>
      </c>
      <c r="T132" s="127">
        <v>8.5273654334011511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C9FC32D-B664-4147-A0E3-24A4CE8E5F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788BF4C-B377-4A7A-B355-509593C0041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09E2145-BEAF-4F37-8FC4-06282944B5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50C0BAB-9F65-480E-9B3B-A31D05F707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5B009-BA98-4C84-8F71-B5F40BE20533}">
  <sheetPr codeName="Sheet9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141</v>
      </c>
      <c r="T1" s="99"/>
      <c r="U1" s="99"/>
      <c r="V1" s="99"/>
      <c r="W1" s="99"/>
      <c r="X1" s="99"/>
      <c r="Y1" s="100" t="s">
        <v>225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141</v>
      </c>
      <c r="Y3" s="105" t="s">
        <v>225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10.35 Mount Barker,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27718</v>
      </c>
      <c r="W4" s="108">
        <v>29178</v>
      </c>
      <c r="X4" s="108">
        <v>31350</v>
      </c>
      <c r="Y4" s="108">
        <v>34395</v>
      </c>
      <c r="Z4" s="108">
        <v>35750</v>
      </c>
      <c r="AB4" s="109" t="str">
        <f>TEXT(Z4,"###,###")</f>
        <v>35,750</v>
      </c>
      <c r="AD4" s="110">
        <f>Z4/Y4-1</f>
        <v>3.939526093908996E-2</v>
      </c>
      <c r="AF4" s="110">
        <f>Z4/V4-1</f>
        <v>0.28977559708492673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13714</v>
      </c>
      <c r="W5" s="108">
        <v>14340</v>
      </c>
      <c r="X5" s="108">
        <v>15320</v>
      </c>
      <c r="Y5" s="108">
        <v>16630</v>
      </c>
      <c r="Z5" s="108">
        <v>17129</v>
      </c>
      <c r="AB5" s="109" t="str">
        <f>TEXT(Z5,"###,###")</f>
        <v>17,129</v>
      </c>
      <c r="AD5" s="110">
        <f t="shared" ref="AD5:AD9" si="0">Z5/Y5-1</f>
        <v>3.0006013229104012E-2</v>
      </c>
      <c r="AF5" s="110">
        <f t="shared" ref="AF5:AF9" si="1">Z5/V5-1</f>
        <v>0.24901560449176019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14004</v>
      </c>
      <c r="W6" s="108">
        <v>14837</v>
      </c>
      <c r="X6" s="108">
        <v>16017</v>
      </c>
      <c r="Y6" s="108">
        <v>17750</v>
      </c>
      <c r="Z6" s="108">
        <v>18592</v>
      </c>
      <c r="AB6" s="109" t="str">
        <f>TEXT(Z6,"###,###")</f>
        <v>18,592</v>
      </c>
      <c r="AD6" s="110">
        <f t="shared" si="0"/>
        <v>4.7436619718309814E-2</v>
      </c>
      <c r="AF6" s="110">
        <f t="shared" si="1"/>
        <v>0.3276206798057697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19862</v>
      </c>
      <c r="W7" s="108">
        <v>21160</v>
      </c>
      <c r="X7" s="108">
        <v>22223</v>
      </c>
      <c r="Y7" s="108">
        <v>23401</v>
      </c>
      <c r="Z7" s="108">
        <v>24410</v>
      </c>
      <c r="AB7" s="109" t="str">
        <f>TEXT(Z7,"###,###")</f>
        <v>24,410</v>
      </c>
      <c r="AD7" s="110">
        <f t="shared" si="0"/>
        <v>4.3117815477971E-2</v>
      </c>
      <c r="AF7" s="110">
        <f t="shared" si="1"/>
        <v>0.22897996173597823</v>
      </c>
    </row>
    <row r="8" spans="1:32" ht="17.25" customHeight="1" x14ac:dyDescent="0.25">
      <c r="A8" s="62" t="s">
        <v>12</v>
      </c>
      <c r="B8" s="63"/>
      <c r="C8" s="29"/>
      <c r="D8" s="64" t="str">
        <f>AB4</f>
        <v>35,750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24,410</v>
      </c>
      <c r="P8" s="65"/>
      <c r="S8" s="107" t="s">
        <v>82</v>
      </c>
      <c r="T8" s="108"/>
      <c r="U8" s="108"/>
      <c r="V8" s="108">
        <v>45369.5</v>
      </c>
      <c r="W8" s="108">
        <v>46044.85</v>
      </c>
      <c r="X8" s="108">
        <v>47379.360000000001</v>
      </c>
      <c r="Y8" s="108">
        <v>48038</v>
      </c>
      <c r="Z8" s="108">
        <v>50334.84</v>
      </c>
      <c r="AB8" s="109" t="str">
        <f>TEXT(Z8,"$###,###")</f>
        <v>$50,335</v>
      </c>
      <c r="AD8" s="110">
        <f t="shared" si="0"/>
        <v>4.7812981389733E-2</v>
      </c>
      <c r="AF8" s="110">
        <f t="shared" si="1"/>
        <v>0.10944224644309486</v>
      </c>
    </row>
    <row r="9" spans="1:32" x14ac:dyDescent="0.25">
      <c r="A9" s="30" t="s">
        <v>14</v>
      </c>
      <c r="B9" s="69"/>
      <c r="C9" s="70"/>
      <c r="D9" s="71">
        <f>AD104</f>
        <v>75.949650349650355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49.918066366243337</v>
      </c>
      <c r="P9" s="72" t="s">
        <v>83</v>
      </c>
      <c r="S9" s="107" t="s">
        <v>7</v>
      </c>
      <c r="T9" s="108"/>
      <c r="U9" s="108"/>
      <c r="V9" s="108">
        <v>1133778685</v>
      </c>
      <c r="W9" s="108">
        <v>1235140663</v>
      </c>
      <c r="X9" s="108">
        <v>1343030911</v>
      </c>
      <c r="Y9" s="108">
        <v>1476298978</v>
      </c>
      <c r="Z9" s="108">
        <v>1622328466</v>
      </c>
      <c r="AB9" s="109" t="str">
        <f>TEXT(Z9/1000000,"$#,###.0")&amp;" mil"</f>
        <v>$1,622.3 mil</v>
      </c>
      <c r="AD9" s="110">
        <f t="shared" si="0"/>
        <v>9.8915931106198896E-2</v>
      </c>
      <c r="AF9" s="110">
        <f t="shared" si="1"/>
        <v>0.43090400927761308</v>
      </c>
    </row>
    <row r="10" spans="1:32" x14ac:dyDescent="0.25">
      <c r="A10" s="30" t="s">
        <v>17</v>
      </c>
      <c r="B10" s="69"/>
      <c r="C10" s="70"/>
      <c r="D10" s="71">
        <f>AD105</f>
        <v>17.001398601398602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49.983613273248665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82.65055305202786</v>
      </c>
      <c r="P11" s="72" t="s">
        <v>83</v>
      </c>
      <c r="S11" s="107" t="s">
        <v>29</v>
      </c>
      <c r="T11" s="112"/>
      <c r="U11" s="112"/>
      <c r="V11" s="112">
        <v>24170</v>
      </c>
      <c r="W11" s="112">
        <v>25347</v>
      </c>
      <c r="X11" s="112">
        <v>27309</v>
      </c>
      <c r="Y11" s="112">
        <v>30261</v>
      </c>
      <c r="Z11" s="112">
        <v>31513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8.8406390823433014</v>
      </c>
      <c r="P12" s="72" t="s">
        <v>83</v>
      </c>
      <c r="S12" s="107" t="s">
        <v>30</v>
      </c>
      <c r="T12" s="112"/>
      <c r="U12" s="112"/>
      <c r="V12" s="112">
        <v>3547</v>
      </c>
      <c r="W12" s="112">
        <v>3834</v>
      </c>
      <c r="X12" s="112">
        <v>4041</v>
      </c>
      <c r="Y12" s="112">
        <v>4134</v>
      </c>
      <c r="Z12" s="112">
        <v>4235</v>
      </c>
    </row>
    <row r="13" spans="1:32" ht="15" customHeight="1" x14ac:dyDescent="0.25">
      <c r="A13" s="30" t="s">
        <v>19</v>
      </c>
      <c r="B13" s="70"/>
      <c r="C13" s="70"/>
      <c r="D13" s="71">
        <f>AD108</f>
        <v>13.594405594405595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8.4883244571896768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14.920279720279719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41.4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23.490909090909089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18.090205235344722</v>
      </c>
      <c r="P15" s="72" t="s">
        <v>83</v>
      </c>
      <c r="S15" s="115" t="s">
        <v>59</v>
      </c>
      <c r="T15" s="115"/>
      <c r="U15" s="116"/>
      <c r="V15" s="116">
        <v>771</v>
      </c>
      <c r="W15" s="116">
        <v>858</v>
      </c>
      <c r="X15" s="116">
        <v>899</v>
      </c>
      <c r="Y15" s="112">
        <v>925</v>
      </c>
      <c r="Z15" s="112">
        <v>975</v>
      </c>
      <c r="AB15" s="117">
        <f t="shared" ref="AB15:AB34" si="2">IF(Z15="np",0,Z15/$Z$34)</f>
        <v>2.727196442057565E-2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40.976223776223776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81.909794764655274</v>
      </c>
      <c r="P16" s="37" t="s">
        <v>83</v>
      </c>
      <c r="S16" s="115" t="s">
        <v>60</v>
      </c>
      <c r="T16" s="115"/>
      <c r="U16" s="116"/>
      <c r="V16" s="116">
        <v>339</v>
      </c>
      <c r="W16" s="116">
        <v>374</v>
      </c>
      <c r="X16" s="116">
        <v>378</v>
      </c>
      <c r="Y16" s="112">
        <v>432</v>
      </c>
      <c r="Z16" s="112">
        <v>482</v>
      </c>
      <c r="AB16" s="117">
        <f t="shared" si="2"/>
        <v>1.3482140359710218E-2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1681</v>
      </c>
      <c r="W17" s="116">
        <v>1702</v>
      </c>
      <c r="X17" s="116">
        <v>1803</v>
      </c>
      <c r="Y17" s="112">
        <v>1985</v>
      </c>
      <c r="Z17" s="112">
        <v>2017</v>
      </c>
      <c r="AB17" s="117">
        <f t="shared" si="2"/>
        <v>5.6418002293642133E-2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238</v>
      </c>
      <c r="W18" s="116">
        <v>169</v>
      </c>
      <c r="X18" s="116">
        <v>253</v>
      </c>
      <c r="Y18" s="112">
        <v>266</v>
      </c>
      <c r="Z18" s="112">
        <v>289</v>
      </c>
      <c r="AB18" s="117">
        <f t="shared" si="2"/>
        <v>8.0836899667142172E-3</v>
      </c>
    </row>
    <row r="19" spans="1:28" x14ac:dyDescent="0.25">
      <c r="A19" s="61" t="str">
        <f>$S$1&amp;" ("&amp;$V$2&amp;" to "&amp;$Z$2&amp;")"</f>
        <v>Mount Barker (2018-19 to 2022-23)</v>
      </c>
      <c r="B19" s="61"/>
      <c r="C19" s="61"/>
      <c r="D19" s="61"/>
      <c r="E19" s="61"/>
      <c r="F19" s="61"/>
      <c r="G19" s="61" t="str">
        <f>$S$1&amp;" ("&amp;$V$2&amp;" to "&amp;$Z$2&amp;")"</f>
        <v>Mount Barker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1915</v>
      </c>
      <c r="W19" s="116">
        <v>2113</v>
      </c>
      <c r="X19" s="116">
        <v>2392</v>
      </c>
      <c r="Y19" s="112">
        <v>2485</v>
      </c>
      <c r="Z19" s="112">
        <v>2562</v>
      </c>
      <c r="AB19" s="117">
        <f t="shared" si="2"/>
        <v>7.1662331123604928E-2</v>
      </c>
    </row>
    <row r="20" spans="1:28" x14ac:dyDescent="0.25">
      <c r="S20" s="115" t="s">
        <v>64</v>
      </c>
      <c r="T20" s="115"/>
      <c r="U20" s="116"/>
      <c r="V20" s="116">
        <v>875</v>
      </c>
      <c r="W20" s="116">
        <v>934</v>
      </c>
      <c r="X20" s="116">
        <v>977</v>
      </c>
      <c r="Y20" s="112">
        <v>1049</v>
      </c>
      <c r="Z20" s="112">
        <v>1121</v>
      </c>
      <c r="AB20" s="117">
        <f t="shared" si="2"/>
        <v>3.1355766272272101E-2</v>
      </c>
    </row>
    <row r="21" spans="1:28" x14ac:dyDescent="0.25">
      <c r="S21" s="115" t="s">
        <v>65</v>
      </c>
      <c r="T21" s="115"/>
      <c r="U21" s="116"/>
      <c r="V21" s="116">
        <v>2585</v>
      </c>
      <c r="W21" s="116">
        <v>2727</v>
      </c>
      <c r="X21" s="116">
        <v>2979</v>
      </c>
      <c r="Y21" s="112">
        <v>3281</v>
      </c>
      <c r="Z21" s="112">
        <v>3460</v>
      </c>
      <c r="AB21" s="117">
        <f t="shared" si="2"/>
        <v>9.6780509636094095E-2</v>
      </c>
    </row>
    <row r="22" spans="1:28" x14ac:dyDescent="0.25">
      <c r="S22" s="115" t="s">
        <v>66</v>
      </c>
      <c r="T22" s="115"/>
      <c r="U22" s="116"/>
      <c r="V22" s="116">
        <v>1757</v>
      </c>
      <c r="W22" s="116">
        <v>1786</v>
      </c>
      <c r="X22" s="116">
        <v>2078</v>
      </c>
      <c r="Y22" s="112">
        <v>2259</v>
      </c>
      <c r="Z22" s="112">
        <v>2311</v>
      </c>
      <c r="AB22" s="117">
        <f t="shared" si="2"/>
        <v>6.4641548488154177E-2</v>
      </c>
    </row>
    <row r="23" spans="1:28" x14ac:dyDescent="0.25">
      <c r="S23" s="115" t="s">
        <v>67</v>
      </c>
      <c r="T23" s="115"/>
      <c r="U23" s="116"/>
      <c r="V23" s="116">
        <v>793</v>
      </c>
      <c r="W23" s="116">
        <v>782</v>
      </c>
      <c r="X23" s="116">
        <v>843</v>
      </c>
      <c r="Y23" s="112">
        <v>967</v>
      </c>
      <c r="Z23" s="112">
        <v>977</v>
      </c>
      <c r="AB23" s="117">
        <f t="shared" si="2"/>
        <v>2.7327906911694778E-2</v>
      </c>
    </row>
    <row r="24" spans="1:28" x14ac:dyDescent="0.25">
      <c r="S24" s="115" t="s">
        <v>68</v>
      </c>
      <c r="T24" s="115"/>
      <c r="U24" s="116"/>
      <c r="V24" s="116">
        <v>367</v>
      </c>
      <c r="W24" s="116">
        <v>338</v>
      </c>
      <c r="X24" s="116">
        <v>333</v>
      </c>
      <c r="Y24" s="112">
        <v>387</v>
      </c>
      <c r="Z24" s="112">
        <v>422</v>
      </c>
      <c r="AB24" s="117">
        <f t="shared" si="2"/>
        <v>1.1803865626136332E-2</v>
      </c>
    </row>
    <row r="25" spans="1:28" x14ac:dyDescent="0.25">
      <c r="S25" s="115" t="s">
        <v>69</v>
      </c>
      <c r="T25" s="115"/>
      <c r="U25" s="116"/>
      <c r="V25" s="116">
        <v>989</v>
      </c>
      <c r="W25" s="116">
        <v>1015</v>
      </c>
      <c r="X25" s="116">
        <v>1128</v>
      </c>
      <c r="Y25" s="112">
        <v>1252</v>
      </c>
      <c r="Z25" s="112">
        <v>1279</v>
      </c>
      <c r="AB25" s="117">
        <f t="shared" si="2"/>
        <v>3.5775223070683336E-2</v>
      </c>
    </row>
    <row r="26" spans="1:28" x14ac:dyDescent="0.25">
      <c r="S26" s="115" t="s">
        <v>70</v>
      </c>
      <c r="T26" s="115"/>
      <c r="U26" s="116"/>
      <c r="V26" s="116">
        <v>511</v>
      </c>
      <c r="W26" s="116">
        <v>486</v>
      </c>
      <c r="X26" s="116">
        <v>565</v>
      </c>
      <c r="Y26" s="112">
        <v>605</v>
      </c>
      <c r="Z26" s="112">
        <v>663</v>
      </c>
      <c r="AB26" s="117">
        <f t="shared" si="2"/>
        <v>1.8544935805991442E-2</v>
      </c>
    </row>
    <row r="27" spans="1:28" x14ac:dyDescent="0.25">
      <c r="S27" s="115" t="s">
        <v>71</v>
      </c>
      <c r="T27" s="115"/>
      <c r="U27" s="116"/>
      <c r="V27" s="116">
        <v>1834</v>
      </c>
      <c r="W27" s="116">
        <v>1957</v>
      </c>
      <c r="X27" s="116">
        <v>2052</v>
      </c>
      <c r="Y27" s="112">
        <v>2298</v>
      </c>
      <c r="Z27" s="112">
        <v>2454</v>
      </c>
      <c r="AB27" s="117">
        <f t="shared" si="2"/>
        <v>6.8641436603171943E-2</v>
      </c>
    </row>
    <row r="28" spans="1:28" x14ac:dyDescent="0.25">
      <c r="S28" s="115" t="s">
        <v>72</v>
      </c>
      <c r="T28" s="115"/>
      <c r="U28" s="116"/>
      <c r="V28" s="116">
        <v>2238</v>
      </c>
      <c r="W28" s="116">
        <v>2469</v>
      </c>
      <c r="X28" s="116">
        <v>2683</v>
      </c>
      <c r="Y28" s="112">
        <v>2792</v>
      </c>
      <c r="Z28" s="112">
        <v>2868</v>
      </c>
      <c r="AB28" s="117">
        <f t="shared" si="2"/>
        <v>8.0221532264831752E-2</v>
      </c>
    </row>
    <row r="29" spans="1:28" x14ac:dyDescent="0.25">
      <c r="S29" s="115" t="s">
        <v>73</v>
      </c>
      <c r="T29" s="115"/>
      <c r="U29" s="116"/>
      <c r="V29" s="116">
        <v>2000</v>
      </c>
      <c r="W29" s="116">
        <v>1885</v>
      </c>
      <c r="X29" s="116">
        <v>1874</v>
      </c>
      <c r="Y29" s="112">
        <v>2311</v>
      </c>
      <c r="Z29" s="112">
        <v>2284</v>
      </c>
      <c r="AB29" s="117">
        <f t="shared" si="2"/>
        <v>6.3886324858045934E-2</v>
      </c>
    </row>
    <row r="30" spans="1:28" x14ac:dyDescent="0.25">
      <c r="S30" s="115" t="s">
        <v>74</v>
      </c>
      <c r="T30" s="115"/>
      <c r="U30" s="116"/>
      <c r="V30" s="116">
        <v>2488</v>
      </c>
      <c r="W30" s="116">
        <v>2732</v>
      </c>
      <c r="X30" s="116">
        <v>2765</v>
      </c>
      <c r="Y30" s="112">
        <v>2998</v>
      </c>
      <c r="Z30" s="112">
        <v>3078</v>
      </c>
      <c r="AB30" s="117">
        <f t="shared" si="2"/>
        <v>8.6095493832340358E-2</v>
      </c>
    </row>
    <row r="31" spans="1:28" x14ac:dyDescent="0.25">
      <c r="S31" s="115" t="s">
        <v>75</v>
      </c>
      <c r="T31" s="115"/>
      <c r="U31" s="116"/>
      <c r="V31" s="116">
        <v>3383</v>
      </c>
      <c r="W31" s="116">
        <v>3830</v>
      </c>
      <c r="X31" s="116">
        <v>4361</v>
      </c>
      <c r="Y31" s="112">
        <v>4935</v>
      </c>
      <c r="Z31" s="112">
        <v>5265</v>
      </c>
      <c r="AB31" s="117">
        <f t="shared" si="2"/>
        <v>0.14726860787110849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519</v>
      </c>
      <c r="W32" s="116">
        <v>516</v>
      </c>
      <c r="X32" s="116">
        <v>609</v>
      </c>
      <c r="Y32" s="112">
        <v>716</v>
      </c>
      <c r="Z32" s="112">
        <v>786</v>
      </c>
      <c r="AB32" s="117">
        <f t="shared" si="2"/>
        <v>2.1985399009817906E-2</v>
      </c>
    </row>
    <row r="33" spans="19:32" x14ac:dyDescent="0.25">
      <c r="S33" s="115" t="s">
        <v>77</v>
      </c>
      <c r="T33" s="115"/>
      <c r="U33" s="116"/>
      <c r="V33" s="116">
        <v>1038</v>
      </c>
      <c r="W33" s="116">
        <v>1149</v>
      </c>
      <c r="X33" s="116">
        <v>1225</v>
      </c>
      <c r="Y33" s="112">
        <v>1336</v>
      </c>
      <c r="Z33" s="112">
        <v>1401</v>
      </c>
      <c r="AB33" s="117">
        <f t="shared" si="2"/>
        <v>3.9187715028950236E-2</v>
      </c>
    </row>
    <row r="34" spans="19:32" x14ac:dyDescent="0.25">
      <c r="S34" s="118" t="s">
        <v>53</v>
      </c>
      <c r="T34" s="118"/>
      <c r="U34" s="119"/>
      <c r="V34" s="119">
        <v>27717</v>
      </c>
      <c r="W34" s="119">
        <v>29180</v>
      </c>
      <c r="X34" s="119">
        <v>31350</v>
      </c>
      <c r="Y34" s="120">
        <v>34396</v>
      </c>
      <c r="Z34" s="120">
        <v>35751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16778</v>
      </c>
      <c r="W37" s="112">
        <v>17943</v>
      </c>
      <c r="X37" s="112">
        <v>18679</v>
      </c>
      <c r="Y37" s="112">
        <v>19214</v>
      </c>
      <c r="Z37" s="112">
        <v>19995</v>
      </c>
      <c r="AB37" s="132">
        <f>Z37/Z40*100</f>
        <v>81.909794764655274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3086</v>
      </c>
      <c r="W38" s="112">
        <v>3217</v>
      </c>
      <c r="X38" s="112">
        <v>3551</v>
      </c>
      <c r="Y38" s="112">
        <v>4192</v>
      </c>
      <c r="Z38" s="112">
        <v>4416</v>
      </c>
      <c r="AB38" s="132">
        <f>Z38/Z40*100</f>
        <v>18.090205235344722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19864</v>
      </c>
      <c r="W40" s="112">
        <v>21160</v>
      </c>
      <c r="X40" s="112">
        <v>22230</v>
      </c>
      <c r="Y40" s="112">
        <v>23406</v>
      </c>
      <c r="Z40" s="112">
        <v>24411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13</v>
      </c>
      <c r="W44" s="112">
        <v>14</v>
      </c>
      <c r="X44" s="112">
        <v>18</v>
      </c>
      <c r="Y44" s="112">
        <v>32</v>
      </c>
      <c r="Z44" s="112">
        <v>40</v>
      </c>
    </row>
    <row r="45" spans="19:32" x14ac:dyDescent="0.25">
      <c r="S45" s="115" t="s">
        <v>37</v>
      </c>
      <c r="T45" s="115"/>
      <c r="U45" s="112"/>
      <c r="V45" s="112">
        <v>270</v>
      </c>
      <c r="W45" s="112">
        <v>294</v>
      </c>
      <c r="X45" s="112">
        <v>409</v>
      </c>
      <c r="Y45" s="112">
        <v>470</v>
      </c>
      <c r="Z45" s="112">
        <v>466</v>
      </c>
    </row>
    <row r="46" spans="19:32" x14ac:dyDescent="0.25">
      <c r="S46" s="115" t="s">
        <v>38</v>
      </c>
      <c r="T46" s="115"/>
      <c r="U46" s="112"/>
      <c r="V46" s="112">
        <v>863</v>
      </c>
      <c r="W46" s="112">
        <v>845</v>
      </c>
      <c r="X46" s="112">
        <v>887</v>
      </c>
      <c r="Y46" s="112">
        <v>1027</v>
      </c>
      <c r="Z46" s="112">
        <v>1046</v>
      </c>
    </row>
    <row r="47" spans="19:32" x14ac:dyDescent="0.25">
      <c r="S47" s="115" t="s">
        <v>39</v>
      </c>
      <c r="T47" s="115"/>
      <c r="U47" s="112"/>
      <c r="V47" s="112">
        <v>1263</v>
      </c>
      <c r="W47" s="112">
        <v>1313</v>
      </c>
      <c r="X47" s="112">
        <v>1458</v>
      </c>
      <c r="Y47" s="112">
        <v>1489</v>
      </c>
      <c r="Z47" s="112">
        <v>1475</v>
      </c>
    </row>
    <row r="48" spans="19:32" x14ac:dyDescent="0.25">
      <c r="S48" s="115" t="s">
        <v>40</v>
      </c>
      <c r="T48" s="115"/>
      <c r="U48" s="112"/>
      <c r="V48" s="112">
        <v>1486</v>
      </c>
      <c r="W48" s="112">
        <v>1576</v>
      </c>
      <c r="X48" s="112">
        <v>1640</v>
      </c>
      <c r="Y48" s="112">
        <v>1865</v>
      </c>
      <c r="Z48" s="112">
        <v>1921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1397</v>
      </c>
      <c r="W49" s="112">
        <v>1472</v>
      </c>
      <c r="X49" s="112">
        <v>1639</v>
      </c>
      <c r="Y49" s="112">
        <v>1766</v>
      </c>
      <c r="Z49" s="112">
        <v>1938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Mount Barker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1423</v>
      </c>
      <c r="W50" s="112">
        <v>1480</v>
      </c>
      <c r="X50" s="112">
        <v>1610</v>
      </c>
      <c r="Y50" s="112">
        <v>1805</v>
      </c>
      <c r="Z50" s="112">
        <v>1876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1269</v>
      </c>
      <c r="W51" s="112">
        <v>1292</v>
      </c>
      <c r="X51" s="112">
        <v>1353</v>
      </c>
      <c r="Y51" s="112">
        <v>1544</v>
      </c>
      <c r="Z51" s="112">
        <v>1645</v>
      </c>
    </row>
    <row r="52" spans="1:26" ht="15" customHeight="1" x14ac:dyDescent="0.25">
      <c r="S52" s="115" t="s">
        <v>44</v>
      </c>
      <c r="T52" s="115"/>
      <c r="U52" s="112"/>
      <c r="V52" s="112">
        <v>1475</v>
      </c>
      <c r="W52" s="112">
        <v>1501</v>
      </c>
      <c r="X52" s="112">
        <v>1472</v>
      </c>
      <c r="Y52" s="112">
        <v>1505</v>
      </c>
      <c r="Z52" s="112">
        <v>1479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1261</v>
      </c>
      <c r="W53" s="112">
        <v>1396</v>
      </c>
      <c r="X53" s="112">
        <v>1476</v>
      </c>
      <c r="Y53" s="112">
        <v>1582</v>
      </c>
      <c r="Z53" s="112">
        <v>1622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1190</v>
      </c>
      <c r="W54" s="112">
        <v>1291</v>
      </c>
      <c r="X54" s="112">
        <v>1285</v>
      </c>
      <c r="Y54" s="112">
        <v>1328</v>
      </c>
      <c r="Z54" s="112">
        <v>1366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930</v>
      </c>
      <c r="W55" s="112">
        <v>917</v>
      </c>
      <c r="X55" s="112">
        <v>978</v>
      </c>
      <c r="Y55" s="112">
        <v>1042</v>
      </c>
      <c r="Z55" s="112">
        <v>1079</v>
      </c>
    </row>
    <row r="56" spans="1:26" ht="15" customHeight="1" x14ac:dyDescent="0.25">
      <c r="S56" s="115" t="s">
        <v>48</v>
      </c>
      <c r="T56" s="115"/>
      <c r="U56" s="112"/>
      <c r="V56" s="112">
        <v>500</v>
      </c>
      <c r="W56" s="112">
        <v>561</v>
      </c>
      <c r="X56" s="112">
        <v>668</v>
      </c>
      <c r="Y56" s="112">
        <v>685</v>
      </c>
      <c r="Z56" s="112">
        <v>663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214</v>
      </c>
      <c r="W57" s="112">
        <v>236</v>
      </c>
      <c r="X57" s="112">
        <v>268</v>
      </c>
      <c r="Y57" s="112">
        <v>291</v>
      </c>
      <c r="Z57" s="112">
        <v>304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89</v>
      </c>
      <c r="W58" s="112">
        <v>91</v>
      </c>
      <c r="X58" s="112">
        <v>102</v>
      </c>
      <c r="Y58" s="112">
        <v>138</v>
      </c>
      <c r="Z58" s="112">
        <v>123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31</v>
      </c>
      <c r="W59" s="112">
        <v>40</v>
      </c>
      <c r="X59" s="112">
        <v>29</v>
      </c>
      <c r="Y59" s="112">
        <v>37</v>
      </c>
      <c r="Z59" s="112">
        <v>52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24</v>
      </c>
      <c r="W60" s="112">
        <v>21</v>
      </c>
      <c r="X60" s="112">
        <v>28</v>
      </c>
      <c r="Y60" s="112">
        <v>17</v>
      </c>
      <c r="Z60" s="112">
        <v>20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13714</v>
      </c>
      <c r="W61" s="112">
        <v>14338</v>
      </c>
      <c r="X61" s="112">
        <v>15320</v>
      </c>
      <c r="Y61" s="112">
        <v>16626</v>
      </c>
      <c r="Z61" s="112">
        <v>17131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18</v>
      </c>
      <c r="W63" s="112">
        <v>22</v>
      </c>
      <c r="X63" s="112">
        <v>41</v>
      </c>
      <c r="Y63" s="112">
        <v>31</v>
      </c>
      <c r="Z63" s="112">
        <v>41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333</v>
      </c>
      <c r="W64" s="112">
        <v>368</v>
      </c>
      <c r="X64" s="112">
        <v>489</v>
      </c>
      <c r="Y64" s="112">
        <v>589</v>
      </c>
      <c r="Z64" s="112">
        <v>619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Mount Barker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891</v>
      </c>
      <c r="W65" s="112">
        <v>920</v>
      </c>
      <c r="X65" s="112">
        <v>1069</v>
      </c>
      <c r="Y65" s="112">
        <v>1143</v>
      </c>
      <c r="Z65" s="112">
        <v>1194</v>
      </c>
    </row>
    <row r="66" spans="1:26" x14ac:dyDescent="0.25">
      <c r="S66" s="115" t="s">
        <v>39</v>
      </c>
      <c r="T66" s="115"/>
      <c r="U66" s="112"/>
      <c r="V66" s="112">
        <v>1389</v>
      </c>
      <c r="W66" s="112">
        <v>1366</v>
      </c>
      <c r="X66" s="112">
        <v>1431</v>
      </c>
      <c r="Y66" s="112">
        <v>1633</v>
      </c>
      <c r="Z66" s="112">
        <v>1652</v>
      </c>
    </row>
    <row r="67" spans="1:26" x14ac:dyDescent="0.25">
      <c r="S67" s="115" t="s">
        <v>40</v>
      </c>
      <c r="T67" s="115"/>
      <c r="U67" s="112"/>
      <c r="V67" s="112">
        <v>1451</v>
      </c>
      <c r="W67" s="112">
        <v>1608</v>
      </c>
      <c r="X67" s="112">
        <v>1780</v>
      </c>
      <c r="Y67" s="112">
        <v>1957</v>
      </c>
      <c r="Z67" s="112">
        <v>2187</v>
      </c>
    </row>
    <row r="68" spans="1:26" x14ac:dyDescent="0.25">
      <c r="S68" s="115" t="s">
        <v>41</v>
      </c>
      <c r="T68" s="115"/>
      <c r="U68" s="112"/>
      <c r="V68" s="112">
        <v>1373</v>
      </c>
      <c r="W68" s="112">
        <v>1501</v>
      </c>
      <c r="X68" s="112">
        <v>1644</v>
      </c>
      <c r="Y68" s="112">
        <v>1801</v>
      </c>
      <c r="Z68" s="112">
        <v>1957</v>
      </c>
    </row>
    <row r="69" spans="1:26" x14ac:dyDescent="0.25">
      <c r="S69" s="115" t="s">
        <v>42</v>
      </c>
      <c r="T69" s="115"/>
      <c r="U69" s="112"/>
      <c r="V69" s="112">
        <v>1334</v>
      </c>
      <c r="W69" s="112">
        <v>1484</v>
      </c>
      <c r="X69" s="112">
        <v>1667</v>
      </c>
      <c r="Y69" s="112">
        <v>1913</v>
      </c>
      <c r="Z69" s="112">
        <v>1918</v>
      </c>
    </row>
    <row r="70" spans="1:26" x14ac:dyDescent="0.25">
      <c r="S70" s="115" t="s">
        <v>43</v>
      </c>
      <c r="T70" s="115"/>
      <c r="U70" s="112"/>
      <c r="V70" s="112">
        <v>1404</v>
      </c>
      <c r="W70" s="112">
        <v>1439</v>
      </c>
      <c r="X70" s="112">
        <v>1522</v>
      </c>
      <c r="Y70" s="112">
        <v>1603</v>
      </c>
      <c r="Z70" s="112">
        <v>1840</v>
      </c>
    </row>
    <row r="71" spans="1:26" x14ac:dyDescent="0.25">
      <c r="S71" s="115" t="s">
        <v>44</v>
      </c>
      <c r="T71" s="115"/>
      <c r="U71" s="112"/>
      <c r="V71" s="112">
        <v>1664</v>
      </c>
      <c r="W71" s="112">
        <v>1611</v>
      </c>
      <c r="X71" s="112">
        <v>1697</v>
      </c>
      <c r="Y71" s="112">
        <v>1818</v>
      </c>
      <c r="Z71" s="112">
        <v>1774</v>
      </c>
    </row>
    <row r="72" spans="1:26" x14ac:dyDescent="0.25">
      <c r="S72" s="115" t="s">
        <v>45</v>
      </c>
      <c r="T72" s="115"/>
      <c r="U72" s="112"/>
      <c r="V72" s="112">
        <v>1434</v>
      </c>
      <c r="W72" s="112">
        <v>1570</v>
      </c>
      <c r="X72" s="112">
        <v>1592</v>
      </c>
      <c r="Y72" s="112">
        <v>1840</v>
      </c>
      <c r="Z72" s="112">
        <v>1906</v>
      </c>
    </row>
    <row r="73" spans="1:26" x14ac:dyDescent="0.25">
      <c r="S73" s="115" t="s">
        <v>46</v>
      </c>
      <c r="T73" s="115"/>
      <c r="U73" s="112"/>
      <c r="V73" s="112">
        <v>1187</v>
      </c>
      <c r="W73" s="112">
        <v>1273</v>
      </c>
      <c r="X73" s="112">
        <v>1330</v>
      </c>
      <c r="Y73" s="112">
        <v>1423</v>
      </c>
      <c r="Z73" s="112">
        <v>1523</v>
      </c>
    </row>
    <row r="74" spans="1:26" x14ac:dyDescent="0.25">
      <c r="S74" s="115" t="s">
        <v>47</v>
      </c>
      <c r="T74" s="115"/>
      <c r="U74" s="112"/>
      <c r="V74" s="112">
        <v>875</v>
      </c>
      <c r="W74" s="112">
        <v>969</v>
      </c>
      <c r="X74" s="112">
        <v>1009</v>
      </c>
      <c r="Y74" s="112">
        <v>1097</v>
      </c>
      <c r="Z74" s="112">
        <v>1092</v>
      </c>
    </row>
    <row r="75" spans="1:26" x14ac:dyDescent="0.25">
      <c r="S75" s="115" t="s">
        <v>48</v>
      </c>
      <c r="T75" s="115"/>
      <c r="U75" s="112"/>
      <c r="V75" s="112">
        <v>442</v>
      </c>
      <c r="W75" s="112">
        <v>465</v>
      </c>
      <c r="X75" s="112">
        <v>474</v>
      </c>
      <c r="Y75" s="112">
        <v>567</v>
      </c>
      <c r="Z75" s="112">
        <v>585</v>
      </c>
    </row>
    <row r="76" spans="1:26" x14ac:dyDescent="0.25">
      <c r="S76" s="115" t="s">
        <v>49</v>
      </c>
      <c r="T76" s="115"/>
      <c r="U76" s="112"/>
      <c r="V76" s="112">
        <v>123</v>
      </c>
      <c r="W76" s="112">
        <v>143</v>
      </c>
      <c r="X76" s="112">
        <v>165</v>
      </c>
      <c r="Y76" s="112">
        <v>216</v>
      </c>
      <c r="Z76" s="112">
        <v>195</v>
      </c>
    </row>
    <row r="77" spans="1:26" x14ac:dyDescent="0.25">
      <c r="S77" s="115" t="s">
        <v>50</v>
      </c>
      <c r="T77" s="115"/>
      <c r="U77" s="112"/>
      <c r="V77" s="112">
        <v>44</v>
      </c>
      <c r="W77" s="112">
        <v>51</v>
      </c>
      <c r="X77" s="112">
        <v>61</v>
      </c>
      <c r="Y77" s="112">
        <v>66</v>
      </c>
      <c r="Z77" s="112">
        <v>69</v>
      </c>
    </row>
    <row r="78" spans="1:26" x14ac:dyDescent="0.25">
      <c r="S78" s="115" t="s">
        <v>51</v>
      </c>
      <c r="T78" s="115"/>
      <c r="U78" s="112"/>
      <c r="V78" s="112">
        <v>20</v>
      </c>
      <c r="W78" s="112">
        <v>24</v>
      </c>
      <c r="X78" s="112">
        <v>23</v>
      </c>
      <c r="Y78" s="112">
        <v>29</v>
      </c>
      <c r="Z78" s="112">
        <v>24</v>
      </c>
    </row>
    <row r="79" spans="1:26" x14ac:dyDescent="0.25">
      <c r="S79" s="115" t="s">
        <v>52</v>
      </c>
      <c r="T79" s="115"/>
      <c r="U79" s="112"/>
      <c r="V79" s="112">
        <v>14</v>
      </c>
      <c r="W79" s="112">
        <v>22</v>
      </c>
      <c r="X79" s="112">
        <v>23</v>
      </c>
      <c r="Y79" s="112">
        <v>24</v>
      </c>
      <c r="Z79" s="112">
        <v>24</v>
      </c>
    </row>
    <row r="80" spans="1:26" x14ac:dyDescent="0.25">
      <c r="S80" s="118" t="s">
        <v>53</v>
      </c>
      <c r="T80" s="118"/>
      <c r="U80" s="112"/>
      <c r="V80" s="112">
        <v>14007</v>
      </c>
      <c r="W80" s="112">
        <v>14839</v>
      </c>
      <c r="X80" s="112">
        <v>16017</v>
      </c>
      <c r="Y80" s="112">
        <v>17749</v>
      </c>
      <c r="Z80" s="112">
        <v>18591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Mount Barker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1294</v>
      </c>
      <c r="W83" s="112">
        <v>1337</v>
      </c>
      <c r="X83" s="112">
        <v>1404</v>
      </c>
      <c r="Y83" s="112">
        <v>1455</v>
      </c>
      <c r="Z83" s="112">
        <v>1549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1375</v>
      </c>
      <c r="W84" s="112">
        <v>1437</v>
      </c>
      <c r="X84" s="112">
        <v>1496</v>
      </c>
      <c r="Y84" s="112">
        <v>1638</v>
      </c>
      <c r="Z84" s="112">
        <v>1731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1916</v>
      </c>
      <c r="W85" s="112">
        <v>2057</v>
      </c>
      <c r="X85" s="112">
        <v>2096</v>
      </c>
      <c r="Y85" s="112">
        <v>2184</v>
      </c>
      <c r="Z85" s="112">
        <v>2197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35,750</v>
      </c>
      <c r="D86" s="94">
        <f t="shared" ref="D86:D91" si="4">AD4</f>
        <v>3.939526093908996E-2</v>
      </c>
      <c r="E86" s="95">
        <f t="shared" ref="E86:E91" si="5">AD4</f>
        <v>3.939526093908996E-2</v>
      </c>
      <c r="F86" s="94">
        <f t="shared" ref="F86:F91" si="6">AF4</f>
        <v>0.28977559708492673</v>
      </c>
      <c r="G86" s="95">
        <f t="shared" ref="G86:G91" si="7">AF4</f>
        <v>0.28977559708492673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686</v>
      </c>
      <c r="W86" s="112">
        <v>764</v>
      </c>
      <c r="X86" s="112">
        <v>800</v>
      </c>
      <c r="Y86" s="112">
        <v>885</v>
      </c>
      <c r="Z86" s="112">
        <v>896</v>
      </c>
    </row>
    <row r="87" spans="1:30" ht="15" customHeight="1" x14ac:dyDescent="0.25">
      <c r="A87" s="96" t="s">
        <v>4</v>
      </c>
      <c r="B87" s="49"/>
      <c r="C87" s="97" t="str">
        <f t="shared" si="3"/>
        <v>17,129</v>
      </c>
      <c r="D87" s="94">
        <f t="shared" si="4"/>
        <v>3.0006013229104012E-2</v>
      </c>
      <c r="E87" s="95">
        <f t="shared" si="5"/>
        <v>3.0006013229104012E-2</v>
      </c>
      <c r="F87" s="94">
        <f t="shared" si="6"/>
        <v>0.24901560449176019</v>
      </c>
      <c r="G87" s="95">
        <f t="shared" si="7"/>
        <v>0.24901560449176019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471</v>
      </c>
      <c r="W87" s="112">
        <v>482</v>
      </c>
      <c r="X87" s="112">
        <v>502</v>
      </c>
      <c r="Y87" s="112">
        <v>529</v>
      </c>
      <c r="Z87" s="112">
        <v>551</v>
      </c>
    </row>
    <row r="88" spans="1:30" ht="15" customHeight="1" x14ac:dyDescent="0.25">
      <c r="A88" s="96" t="s">
        <v>5</v>
      </c>
      <c r="B88" s="49"/>
      <c r="C88" s="97" t="str">
        <f t="shared" si="3"/>
        <v>18,592</v>
      </c>
      <c r="D88" s="94">
        <f t="shared" si="4"/>
        <v>4.7436619718309814E-2</v>
      </c>
      <c r="E88" s="95">
        <f t="shared" si="5"/>
        <v>4.7436619718309814E-2</v>
      </c>
      <c r="F88" s="94">
        <f t="shared" si="6"/>
        <v>0.3276206798057697</v>
      </c>
      <c r="G88" s="95">
        <f t="shared" si="7"/>
        <v>0.3276206798057697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623</v>
      </c>
      <c r="W88" s="112">
        <v>651</v>
      </c>
      <c r="X88" s="112">
        <v>708</v>
      </c>
      <c r="Y88" s="112">
        <v>743</v>
      </c>
      <c r="Z88" s="112">
        <v>806</v>
      </c>
    </row>
    <row r="89" spans="1:30" ht="15" customHeight="1" x14ac:dyDescent="0.25">
      <c r="A89" s="49" t="s">
        <v>6</v>
      </c>
      <c r="B89" s="49"/>
      <c r="C89" s="97" t="str">
        <f t="shared" si="3"/>
        <v>24,410</v>
      </c>
      <c r="D89" s="94">
        <f t="shared" si="4"/>
        <v>4.3117815477971E-2</v>
      </c>
      <c r="E89" s="95">
        <f t="shared" si="5"/>
        <v>4.3117815477971E-2</v>
      </c>
      <c r="F89" s="94">
        <f t="shared" si="6"/>
        <v>0.22897996173597823</v>
      </c>
      <c r="G89" s="95">
        <f t="shared" si="7"/>
        <v>0.22897996173597823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770</v>
      </c>
      <c r="W89" s="112">
        <v>814</v>
      </c>
      <c r="X89" s="112">
        <v>843</v>
      </c>
      <c r="Y89" s="112">
        <v>861</v>
      </c>
      <c r="Z89" s="112">
        <v>890</v>
      </c>
    </row>
    <row r="90" spans="1:30" ht="15" customHeight="1" x14ac:dyDescent="0.25">
      <c r="A90" s="49" t="s">
        <v>95</v>
      </c>
      <c r="B90" s="49"/>
      <c r="C90" s="97" t="str">
        <f t="shared" si="3"/>
        <v>$50,335</v>
      </c>
      <c r="D90" s="94">
        <f t="shared" si="4"/>
        <v>4.7812981389733E-2</v>
      </c>
      <c r="E90" s="95">
        <f t="shared" si="5"/>
        <v>4.7812981389733E-2</v>
      </c>
      <c r="F90" s="94">
        <f t="shared" si="6"/>
        <v>0.10944224644309486</v>
      </c>
      <c r="G90" s="95">
        <f t="shared" si="7"/>
        <v>0.10944224644309486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1090</v>
      </c>
      <c r="W90" s="112">
        <v>1136</v>
      </c>
      <c r="X90" s="112">
        <v>1220</v>
      </c>
      <c r="Y90" s="112">
        <v>1229</v>
      </c>
      <c r="Z90" s="112">
        <v>1251</v>
      </c>
    </row>
    <row r="91" spans="1:30" ht="15" customHeight="1" x14ac:dyDescent="0.25">
      <c r="A91" s="49" t="s">
        <v>7</v>
      </c>
      <c r="B91" s="49"/>
      <c r="C91" s="97" t="str">
        <f t="shared" si="3"/>
        <v>$1,622.3 mil</v>
      </c>
      <c r="D91" s="94">
        <f t="shared" si="4"/>
        <v>9.8915931106198896E-2</v>
      </c>
      <c r="E91" s="95">
        <f t="shared" si="5"/>
        <v>9.8915931106198896E-2</v>
      </c>
      <c r="F91" s="94">
        <f t="shared" si="6"/>
        <v>0.43090400927761308</v>
      </c>
      <c r="G91" s="95">
        <f t="shared" si="7"/>
        <v>0.43090400927761308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10038</v>
      </c>
      <c r="W91" s="112">
        <v>10659</v>
      </c>
      <c r="X91" s="112">
        <v>11155</v>
      </c>
      <c r="Y91" s="112">
        <v>11682</v>
      </c>
      <c r="Z91" s="112">
        <v>12187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789</v>
      </c>
      <c r="W93" s="112">
        <v>837</v>
      </c>
      <c r="X93" s="112">
        <v>867</v>
      </c>
      <c r="Y93" s="112">
        <v>938</v>
      </c>
      <c r="Z93" s="112">
        <v>993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2153</v>
      </c>
      <c r="W94" s="112">
        <v>2330</v>
      </c>
      <c r="X94" s="112">
        <v>2478</v>
      </c>
      <c r="Y94" s="112">
        <v>2677</v>
      </c>
      <c r="Z94" s="112">
        <v>2772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391</v>
      </c>
      <c r="W95" s="112">
        <v>428</v>
      </c>
      <c r="X95" s="112">
        <v>440</v>
      </c>
      <c r="Y95" s="112">
        <v>495</v>
      </c>
      <c r="Z95" s="112">
        <v>507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1587</v>
      </c>
      <c r="W96" s="112">
        <v>1658</v>
      </c>
      <c r="X96" s="112">
        <v>1750</v>
      </c>
      <c r="Y96" s="112">
        <v>1829</v>
      </c>
      <c r="Z96" s="112">
        <v>1932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1752</v>
      </c>
      <c r="W97" s="112">
        <v>1806</v>
      </c>
      <c r="X97" s="112">
        <v>1890</v>
      </c>
      <c r="Y97" s="112">
        <v>1945</v>
      </c>
      <c r="Z97" s="112">
        <v>2033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1061</v>
      </c>
      <c r="W98" s="112">
        <v>1109</v>
      </c>
      <c r="X98" s="112">
        <v>1160</v>
      </c>
      <c r="Y98" s="112">
        <v>1204</v>
      </c>
      <c r="Z98" s="112">
        <v>1245</v>
      </c>
    </row>
    <row r="99" spans="1:32" ht="15" customHeight="1" x14ac:dyDescent="0.25">
      <c r="S99" s="115" t="s">
        <v>188</v>
      </c>
      <c r="T99" s="115"/>
      <c r="U99" s="112"/>
      <c r="V99" s="112">
        <v>64</v>
      </c>
      <c r="W99" s="112">
        <v>75</v>
      </c>
      <c r="X99" s="112">
        <v>88</v>
      </c>
      <c r="Y99" s="112">
        <v>88</v>
      </c>
      <c r="Z99" s="112">
        <v>103</v>
      </c>
    </row>
    <row r="100" spans="1:32" ht="15" customHeight="1" x14ac:dyDescent="0.25">
      <c r="S100" s="115" t="s">
        <v>58</v>
      </c>
      <c r="T100" s="115"/>
      <c r="U100" s="112"/>
      <c r="V100" s="112">
        <v>581</v>
      </c>
      <c r="W100" s="112">
        <v>613</v>
      </c>
      <c r="X100" s="112">
        <v>630</v>
      </c>
      <c r="Y100" s="112">
        <v>653</v>
      </c>
      <c r="Z100" s="112">
        <v>646</v>
      </c>
    </row>
    <row r="101" spans="1:32" x14ac:dyDescent="0.25">
      <c r="A101" s="18"/>
      <c r="S101" s="118" t="s">
        <v>53</v>
      </c>
      <c r="T101" s="118"/>
      <c r="U101" s="112"/>
      <c r="V101" s="112">
        <v>9817</v>
      </c>
      <c r="W101" s="112">
        <v>10504</v>
      </c>
      <c r="X101" s="112">
        <v>11058</v>
      </c>
      <c r="Y101" s="112">
        <v>11701</v>
      </c>
      <c r="Z101" s="112">
        <v>12203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20460</v>
      </c>
      <c r="W104" s="112">
        <v>22716</v>
      </c>
      <c r="X104" s="112">
        <v>23412</v>
      </c>
      <c r="Y104" s="112">
        <v>25880</v>
      </c>
      <c r="Z104" s="112">
        <v>27152</v>
      </c>
      <c r="AB104" s="109" t="str">
        <f>TEXT(Z104,"###,###")</f>
        <v>27,152</v>
      </c>
      <c r="AD104" s="130">
        <f>Z104/($Z$4)*100</f>
        <v>75.949650349650355</v>
      </c>
      <c r="AF104" s="109"/>
    </row>
    <row r="105" spans="1:32" x14ac:dyDescent="0.25">
      <c r="S105" s="115" t="s">
        <v>17</v>
      </c>
      <c r="T105" s="115"/>
      <c r="U105" s="112"/>
      <c r="V105" s="112">
        <v>4981</v>
      </c>
      <c r="W105" s="112">
        <v>5213</v>
      </c>
      <c r="X105" s="112">
        <v>5370</v>
      </c>
      <c r="Y105" s="112">
        <v>5991</v>
      </c>
      <c r="Z105" s="112">
        <v>6078</v>
      </c>
      <c r="AB105" s="109" t="str">
        <f>TEXT(Z105,"###,###")</f>
        <v>6,078</v>
      </c>
      <c r="AD105" s="130">
        <f>Z105/($Z$4)*100</f>
        <v>17.001398601398602</v>
      </c>
      <c r="AF105" s="109"/>
    </row>
    <row r="106" spans="1:32" x14ac:dyDescent="0.25">
      <c r="S106" s="118" t="s">
        <v>53</v>
      </c>
      <c r="T106" s="118"/>
      <c r="U106" s="120"/>
      <c r="V106" s="120">
        <v>25441</v>
      </c>
      <c r="W106" s="120">
        <v>27929</v>
      </c>
      <c r="X106" s="120">
        <v>28782</v>
      </c>
      <c r="Y106" s="120">
        <v>31871</v>
      </c>
      <c r="Z106" s="120">
        <v>33230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3900</v>
      </c>
      <c r="W108" s="112">
        <v>4376</v>
      </c>
      <c r="X108" s="112">
        <v>4521</v>
      </c>
      <c r="Y108" s="112">
        <v>4625</v>
      </c>
      <c r="Z108" s="112">
        <v>4860</v>
      </c>
      <c r="AB108" s="109" t="str">
        <f>TEXT(Z108,"###,###")</f>
        <v>4,860</v>
      </c>
      <c r="AD108" s="130">
        <f>Z108/($Z$4)*100</f>
        <v>13.594405594405595</v>
      </c>
      <c r="AF108" s="109"/>
    </row>
    <row r="109" spans="1:32" x14ac:dyDescent="0.25">
      <c r="S109" s="115" t="s">
        <v>20</v>
      </c>
      <c r="T109" s="115"/>
      <c r="U109" s="112"/>
      <c r="V109" s="112">
        <v>4182</v>
      </c>
      <c r="W109" s="112">
        <v>4364</v>
      </c>
      <c r="X109" s="112">
        <v>4966</v>
      </c>
      <c r="Y109" s="112">
        <v>5385</v>
      </c>
      <c r="Z109" s="112">
        <v>5334</v>
      </c>
      <c r="AB109" s="109" t="str">
        <f>TEXT(Z109,"###,###")</f>
        <v>5,334</v>
      </c>
      <c r="AD109" s="130">
        <f>Z109/($Z$4)*100</f>
        <v>14.920279720279719</v>
      </c>
      <c r="AF109" s="109"/>
    </row>
    <row r="110" spans="1:32" x14ac:dyDescent="0.25">
      <c r="S110" s="115" t="s">
        <v>21</v>
      </c>
      <c r="T110" s="115"/>
      <c r="U110" s="112"/>
      <c r="V110" s="112">
        <v>6706</v>
      </c>
      <c r="W110" s="112">
        <v>6864</v>
      </c>
      <c r="X110" s="112">
        <v>7543</v>
      </c>
      <c r="Y110" s="112">
        <v>8355</v>
      </c>
      <c r="Z110" s="112">
        <v>8398</v>
      </c>
      <c r="AB110" s="109" t="str">
        <f>TEXT(Z110,"###,###")</f>
        <v>8,398</v>
      </c>
      <c r="AD110" s="130">
        <f>Z110/($Z$4)*100</f>
        <v>23.490909090909089</v>
      </c>
      <c r="AF110" s="109"/>
    </row>
    <row r="111" spans="1:32" x14ac:dyDescent="0.25">
      <c r="S111" s="115" t="s">
        <v>22</v>
      </c>
      <c r="T111" s="115"/>
      <c r="U111" s="112"/>
      <c r="V111" s="112">
        <v>10343</v>
      </c>
      <c r="W111" s="112">
        <v>10904</v>
      </c>
      <c r="X111" s="112">
        <v>11752</v>
      </c>
      <c r="Y111" s="112">
        <v>13503</v>
      </c>
      <c r="Z111" s="112">
        <v>14649</v>
      </c>
      <c r="AB111" s="109" t="str">
        <f>TEXT(Z111,"###,###")</f>
        <v>14,649</v>
      </c>
      <c r="AD111" s="130">
        <f>Z111/($Z$4)*100</f>
        <v>40.976223776223776</v>
      </c>
      <c r="AF111" s="109"/>
    </row>
    <row r="112" spans="1:32" x14ac:dyDescent="0.25">
      <c r="S112" s="118" t="s">
        <v>53</v>
      </c>
      <c r="T112" s="118"/>
      <c r="U112" s="112"/>
      <c r="V112" s="112">
        <v>27717</v>
      </c>
      <c r="W112" s="112">
        <v>29177</v>
      </c>
      <c r="X112" s="112">
        <v>31350</v>
      </c>
      <c r="Y112" s="112">
        <v>34396</v>
      </c>
      <c r="Z112" s="112">
        <v>35747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41.66</v>
      </c>
      <c r="W118" s="131">
        <v>41.84</v>
      </c>
      <c r="X118" s="131">
        <v>41.67</v>
      </c>
      <c r="Y118" s="131">
        <v>41.65</v>
      </c>
      <c r="Z118" s="131">
        <v>41.44</v>
      </c>
      <c r="AB118" s="109" t="str">
        <f>TEXT(Z118,"##.0")</f>
        <v>41.4</v>
      </c>
    </row>
    <row r="120" spans="19:32" x14ac:dyDescent="0.25">
      <c r="S120" s="101" t="s">
        <v>97</v>
      </c>
      <c r="T120" s="112"/>
      <c r="U120" s="112"/>
      <c r="V120" s="112">
        <v>16312</v>
      </c>
      <c r="W120" s="112">
        <v>17335</v>
      </c>
      <c r="X120" s="112">
        <v>18182</v>
      </c>
      <c r="Y120" s="112">
        <v>19262</v>
      </c>
      <c r="Z120" s="112">
        <v>20175</v>
      </c>
      <c r="AB120" s="109" t="str">
        <f>TEXT(Z120,"###,###")</f>
        <v>20,175</v>
      </c>
    </row>
    <row r="121" spans="19:32" x14ac:dyDescent="0.25">
      <c r="S121" s="101" t="s">
        <v>98</v>
      </c>
      <c r="T121" s="112"/>
      <c r="U121" s="112"/>
      <c r="V121" s="112">
        <v>1856</v>
      </c>
      <c r="W121" s="112">
        <v>2014</v>
      </c>
      <c r="X121" s="112">
        <v>2139</v>
      </c>
      <c r="Y121" s="112">
        <v>2145</v>
      </c>
      <c r="Z121" s="112">
        <v>2158</v>
      </c>
      <c r="AB121" s="109" t="str">
        <f>TEXT(Z121,"###,###")</f>
        <v>2,158</v>
      </c>
    </row>
    <row r="122" spans="19:32" x14ac:dyDescent="0.25">
      <c r="S122" s="101" t="s">
        <v>99</v>
      </c>
      <c r="T122" s="112"/>
      <c r="U122" s="112"/>
      <c r="V122" s="112">
        <v>1697</v>
      </c>
      <c r="W122" s="112">
        <v>1814</v>
      </c>
      <c r="X122" s="112">
        <v>1907</v>
      </c>
      <c r="Y122" s="112">
        <v>1995</v>
      </c>
      <c r="Z122" s="112">
        <v>2072</v>
      </c>
      <c r="AB122" s="109" t="str">
        <f>TEXT(Z122,"###,###")</f>
        <v>2,072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18009</v>
      </c>
      <c r="W124" s="112">
        <v>19149</v>
      </c>
      <c r="X124" s="112">
        <v>20089</v>
      </c>
      <c r="Y124" s="112">
        <v>21257</v>
      </c>
      <c r="Z124" s="112">
        <v>22247</v>
      </c>
      <c r="AB124" s="109" t="str">
        <f>TEXT(Z124,"###,###")</f>
        <v>22,247</v>
      </c>
      <c r="AD124" s="127">
        <f>Z124/$Z$7*100</f>
        <v>91.138877509217536</v>
      </c>
    </row>
    <row r="125" spans="19:32" x14ac:dyDescent="0.25">
      <c r="S125" s="101" t="s">
        <v>101</v>
      </c>
      <c r="T125" s="112"/>
      <c r="U125" s="112"/>
      <c r="V125" s="112">
        <v>3553</v>
      </c>
      <c r="W125" s="112">
        <v>3828</v>
      </c>
      <c r="X125" s="112">
        <v>4046</v>
      </c>
      <c r="Y125" s="112">
        <v>4140</v>
      </c>
      <c r="Z125" s="112">
        <v>4230</v>
      </c>
      <c r="AB125" s="109" t="str">
        <f>TEXT(Z125,"###,###")</f>
        <v>4,230</v>
      </c>
      <c r="AD125" s="127">
        <f>Z125/$Z$7*100</f>
        <v>17.328963539532978</v>
      </c>
    </row>
    <row r="127" spans="19:32" x14ac:dyDescent="0.25">
      <c r="S127" s="101" t="s">
        <v>102</v>
      </c>
      <c r="T127" s="112"/>
      <c r="U127" s="112"/>
      <c r="V127" s="112">
        <v>10039</v>
      </c>
      <c r="W127" s="112">
        <v>10654</v>
      </c>
      <c r="X127" s="112">
        <v>11150</v>
      </c>
      <c r="Y127" s="112">
        <v>11684</v>
      </c>
      <c r="Z127" s="112">
        <v>12185</v>
      </c>
      <c r="AB127" s="109" t="str">
        <f>TEXT(Z127,"###,###")</f>
        <v>12,185</v>
      </c>
      <c r="AD127" s="127">
        <f>Z127/$Z$7*100</f>
        <v>49.918066366243337</v>
      </c>
    </row>
    <row r="128" spans="19:32" x14ac:dyDescent="0.25">
      <c r="S128" s="101" t="s">
        <v>103</v>
      </c>
      <c r="T128" s="112"/>
      <c r="U128" s="112"/>
      <c r="V128" s="112">
        <v>9820</v>
      </c>
      <c r="W128" s="112">
        <v>10503</v>
      </c>
      <c r="X128" s="112">
        <v>11063</v>
      </c>
      <c r="Y128" s="112">
        <v>11706</v>
      </c>
      <c r="Z128" s="112">
        <v>12201</v>
      </c>
      <c r="AB128" s="109" t="str">
        <f>TEXT(Z128,"###,###")</f>
        <v>12,201</v>
      </c>
      <c r="AD128" s="127">
        <f>Z128/$Z$7*100</f>
        <v>49.983613273248665</v>
      </c>
    </row>
    <row r="130" spans="19:20" x14ac:dyDescent="0.25">
      <c r="S130" s="101" t="s">
        <v>261</v>
      </c>
      <c r="T130" s="127">
        <v>82.65055305202786</v>
      </c>
    </row>
    <row r="131" spans="19:20" x14ac:dyDescent="0.25">
      <c r="S131" s="101" t="s">
        <v>262</v>
      </c>
      <c r="T131" s="127">
        <v>8.8406390823433014</v>
      </c>
    </row>
    <row r="132" spans="19:20" x14ac:dyDescent="0.25">
      <c r="S132" s="101" t="s">
        <v>263</v>
      </c>
      <c r="T132" s="127">
        <v>8.4883244571896768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CE95C57-A639-4C89-9A13-B97FB335CA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D56AAC0-A109-475E-A84A-6E5905420E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1F76B4F6-C960-4211-931F-A21953C292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F9D46ED-9083-404D-9A55-C6E1290935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6FE73-8549-40FC-9653-63BE90E76746}">
  <sheetPr codeName="Sheet10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142</v>
      </c>
      <c r="T1" s="99"/>
      <c r="U1" s="99"/>
      <c r="V1" s="99"/>
      <c r="W1" s="99"/>
      <c r="X1" s="99"/>
      <c r="Y1" s="100" t="s">
        <v>226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142</v>
      </c>
      <c r="Y3" s="105" t="s">
        <v>226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10.36 Mount Gambier,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19926</v>
      </c>
      <c r="W4" s="108">
        <v>20548</v>
      </c>
      <c r="X4" s="108">
        <v>21828</v>
      </c>
      <c r="Y4" s="108">
        <v>23339</v>
      </c>
      <c r="Z4" s="108">
        <v>23886</v>
      </c>
      <c r="AB4" s="109" t="str">
        <f>TEXT(Z4,"###,###")</f>
        <v>23,886</v>
      </c>
      <c r="AD4" s="110">
        <f>Z4/Y4-1</f>
        <v>2.34371652598655E-2</v>
      </c>
      <c r="AF4" s="110">
        <f>Z4/V4-1</f>
        <v>0.1987353206865401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10221</v>
      </c>
      <c r="W5" s="108">
        <v>10393</v>
      </c>
      <c r="X5" s="108">
        <v>10921</v>
      </c>
      <c r="Y5" s="108">
        <v>11612</v>
      </c>
      <c r="Z5" s="108">
        <v>11907</v>
      </c>
      <c r="AB5" s="109" t="str">
        <f>TEXT(Z5,"###,###")</f>
        <v>11,907</v>
      </c>
      <c r="AD5" s="110">
        <f t="shared" ref="AD5:AD9" si="0">Z5/Y5-1</f>
        <v>2.5404753703065719E-2</v>
      </c>
      <c r="AF5" s="110">
        <f t="shared" ref="AF5:AF9" si="1">Z5/V5-1</f>
        <v>0.16495450542999701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9707</v>
      </c>
      <c r="W6" s="108">
        <v>10155</v>
      </c>
      <c r="X6" s="108">
        <v>10878</v>
      </c>
      <c r="Y6" s="108">
        <v>11699</v>
      </c>
      <c r="Z6" s="108">
        <v>11954</v>
      </c>
      <c r="AB6" s="109" t="str">
        <f>TEXT(Z6,"###,###")</f>
        <v>11,954</v>
      </c>
      <c r="AD6" s="110">
        <f t="shared" si="0"/>
        <v>2.1796734763654957E-2</v>
      </c>
      <c r="AF6" s="110">
        <f t="shared" si="1"/>
        <v>0.23148243535592861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14146</v>
      </c>
      <c r="W7" s="108">
        <v>14877</v>
      </c>
      <c r="X7" s="108">
        <v>15130</v>
      </c>
      <c r="Y7" s="108">
        <v>15660</v>
      </c>
      <c r="Z7" s="108">
        <v>15858</v>
      </c>
      <c r="AB7" s="109" t="str">
        <f>TEXT(Z7,"###,###")</f>
        <v>15,858</v>
      </c>
      <c r="AD7" s="110">
        <f t="shared" si="0"/>
        <v>1.2643678160919603E-2</v>
      </c>
      <c r="AF7" s="110">
        <f t="shared" si="1"/>
        <v>0.12102361091474623</v>
      </c>
    </row>
    <row r="8" spans="1:32" ht="17.25" customHeight="1" x14ac:dyDescent="0.25">
      <c r="A8" s="62" t="s">
        <v>12</v>
      </c>
      <c r="B8" s="63"/>
      <c r="C8" s="29"/>
      <c r="D8" s="64" t="str">
        <f>AB4</f>
        <v>23,886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15,858</v>
      </c>
      <c r="P8" s="65"/>
      <c r="S8" s="107" t="s">
        <v>82</v>
      </c>
      <c r="T8" s="108"/>
      <c r="U8" s="108"/>
      <c r="V8" s="108">
        <v>39988</v>
      </c>
      <c r="W8" s="108">
        <v>41215.75</v>
      </c>
      <c r="X8" s="108">
        <v>41163.72</v>
      </c>
      <c r="Y8" s="108">
        <v>41215</v>
      </c>
      <c r="Z8" s="108">
        <v>43302.96</v>
      </c>
      <c r="AB8" s="109" t="str">
        <f>TEXT(Z8,"$###,###")</f>
        <v>$43,303</v>
      </c>
      <c r="AD8" s="110">
        <f t="shared" si="0"/>
        <v>5.0660196530389445E-2</v>
      </c>
      <c r="AF8" s="110">
        <f t="shared" si="1"/>
        <v>8.2898869660898322E-2</v>
      </c>
    </row>
    <row r="9" spans="1:32" x14ac:dyDescent="0.25">
      <c r="A9" s="30" t="s">
        <v>14</v>
      </c>
      <c r="B9" s="69"/>
      <c r="C9" s="70"/>
      <c r="D9" s="71">
        <f>AD104</f>
        <v>79.59892824248513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50.990036574599571</v>
      </c>
      <c r="P9" s="72" t="s">
        <v>83</v>
      </c>
      <c r="S9" s="107" t="s">
        <v>7</v>
      </c>
      <c r="T9" s="108"/>
      <c r="U9" s="108"/>
      <c r="V9" s="108">
        <v>723487952</v>
      </c>
      <c r="W9" s="108">
        <v>783626896</v>
      </c>
      <c r="X9" s="108">
        <v>822383878</v>
      </c>
      <c r="Y9" s="108">
        <v>870552075</v>
      </c>
      <c r="Z9" s="108">
        <v>917549137</v>
      </c>
      <c r="AB9" s="109" t="str">
        <f>TEXT(Z9/1000000,"$#,###.0")&amp;" mil"</f>
        <v>$917.5 mil</v>
      </c>
      <c r="AD9" s="110">
        <f t="shared" si="0"/>
        <v>5.3985354063971425E-2</v>
      </c>
      <c r="AF9" s="110">
        <f t="shared" si="1"/>
        <v>0.26823001608187114</v>
      </c>
    </row>
    <row r="10" spans="1:32" x14ac:dyDescent="0.25">
      <c r="A10" s="30" t="s">
        <v>17</v>
      </c>
      <c r="B10" s="69"/>
      <c r="C10" s="70"/>
      <c r="D10" s="71">
        <f>AD105</f>
        <v>14.485472661810265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48.877538151090931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86.650271156514052</v>
      </c>
      <c r="P11" s="72" t="s">
        <v>83</v>
      </c>
      <c r="S11" s="107" t="s">
        <v>29</v>
      </c>
      <c r="T11" s="112"/>
      <c r="U11" s="112"/>
      <c r="V11" s="112">
        <v>18216</v>
      </c>
      <c r="W11" s="112">
        <v>18549</v>
      </c>
      <c r="X11" s="112">
        <v>19801</v>
      </c>
      <c r="Y11" s="112">
        <v>21244</v>
      </c>
      <c r="Z11" s="112">
        <v>21770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6.6212637154748384</v>
      </c>
      <c r="P12" s="72" t="s">
        <v>83</v>
      </c>
      <c r="S12" s="107" t="s">
        <v>30</v>
      </c>
      <c r="T12" s="112"/>
      <c r="U12" s="112"/>
      <c r="V12" s="112">
        <v>1717</v>
      </c>
      <c r="W12" s="112">
        <v>2002</v>
      </c>
      <c r="X12" s="112">
        <v>2027</v>
      </c>
      <c r="Y12" s="112">
        <v>2097</v>
      </c>
      <c r="Z12" s="112">
        <v>2117</v>
      </c>
    </row>
    <row r="13" spans="1:32" ht="15" customHeight="1" x14ac:dyDescent="0.25">
      <c r="A13" s="30" t="s">
        <v>19</v>
      </c>
      <c r="B13" s="70"/>
      <c r="C13" s="70"/>
      <c r="D13" s="71">
        <f>AD108</f>
        <v>11.86887716654107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6.7410770588977167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17.462111697228501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41.1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25.035585698735662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20.970996216897856</v>
      </c>
      <c r="P15" s="72" t="s">
        <v>83</v>
      </c>
      <c r="S15" s="115" t="s">
        <v>59</v>
      </c>
      <c r="T15" s="115"/>
      <c r="U15" s="116"/>
      <c r="V15" s="116">
        <v>1693</v>
      </c>
      <c r="W15" s="116">
        <v>1752</v>
      </c>
      <c r="X15" s="116">
        <v>1849</v>
      </c>
      <c r="Y15" s="112">
        <v>1832</v>
      </c>
      <c r="Z15" s="112">
        <v>1813</v>
      </c>
      <c r="AB15" s="117">
        <f t="shared" ref="AB15:AB34" si="2">IF(Z15="np",0,Z15/$Z$34)</f>
        <v>7.589267026664992E-2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39.734572552959889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79.029003783102141</v>
      </c>
      <c r="P16" s="37" t="s">
        <v>83</v>
      </c>
      <c r="S16" s="115" t="s">
        <v>60</v>
      </c>
      <c r="T16" s="115"/>
      <c r="U16" s="116"/>
      <c r="V16" s="116">
        <v>85</v>
      </c>
      <c r="W16" s="116">
        <v>91</v>
      </c>
      <c r="X16" s="116">
        <v>91</v>
      </c>
      <c r="Y16" s="112">
        <v>94</v>
      </c>
      <c r="Z16" s="112">
        <v>79</v>
      </c>
      <c r="AB16" s="117">
        <f t="shared" si="2"/>
        <v>3.3069613629704048E-3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1743</v>
      </c>
      <c r="W17" s="116">
        <v>1694</v>
      </c>
      <c r="X17" s="116">
        <v>1802</v>
      </c>
      <c r="Y17" s="112">
        <v>1895</v>
      </c>
      <c r="Z17" s="112">
        <v>1955</v>
      </c>
      <c r="AB17" s="117">
        <f t="shared" si="2"/>
        <v>8.1836828665913186E-2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97</v>
      </c>
      <c r="W18" s="116">
        <v>95</v>
      </c>
      <c r="X18" s="116">
        <v>116</v>
      </c>
      <c r="Y18" s="112">
        <v>113</v>
      </c>
      <c r="Z18" s="112">
        <v>121</v>
      </c>
      <c r="AB18" s="117">
        <f t="shared" si="2"/>
        <v>5.0650927204989741E-3</v>
      </c>
    </row>
    <row r="19" spans="1:28" x14ac:dyDescent="0.25">
      <c r="A19" s="61" t="str">
        <f>$S$1&amp;" ("&amp;$V$2&amp;" to "&amp;$Z$2&amp;")"</f>
        <v>Mount Gambier (2018-19 to 2022-23)</v>
      </c>
      <c r="B19" s="61"/>
      <c r="C19" s="61"/>
      <c r="D19" s="61"/>
      <c r="E19" s="61"/>
      <c r="F19" s="61"/>
      <c r="G19" s="61" t="str">
        <f>$S$1&amp;" ("&amp;$V$2&amp;" to "&amp;$Z$2&amp;")"</f>
        <v>Mount Gambier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1062</v>
      </c>
      <c r="W19" s="116">
        <v>1207</v>
      </c>
      <c r="X19" s="116">
        <v>1315</v>
      </c>
      <c r="Y19" s="112">
        <v>1423</v>
      </c>
      <c r="Z19" s="112">
        <v>1403</v>
      </c>
      <c r="AB19" s="117">
        <f t="shared" si="2"/>
        <v>5.8729959395537698E-2</v>
      </c>
    </row>
    <row r="20" spans="1:28" x14ac:dyDescent="0.25">
      <c r="S20" s="115" t="s">
        <v>64</v>
      </c>
      <c r="T20" s="115"/>
      <c r="U20" s="116"/>
      <c r="V20" s="116">
        <v>665</v>
      </c>
      <c r="W20" s="116">
        <v>687</v>
      </c>
      <c r="X20" s="116">
        <v>775</v>
      </c>
      <c r="Y20" s="112">
        <v>661</v>
      </c>
      <c r="Z20" s="112">
        <v>775</v>
      </c>
      <c r="AB20" s="117">
        <f t="shared" si="2"/>
        <v>3.2441709573443847E-2</v>
      </c>
    </row>
    <row r="21" spans="1:28" x14ac:dyDescent="0.25">
      <c r="S21" s="115" t="s">
        <v>65</v>
      </c>
      <c r="T21" s="115"/>
      <c r="U21" s="116"/>
      <c r="V21" s="116">
        <v>2434</v>
      </c>
      <c r="W21" s="116">
        <v>2404</v>
      </c>
      <c r="X21" s="116">
        <v>2497</v>
      </c>
      <c r="Y21" s="112">
        <v>2744</v>
      </c>
      <c r="Z21" s="112">
        <v>2776</v>
      </c>
      <c r="AB21" s="117">
        <f t="shared" si="2"/>
        <v>0.11620411067855499</v>
      </c>
    </row>
    <row r="22" spans="1:28" x14ac:dyDescent="0.25">
      <c r="S22" s="115" t="s">
        <v>66</v>
      </c>
      <c r="T22" s="115"/>
      <c r="U22" s="116"/>
      <c r="V22" s="116">
        <v>1841</v>
      </c>
      <c r="W22" s="116">
        <v>1734</v>
      </c>
      <c r="X22" s="116">
        <v>2087</v>
      </c>
      <c r="Y22" s="112">
        <v>2338</v>
      </c>
      <c r="Z22" s="112">
        <v>2367</v>
      </c>
      <c r="AB22" s="117">
        <f t="shared" si="2"/>
        <v>9.90832600778601E-2</v>
      </c>
    </row>
    <row r="23" spans="1:28" x14ac:dyDescent="0.25">
      <c r="S23" s="115" t="s">
        <v>67</v>
      </c>
      <c r="T23" s="115"/>
      <c r="U23" s="116"/>
      <c r="V23" s="116">
        <v>748</v>
      </c>
      <c r="W23" s="116">
        <v>752</v>
      </c>
      <c r="X23" s="116">
        <v>764</v>
      </c>
      <c r="Y23" s="112">
        <v>775</v>
      </c>
      <c r="Z23" s="112">
        <v>927</v>
      </c>
      <c r="AB23" s="117">
        <f t="shared" si="2"/>
        <v>3.8804470676880573E-2</v>
      </c>
    </row>
    <row r="24" spans="1:28" x14ac:dyDescent="0.25">
      <c r="S24" s="115" t="s">
        <v>68</v>
      </c>
      <c r="T24" s="115"/>
      <c r="U24" s="116"/>
      <c r="V24" s="116">
        <v>127</v>
      </c>
      <c r="W24" s="116">
        <v>139</v>
      </c>
      <c r="X24" s="116">
        <v>128</v>
      </c>
      <c r="Y24" s="112">
        <v>123</v>
      </c>
      <c r="Z24" s="112">
        <v>137</v>
      </c>
      <c r="AB24" s="117">
        <f t="shared" si="2"/>
        <v>5.7348570471765252E-3</v>
      </c>
    </row>
    <row r="25" spans="1:28" x14ac:dyDescent="0.25">
      <c r="S25" s="115" t="s">
        <v>69</v>
      </c>
      <c r="T25" s="115"/>
      <c r="U25" s="116"/>
      <c r="V25" s="116">
        <v>426</v>
      </c>
      <c r="W25" s="116">
        <v>510</v>
      </c>
      <c r="X25" s="116">
        <v>506</v>
      </c>
      <c r="Y25" s="112">
        <v>558</v>
      </c>
      <c r="Z25" s="112">
        <v>581</v>
      </c>
      <c r="AB25" s="117">
        <f t="shared" si="2"/>
        <v>2.4320817112478545E-2</v>
      </c>
    </row>
    <row r="26" spans="1:28" x14ac:dyDescent="0.25">
      <c r="S26" s="115" t="s">
        <v>70</v>
      </c>
      <c r="T26" s="115"/>
      <c r="U26" s="116"/>
      <c r="V26" s="116">
        <v>267</v>
      </c>
      <c r="W26" s="116">
        <v>352</v>
      </c>
      <c r="X26" s="116">
        <v>355</v>
      </c>
      <c r="Y26" s="112">
        <v>373</v>
      </c>
      <c r="Z26" s="112">
        <v>368</v>
      </c>
      <c r="AB26" s="117">
        <f t="shared" si="2"/>
        <v>1.5404579513583658E-2</v>
      </c>
    </row>
    <row r="27" spans="1:28" x14ac:dyDescent="0.25">
      <c r="S27" s="115" t="s">
        <v>71</v>
      </c>
      <c r="T27" s="115"/>
      <c r="U27" s="116"/>
      <c r="V27" s="116">
        <v>521</v>
      </c>
      <c r="W27" s="116">
        <v>580</v>
      </c>
      <c r="X27" s="116">
        <v>612</v>
      </c>
      <c r="Y27" s="112">
        <v>688</v>
      </c>
      <c r="Z27" s="112">
        <v>708</v>
      </c>
      <c r="AB27" s="117">
        <f t="shared" si="2"/>
        <v>2.9637071455481601E-2</v>
      </c>
    </row>
    <row r="28" spans="1:28" x14ac:dyDescent="0.25">
      <c r="S28" s="115" t="s">
        <v>72</v>
      </c>
      <c r="T28" s="115"/>
      <c r="U28" s="116"/>
      <c r="V28" s="116">
        <v>1220</v>
      </c>
      <c r="W28" s="116">
        <v>1312</v>
      </c>
      <c r="X28" s="116">
        <v>1486</v>
      </c>
      <c r="Y28" s="112">
        <v>1669</v>
      </c>
      <c r="Z28" s="112">
        <v>1652</v>
      </c>
      <c r="AB28" s="117">
        <f t="shared" si="2"/>
        <v>6.9153166729457066E-2</v>
      </c>
    </row>
    <row r="29" spans="1:28" x14ac:dyDescent="0.25">
      <c r="S29" s="115" t="s">
        <v>73</v>
      </c>
      <c r="T29" s="115"/>
      <c r="U29" s="116"/>
      <c r="V29" s="116">
        <v>1052</v>
      </c>
      <c r="W29" s="116">
        <v>929</v>
      </c>
      <c r="X29" s="116">
        <v>884</v>
      </c>
      <c r="Y29" s="112">
        <v>1159</v>
      </c>
      <c r="Z29" s="112">
        <v>1083</v>
      </c>
      <c r="AB29" s="117">
        <f t="shared" si="2"/>
        <v>4.533467286198669E-2</v>
      </c>
    </row>
    <row r="30" spans="1:28" x14ac:dyDescent="0.25">
      <c r="S30" s="115" t="s">
        <v>74</v>
      </c>
      <c r="T30" s="115"/>
      <c r="U30" s="116"/>
      <c r="V30" s="116">
        <v>1423</v>
      </c>
      <c r="W30" s="116">
        <v>1510</v>
      </c>
      <c r="X30" s="116">
        <v>1456</v>
      </c>
      <c r="Y30" s="112">
        <v>1548</v>
      </c>
      <c r="Z30" s="112">
        <v>1589</v>
      </c>
      <c r="AB30" s="117">
        <f t="shared" si="2"/>
        <v>6.6515969693164215E-2</v>
      </c>
    </row>
    <row r="31" spans="1:28" x14ac:dyDescent="0.25">
      <c r="S31" s="115" t="s">
        <v>75</v>
      </c>
      <c r="T31" s="115"/>
      <c r="U31" s="116"/>
      <c r="V31" s="116">
        <v>2487</v>
      </c>
      <c r="W31" s="116">
        <v>2724</v>
      </c>
      <c r="X31" s="116">
        <v>3151</v>
      </c>
      <c r="Y31" s="112">
        <v>3337</v>
      </c>
      <c r="Z31" s="112">
        <v>3540</v>
      </c>
      <c r="AB31" s="117">
        <f t="shared" si="2"/>
        <v>0.148185357277408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505</v>
      </c>
      <c r="W32" s="116">
        <v>434</v>
      </c>
      <c r="X32" s="116">
        <v>403</v>
      </c>
      <c r="Y32" s="112">
        <v>441</v>
      </c>
      <c r="Z32" s="112">
        <v>573</v>
      </c>
      <c r="AB32" s="117">
        <f t="shared" si="2"/>
        <v>2.3985934949139771E-2</v>
      </c>
    </row>
    <row r="33" spans="19:32" x14ac:dyDescent="0.25">
      <c r="S33" s="115" t="s">
        <v>77</v>
      </c>
      <c r="T33" s="115"/>
      <c r="U33" s="116"/>
      <c r="V33" s="116">
        <v>600</v>
      </c>
      <c r="W33" s="116">
        <v>684</v>
      </c>
      <c r="X33" s="116">
        <v>722</v>
      </c>
      <c r="Y33" s="112">
        <v>752</v>
      </c>
      <c r="Z33" s="112">
        <v>779</v>
      </c>
      <c r="AB33" s="117">
        <f t="shared" si="2"/>
        <v>3.2609150655113231E-2</v>
      </c>
    </row>
    <row r="34" spans="19:32" x14ac:dyDescent="0.25">
      <c r="S34" s="118" t="s">
        <v>53</v>
      </c>
      <c r="T34" s="118"/>
      <c r="U34" s="119"/>
      <c r="V34" s="119">
        <v>19926</v>
      </c>
      <c r="W34" s="119">
        <v>20549</v>
      </c>
      <c r="X34" s="119">
        <v>21828</v>
      </c>
      <c r="Y34" s="120">
        <v>23339</v>
      </c>
      <c r="Z34" s="120">
        <v>23889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11553</v>
      </c>
      <c r="W37" s="112">
        <v>12287</v>
      </c>
      <c r="X37" s="112">
        <v>12319</v>
      </c>
      <c r="Y37" s="112">
        <v>12511</v>
      </c>
      <c r="Z37" s="112">
        <v>12534</v>
      </c>
      <c r="AB37" s="132">
        <f>Z37/Z40*100</f>
        <v>79.029003783102141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2598</v>
      </c>
      <c r="W38" s="112">
        <v>2590</v>
      </c>
      <c r="X38" s="112">
        <v>2812</v>
      </c>
      <c r="Y38" s="112">
        <v>3152</v>
      </c>
      <c r="Z38" s="112">
        <v>3326</v>
      </c>
      <c r="AB38" s="132">
        <f>Z38/Z40*100</f>
        <v>20.970996216897856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14151</v>
      </c>
      <c r="W40" s="112">
        <v>14877</v>
      </c>
      <c r="X40" s="112">
        <v>15131</v>
      </c>
      <c r="Y40" s="112">
        <v>15663</v>
      </c>
      <c r="Z40" s="112">
        <v>15860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29</v>
      </c>
      <c r="W44" s="112">
        <v>23</v>
      </c>
      <c r="X44" s="112">
        <v>31</v>
      </c>
      <c r="Y44" s="112">
        <v>46</v>
      </c>
      <c r="Z44" s="112">
        <v>40</v>
      </c>
    </row>
    <row r="45" spans="19:32" x14ac:dyDescent="0.25">
      <c r="S45" s="115" t="s">
        <v>37</v>
      </c>
      <c r="T45" s="115"/>
      <c r="U45" s="112"/>
      <c r="V45" s="112">
        <v>299</v>
      </c>
      <c r="W45" s="112">
        <v>327</v>
      </c>
      <c r="X45" s="112">
        <v>404</v>
      </c>
      <c r="Y45" s="112">
        <v>444</v>
      </c>
      <c r="Z45" s="112">
        <v>481</v>
      </c>
    </row>
    <row r="46" spans="19:32" x14ac:dyDescent="0.25">
      <c r="S46" s="115" t="s">
        <v>38</v>
      </c>
      <c r="T46" s="115"/>
      <c r="U46" s="112"/>
      <c r="V46" s="112">
        <v>673</v>
      </c>
      <c r="W46" s="112">
        <v>607</v>
      </c>
      <c r="X46" s="112">
        <v>692</v>
      </c>
      <c r="Y46" s="112">
        <v>794</v>
      </c>
      <c r="Z46" s="112">
        <v>785</v>
      </c>
    </row>
    <row r="47" spans="19:32" x14ac:dyDescent="0.25">
      <c r="S47" s="115" t="s">
        <v>39</v>
      </c>
      <c r="T47" s="115"/>
      <c r="U47" s="112"/>
      <c r="V47" s="112">
        <v>949</v>
      </c>
      <c r="W47" s="112">
        <v>950</v>
      </c>
      <c r="X47" s="112">
        <v>1080</v>
      </c>
      <c r="Y47" s="112">
        <v>1078</v>
      </c>
      <c r="Z47" s="112">
        <v>1012</v>
      </c>
    </row>
    <row r="48" spans="19:32" x14ac:dyDescent="0.25">
      <c r="S48" s="115" t="s">
        <v>40</v>
      </c>
      <c r="T48" s="115"/>
      <c r="U48" s="112"/>
      <c r="V48" s="112">
        <v>1295</v>
      </c>
      <c r="W48" s="112">
        <v>1245</v>
      </c>
      <c r="X48" s="112">
        <v>1316</v>
      </c>
      <c r="Y48" s="112">
        <v>1541</v>
      </c>
      <c r="Z48" s="112">
        <v>1743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1073</v>
      </c>
      <c r="W49" s="112">
        <v>1039</v>
      </c>
      <c r="X49" s="112">
        <v>1178</v>
      </c>
      <c r="Y49" s="112">
        <v>1375</v>
      </c>
      <c r="Z49" s="112">
        <v>1430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Mount Gambier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984</v>
      </c>
      <c r="W50" s="112">
        <v>1020</v>
      </c>
      <c r="X50" s="112">
        <v>1086</v>
      </c>
      <c r="Y50" s="112">
        <v>1105</v>
      </c>
      <c r="Z50" s="112">
        <v>1138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926</v>
      </c>
      <c r="W51" s="112">
        <v>888</v>
      </c>
      <c r="X51" s="112">
        <v>863</v>
      </c>
      <c r="Y51" s="112">
        <v>928</v>
      </c>
      <c r="Z51" s="112">
        <v>914</v>
      </c>
    </row>
    <row r="52" spans="1:26" ht="15" customHeight="1" x14ac:dyDescent="0.25">
      <c r="S52" s="115" t="s">
        <v>44</v>
      </c>
      <c r="T52" s="115"/>
      <c r="U52" s="112"/>
      <c r="V52" s="112">
        <v>992</v>
      </c>
      <c r="W52" s="112">
        <v>992</v>
      </c>
      <c r="X52" s="112">
        <v>914</v>
      </c>
      <c r="Y52" s="112">
        <v>844</v>
      </c>
      <c r="Z52" s="112">
        <v>886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866</v>
      </c>
      <c r="W53" s="112">
        <v>934</v>
      </c>
      <c r="X53" s="112">
        <v>973</v>
      </c>
      <c r="Y53" s="112">
        <v>1037</v>
      </c>
      <c r="Z53" s="112">
        <v>1037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867</v>
      </c>
      <c r="W54" s="112">
        <v>961</v>
      </c>
      <c r="X54" s="112">
        <v>917</v>
      </c>
      <c r="Y54" s="112">
        <v>868</v>
      </c>
      <c r="Z54" s="112">
        <v>888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632</v>
      </c>
      <c r="W55" s="112">
        <v>681</v>
      </c>
      <c r="X55" s="112">
        <v>713</v>
      </c>
      <c r="Y55" s="112">
        <v>769</v>
      </c>
      <c r="Z55" s="112">
        <v>761</v>
      </c>
    </row>
    <row r="56" spans="1:26" ht="15" customHeight="1" x14ac:dyDescent="0.25">
      <c r="S56" s="115" t="s">
        <v>48</v>
      </c>
      <c r="T56" s="115"/>
      <c r="U56" s="112"/>
      <c r="V56" s="112">
        <v>381</v>
      </c>
      <c r="W56" s="112">
        <v>447</v>
      </c>
      <c r="X56" s="112">
        <v>453</v>
      </c>
      <c r="Y56" s="112">
        <v>465</v>
      </c>
      <c r="Z56" s="112">
        <v>464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134</v>
      </c>
      <c r="W57" s="112">
        <v>148</v>
      </c>
      <c r="X57" s="112">
        <v>172</v>
      </c>
      <c r="Y57" s="112">
        <v>192</v>
      </c>
      <c r="Z57" s="112">
        <v>207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60</v>
      </c>
      <c r="W58" s="112">
        <v>70</v>
      </c>
      <c r="X58" s="112">
        <v>68</v>
      </c>
      <c r="Y58" s="112">
        <v>71</v>
      </c>
      <c r="Z58" s="112">
        <v>59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32</v>
      </c>
      <c r="W59" s="112">
        <v>45</v>
      </c>
      <c r="X59" s="112">
        <v>46</v>
      </c>
      <c r="Y59" s="112">
        <v>46</v>
      </c>
      <c r="Z59" s="112">
        <v>40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20</v>
      </c>
      <c r="W60" s="112">
        <v>17</v>
      </c>
      <c r="X60" s="112">
        <v>15</v>
      </c>
      <c r="Y60" s="112">
        <v>19</v>
      </c>
      <c r="Z60" s="112">
        <v>23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10220</v>
      </c>
      <c r="W61" s="112">
        <v>10392</v>
      </c>
      <c r="X61" s="112">
        <v>10921</v>
      </c>
      <c r="Y61" s="112">
        <v>11615</v>
      </c>
      <c r="Z61" s="112">
        <v>11903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21</v>
      </c>
      <c r="W63" s="112">
        <v>44</v>
      </c>
      <c r="X63" s="112">
        <v>35</v>
      </c>
      <c r="Y63" s="112">
        <v>51</v>
      </c>
      <c r="Z63" s="112">
        <v>46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373</v>
      </c>
      <c r="W64" s="112">
        <v>373</v>
      </c>
      <c r="X64" s="112">
        <v>416</v>
      </c>
      <c r="Y64" s="112">
        <v>505</v>
      </c>
      <c r="Z64" s="112">
        <v>511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Mount Gambier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712</v>
      </c>
      <c r="W65" s="112">
        <v>728</v>
      </c>
      <c r="X65" s="112">
        <v>864</v>
      </c>
      <c r="Y65" s="112">
        <v>948</v>
      </c>
      <c r="Z65" s="112">
        <v>906</v>
      </c>
    </row>
    <row r="66" spans="1:26" x14ac:dyDescent="0.25">
      <c r="S66" s="115" t="s">
        <v>39</v>
      </c>
      <c r="T66" s="115"/>
      <c r="U66" s="112"/>
      <c r="V66" s="112">
        <v>923</v>
      </c>
      <c r="W66" s="112">
        <v>936</v>
      </c>
      <c r="X66" s="112">
        <v>974</v>
      </c>
      <c r="Y66" s="112">
        <v>986</v>
      </c>
      <c r="Z66" s="112">
        <v>1109</v>
      </c>
    </row>
    <row r="67" spans="1:26" x14ac:dyDescent="0.25">
      <c r="S67" s="115" t="s">
        <v>40</v>
      </c>
      <c r="T67" s="115"/>
      <c r="U67" s="112"/>
      <c r="V67" s="112">
        <v>1062</v>
      </c>
      <c r="W67" s="112">
        <v>1141</v>
      </c>
      <c r="X67" s="112">
        <v>1256</v>
      </c>
      <c r="Y67" s="112">
        <v>1409</v>
      </c>
      <c r="Z67" s="112">
        <v>1476</v>
      </c>
    </row>
    <row r="68" spans="1:26" x14ac:dyDescent="0.25">
      <c r="S68" s="115" t="s">
        <v>41</v>
      </c>
      <c r="T68" s="115"/>
      <c r="U68" s="112"/>
      <c r="V68" s="112">
        <v>940</v>
      </c>
      <c r="W68" s="112">
        <v>980</v>
      </c>
      <c r="X68" s="112">
        <v>1082</v>
      </c>
      <c r="Y68" s="112">
        <v>1266</v>
      </c>
      <c r="Z68" s="112">
        <v>1391</v>
      </c>
    </row>
    <row r="69" spans="1:26" x14ac:dyDescent="0.25">
      <c r="S69" s="115" t="s">
        <v>42</v>
      </c>
      <c r="T69" s="115"/>
      <c r="U69" s="112"/>
      <c r="V69" s="112">
        <v>988</v>
      </c>
      <c r="W69" s="112">
        <v>985</v>
      </c>
      <c r="X69" s="112">
        <v>1038</v>
      </c>
      <c r="Y69" s="112">
        <v>1068</v>
      </c>
      <c r="Z69" s="112">
        <v>1127</v>
      </c>
    </row>
    <row r="70" spans="1:26" x14ac:dyDescent="0.25">
      <c r="S70" s="115" t="s">
        <v>43</v>
      </c>
      <c r="T70" s="115"/>
      <c r="U70" s="112"/>
      <c r="V70" s="112">
        <v>809</v>
      </c>
      <c r="W70" s="112">
        <v>832</v>
      </c>
      <c r="X70" s="112">
        <v>925</v>
      </c>
      <c r="Y70" s="112">
        <v>1031</v>
      </c>
      <c r="Z70" s="112">
        <v>1030</v>
      </c>
    </row>
    <row r="71" spans="1:26" x14ac:dyDescent="0.25">
      <c r="S71" s="115" t="s">
        <v>44</v>
      </c>
      <c r="T71" s="115"/>
      <c r="U71" s="112"/>
      <c r="V71" s="112">
        <v>1005</v>
      </c>
      <c r="W71" s="112">
        <v>1001</v>
      </c>
      <c r="X71" s="112">
        <v>984</v>
      </c>
      <c r="Y71" s="112">
        <v>976</v>
      </c>
      <c r="Z71" s="112">
        <v>970</v>
      </c>
    </row>
    <row r="72" spans="1:26" x14ac:dyDescent="0.25">
      <c r="S72" s="115" t="s">
        <v>45</v>
      </c>
      <c r="T72" s="115"/>
      <c r="U72" s="112"/>
      <c r="V72" s="112">
        <v>934</v>
      </c>
      <c r="W72" s="112">
        <v>965</v>
      </c>
      <c r="X72" s="112">
        <v>1055</v>
      </c>
      <c r="Y72" s="112">
        <v>1094</v>
      </c>
      <c r="Z72" s="112">
        <v>1071</v>
      </c>
    </row>
    <row r="73" spans="1:26" x14ac:dyDescent="0.25">
      <c r="S73" s="115" t="s">
        <v>46</v>
      </c>
      <c r="T73" s="115"/>
      <c r="U73" s="112"/>
      <c r="V73" s="112">
        <v>898</v>
      </c>
      <c r="W73" s="112">
        <v>961</v>
      </c>
      <c r="X73" s="112">
        <v>955</v>
      </c>
      <c r="Y73" s="112">
        <v>952</v>
      </c>
      <c r="Z73" s="112">
        <v>958</v>
      </c>
    </row>
    <row r="74" spans="1:26" x14ac:dyDescent="0.25">
      <c r="S74" s="115" t="s">
        <v>47</v>
      </c>
      <c r="T74" s="115"/>
      <c r="U74" s="112"/>
      <c r="V74" s="112">
        <v>579</v>
      </c>
      <c r="W74" s="112">
        <v>684</v>
      </c>
      <c r="X74" s="112">
        <v>742</v>
      </c>
      <c r="Y74" s="112">
        <v>817</v>
      </c>
      <c r="Z74" s="112">
        <v>781</v>
      </c>
    </row>
    <row r="75" spans="1:26" x14ac:dyDescent="0.25">
      <c r="S75" s="115" t="s">
        <v>48</v>
      </c>
      <c r="T75" s="115"/>
      <c r="U75" s="112"/>
      <c r="V75" s="112">
        <v>290</v>
      </c>
      <c r="W75" s="112">
        <v>325</v>
      </c>
      <c r="X75" s="112">
        <v>328</v>
      </c>
      <c r="Y75" s="112">
        <v>365</v>
      </c>
      <c r="Z75" s="112">
        <v>352</v>
      </c>
    </row>
    <row r="76" spans="1:26" x14ac:dyDescent="0.25">
      <c r="S76" s="115" t="s">
        <v>49</v>
      </c>
      <c r="T76" s="115"/>
      <c r="U76" s="112"/>
      <c r="V76" s="112">
        <v>87</v>
      </c>
      <c r="W76" s="112">
        <v>108</v>
      </c>
      <c r="X76" s="112">
        <v>126</v>
      </c>
      <c r="Y76" s="112">
        <v>133</v>
      </c>
      <c r="Z76" s="112">
        <v>133</v>
      </c>
    </row>
    <row r="77" spans="1:26" x14ac:dyDescent="0.25">
      <c r="S77" s="115" t="s">
        <v>50</v>
      </c>
      <c r="T77" s="115"/>
      <c r="U77" s="112"/>
      <c r="V77" s="112">
        <v>52</v>
      </c>
      <c r="W77" s="112">
        <v>55</v>
      </c>
      <c r="X77" s="112">
        <v>60</v>
      </c>
      <c r="Y77" s="112">
        <v>57</v>
      </c>
      <c r="Z77" s="112">
        <v>53</v>
      </c>
    </row>
    <row r="78" spans="1:26" x14ac:dyDescent="0.25">
      <c r="S78" s="115" t="s">
        <v>51</v>
      </c>
      <c r="T78" s="115"/>
      <c r="U78" s="112"/>
      <c r="V78" s="112">
        <v>21</v>
      </c>
      <c r="W78" s="112">
        <v>27</v>
      </c>
      <c r="X78" s="112">
        <v>23</v>
      </c>
      <c r="Y78" s="112">
        <v>29</v>
      </c>
      <c r="Z78" s="112">
        <v>28</v>
      </c>
    </row>
    <row r="79" spans="1:26" x14ac:dyDescent="0.25">
      <c r="S79" s="115" t="s">
        <v>52</v>
      </c>
      <c r="T79" s="115"/>
      <c r="U79" s="112"/>
      <c r="V79" s="112">
        <v>19</v>
      </c>
      <c r="W79" s="112">
        <v>20</v>
      </c>
      <c r="X79" s="112">
        <v>15</v>
      </c>
      <c r="Y79" s="112">
        <v>16</v>
      </c>
      <c r="Z79" s="112">
        <v>13</v>
      </c>
    </row>
    <row r="80" spans="1:26" x14ac:dyDescent="0.25">
      <c r="S80" s="118" t="s">
        <v>53</v>
      </c>
      <c r="T80" s="118"/>
      <c r="U80" s="112"/>
      <c r="V80" s="112">
        <v>9708</v>
      </c>
      <c r="W80" s="112">
        <v>10151</v>
      </c>
      <c r="X80" s="112">
        <v>10878</v>
      </c>
      <c r="Y80" s="112">
        <v>11700</v>
      </c>
      <c r="Z80" s="112">
        <v>11952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Mount Gambier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587</v>
      </c>
      <c r="W83" s="112">
        <v>584</v>
      </c>
      <c r="X83" s="112">
        <v>598</v>
      </c>
      <c r="Y83" s="112">
        <v>596</v>
      </c>
      <c r="Z83" s="112">
        <v>639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572</v>
      </c>
      <c r="W84" s="112">
        <v>578</v>
      </c>
      <c r="X84" s="112">
        <v>567</v>
      </c>
      <c r="Y84" s="112">
        <v>597</v>
      </c>
      <c r="Z84" s="112">
        <v>617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1352</v>
      </c>
      <c r="W85" s="112">
        <v>1437</v>
      </c>
      <c r="X85" s="112">
        <v>1491</v>
      </c>
      <c r="Y85" s="112">
        <v>1574</v>
      </c>
      <c r="Z85" s="112">
        <v>1585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23,886</v>
      </c>
      <c r="D86" s="94">
        <f t="shared" ref="D86:D91" si="4">AD4</f>
        <v>2.34371652598655E-2</v>
      </c>
      <c r="E86" s="95">
        <f t="shared" ref="E86:E91" si="5">AD4</f>
        <v>2.34371652598655E-2</v>
      </c>
      <c r="F86" s="94">
        <f t="shared" ref="F86:F91" si="6">AF4</f>
        <v>0.1987353206865401</v>
      </c>
      <c r="G86" s="95">
        <f t="shared" ref="G86:G91" si="7">AF4</f>
        <v>0.1987353206865401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462</v>
      </c>
      <c r="W86" s="112">
        <v>458</v>
      </c>
      <c r="X86" s="112">
        <v>499</v>
      </c>
      <c r="Y86" s="112">
        <v>527</v>
      </c>
      <c r="Z86" s="112">
        <v>556</v>
      </c>
    </row>
    <row r="87" spans="1:30" ht="15" customHeight="1" x14ac:dyDescent="0.25">
      <c r="A87" s="96" t="s">
        <v>4</v>
      </c>
      <c r="B87" s="49"/>
      <c r="C87" s="97" t="str">
        <f t="shared" si="3"/>
        <v>11,907</v>
      </c>
      <c r="D87" s="94">
        <f t="shared" si="4"/>
        <v>2.5404753703065719E-2</v>
      </c>
      <c r="E87" s="95">
        <f t="shared" si="5"/>
        <v>2.5404753703065719E-2</v>
      </c>
      <c r="F87" s="94">
        <f t="shared" si="6"/>
        <v>0.16495450542999701</v>
      </c>
      <c r="G87" s="95">
        <f t="shared" si="7"/>
        <v>0.16495450542999701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247</v>
      </c>
      <c r="W87" s="112">
        <v>241</v>
      </c>
      <c r="X87" s="112">
        <v>235</v>
      </c>
      <c r="Y87" s="112">
        <v>240</v>
      </c>
      <c r="Z87" s="112">
        <v>241</v>
      </c>
    </row>
    <row r="88" spans="1:30" ht="15" customHeight="1" x14ac:dyDescent="0.25">
      <c r="A88" s="96" t="s">
        <v>5</v>
      </c>
      <c r="B88" s="49"/>
      <c r="C88" s="97" t="str">
        <f t="shared" si="3"/>
        <v>11,954</v>
      </c>
      <c r="D88" s="94">
        <f t="shared" si="4"/>
        <v>2.1796734763654957E-2</v>
      </c>
      <c r="E88" s="95">
        <f t="shared" si="5"/>
        <v>2.1796734763654957E-2</v>
      </c>
      <c r="F88" s="94">
        <f t="shared" si="6"/>
        <v>0.23148243535592861</v>
      </c>
      <c r="G88" s="95">
        <f t="shared" si="7"/>
        <v>0.23148243535592861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468</v>
      </c>
      <c r="W88" s="112">
        <v>471</v>
      </c>
      <c r="X88" s="112">
        <v>476</v>
      </c>
      <c r="Y88" s="112">
        <v>508</v>
      </c>
      <c r="Z88" s="112">
        <v>531</v>
      </c>
    </row>
    <row r="89" spans="1:30" ht="15" customHeight="1" x14ac:dyDescent="0.25">
      <c r="A89" s="49" t="s">
        <v>6</v>
      </c>
      <c r="B89" s="49"/>
      <c r="C89" s="97" t="str">
        <f t="shared" si="3"/>
        <v>15,858</v>
      </c>
      <c r="D89" s="94">
        <f t="shared" si="4"/>
        <v>1.2643678160919603E-2</v>
      </c>
      <c r="E89" s="95">
        <f t="shared" si="5"/>
        <v>1.2643678160919603E-2</v>
      </c>
      <c r="F89" s="94">
        <f t="shared" si="6"/>
        <v>0.12102361091474623</v>
      </c>
      <c r="G89" s="95">
        <f t="shared" si="7"/>
        <v>0.12102361091474623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972</v>
      </c>
      <c r="W89" s="112">
        <v>1006</v>
      </c>
      <c r="X89" s="112">
        <v>1009</v>
      </c>
      <c r="Y89" s="112">
        <v>988</v>
      </c>
      <c r="Z89" s="112">
        <v>1089</v>
      </c>
    </row>
    <row r="90" spans="1:30" ht="15" customHeight="1" x14ac:dyDescent="0.25">
      <c r="A90" s="49" t="s">
        <v>95</v>
      </c>
      <c r="B90" s="49"/>
      <c r="C90" s="97" t="str">
        <f t="shared" si="3"/>
        <v>$43,303</v>
      </c>
      <c r="D90" s="94">
        <f t="shared" si="4"/>
        <v>5.0660196530389445E-2</v>
      </c>
      <c r="E90" s="95">
        <f t="shared" si="5"/>
        <v>5.0660196530389445E-2</v>
      </c>
      <c r="F90" s="94">
        <f t="shared" si="6"/>
        <v>8.2898869660898322E-2</v>
      </c>
      <c r="G90" s="95">
        <f t="shared" si="7"/>
        <v>8.2898869660898322E-2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1431</v>
      </c>
      <c r="W90" s="112">
        <v>1496</v>
      </c>
      <c r="X90" s="112">
        <v>1532</v>
      </c>
      <c r="Y90" s="112">
        <v>1584</v>
      </c>
      <c r="Z90" s="112">
        <v>1462</v>
      </c>
    </row>
    <row r="91" spans="1:30" ht="15" customHeight="1" x14ac:dyDescent="0.25">
      <c r="A91" s="49" t="s">
        <v>7</v>
      </c>
      <c r="B91" s="49"/>
      <c r="C91" s="97" t="str">
        <f t="shared" si="3"/>
        <v>$917.5 mil</v>
      </c>
      <c r="D91" s="94">
        <f t="shared" si="4"/>
        <v>5.3985354063971425E-2</v>
      </c>
      <c r="E91" s="95">
        <f t="shared" si="5"/>
        <v>5.3985354063971425E-2</v>
      </c>
      <c r="F91" s="94">
        <f t="shared" si="6"/>
        <v>0.26823001608187114</v>
      </c>
      <c r="G91" s="95">
        <f t="shared" si="7"/>
        <v>0.26823001608187114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7275</v>
      </c>
      <c r="W91" s="112">
        <v>7601</v>
      </c>
      <c r="X91" s="112">
        <v>7707</v>
      </c>
      <c r="Y91" s="112">
        <v>7955</v>
      </c>
      <c r="Z91" s="112">
        <v>8087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396</v>
      </c>
      <c r="W93" s="112">
        <v>432</v>
      </c>
      <c r="X93" s="112">
        <v>453</v>
      </c>
      <c r="Y93" s="112">
        <v>431</v>
      </c>
      <c r="Z93" s="112">
        <v>455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1128</v>
      </c>
      <c r="W94" s="112">
        <v>1189</v>
      </c>
      <c r="X94" s="112">
        <v>1185</v>
      </c>
      <c r="Y94" s="112">
        <v>1255</v>
      </c>
      <c r="Z94" s="112">
        <v>1263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199</v>
      </c>
      <c r="W95" s="112">
        <v>222</v>
      </c>
      <c r="X95" s="112">
        <v>223</v>
      </c>
      <c r="Y95" s="112">
        <v>254</v>
      </c>
      <c r="Z95" s="112">
        <v>269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1348</v>
      </c>
      <c r="W96" s="112">
        <v>1434</v>
      </c>
      <c r="X96" s="112">
        <v>1484</v>
      </c>
      <c r="Y96" s="112">
        <v>1529</v>
      </c>
      <c r="Z96" s="112">
        <v>1636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1107</v>
      </c>
      <c r="W97" s="112">
        <v>1141</v>
      </c>
      <c r="X97" s="112">
        <v>1162</v>
      </c>
      <c r="Y97" s="112">
        <v>1194</v>
      </c>
      <c r="Z97" s="112">
        <v>1175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999</v>
      </c>
      <c r="W98" s="112">
        <v>990</v>
      </c>
      <c r="X98" s="112">
        <v>974</v>
      </c>
      <c r="Y98" s="112">
        <v>1021</v>
      </c>
      <c r="Z98" s="112">
        <v>990</v>
      </c>
    </row>
    <row r="99" spans="1:32" ht="15" customHeight="1" x14ac:dyDescent="0.25">
      <c r="S99" s="115" t="s">
        <v>188</v>
      </c>
      <c r="T99" s="115"/>
      <c r="U99" s="112"/>
      <c r="V99" s="112">
        <v>49</v>
      </c>
      <c r="W99" s="112">
        <v>52</v>
      </c>
      <c r="X99" s="112">
        <v>57</v>
      </c>
      <c r="Y99" s="112">
        <v>54</v>
      </c>
      <c r="Z99" s="112">
        <v>81</v>
      </c>
    </row>
    <row r="100" spans="1:32" ht="15" customHeight="1" x14ac:dyDescent="0.25">
      <c r="S100" s="115" t="s">
        <v>58</v>
      </c>
      <c r="T100" s="115"/>
      <c r="U100" s="112"/>
      <c r="V100" s="112">
        <v>663</v>
      </c>
      <c r="W100" s="112">
        <v>717</v>
      </c>
      <c r="X100" s="112">
        <v>766</v>
      </c>
      <c r="Y100" s="112">
        <v>796</v>
      </c>
      <c r="Z100" s="112">
        <v>766</v>
      </c>
    </row>
    <row r="101" spans="1:32" x14ac:dyDescent="0.25">
      <c r="A101" s="18"/>
      <c r="S101" s="118" t="s">
        <v>53</v>
      </c>
      <c r="T101" s="118"/>
      <c r="U101" s="112"/>
      <c r="V101" s="112">
        <v>6874</v>
      </c>
      <c r="W101" s="112">
        <v>7282</v>
      </c>
      <c r="X101" s="112">
        <v>7405</v>
      </c>
      <c r="Y101" s="112">
        <v>7676</v>
      </c>
      <c r="Z101" s="112">
        <v>7753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15308</v>
      </c>
      <c r="W104" s="112">
        <v>16398</v>
      </c>
      <c r="X104" s="112">
        <v>16897</v>
      </c>
      <c r="Y104" s="112">
        <v>18345</v>
      </c>
      <c r="Z104" s="112">
        <v>19013</v>
      </c>
      <c r="AB104" s="109" t="str">
        <f>TEXT(Z104,"###,###")</f>
        <v>19,013</v>
      </c>
      <c r="AD104" s="130">
        <f>Z104/($Z$4)*100</f>
        <v>79.59892824248513</v>
      </c>
      <c r="AF104" s="109"/>
    </row>
    <row r="105" spans="1:32" x14ac:dyDescent="0.25">
      <c r="S105" s="115" t="s">
        <v>17</v>
      </c>
      <c r="T105" s="115"/>
      <c r="U105" s="112"/>
      <c r="V105" s="112">
        <v>3341</v>
      </c>
      <c r="W105" s="112">
        <v>3414</v>
      </c>
      <c r="X105" s="112">
        <v>3439</v>
      </c>
      <c r="Y105" s="112">
        <v>3502</v>
      </c>
      <c r="Z105" s="112">
        <v>3460</v>
      </c>
      <c r="AB105" s="109" t="str">
        <f>TEXT(Z105,"###,###")</f>
        <v>3,460</v>
      </c>
      <c r="AD105" s="130">
        <f>Z105/($Z$4)*100</f>
        <v>14.485472661810265</v>
      </c>
      <c r="AF105" s="109"/>
    </row>
    <row r="106" spans="1:32" x14ac:dyDescent="0.25">
      <c r="S106" s="118" t="s">
        <v>53</v>
      </c>
      <c r="T106" s="118"/>
      <c r="U106" s="120"/>
      <c r="V106" s="120">
        <v>18649</v>
      </c>
      <c r="W106" s="120">
        <v>19812</v>
      </c>
      <c r="X106" s="120">
        <v>20336</v>
      </c>
      <c r="Y106" s="120">
        <v>21847</v>
      </c>
      <c r="Z106" s="120">
        <v>22473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2621</v>
      </c>
      <c r="W108" s="112">
        <v>2779</v>
      </c>
      <c r="X108" s="112">
        <v>2738</v>
      </c>
      <c r="Y108" s="112">
        <v>2978</v>
      </c>
      <c r="Z108" s="112">
        <v>2835</v>
      </c>
      <c r="AB108" s="109" t="str">
        <f>TEXT(Z108,"###,###")</f>
        <v>2,835</v>
      </c>
      <c r="AD108" s="130">
        <f>Z108/($Z$4)*100</f>
        <v>11.86887716654107</v>
      </c>
      <c r="AF108" s="109"/>
    </row>
    <row r="109" spans="1:32" x14ac:dyDescent="0.25">
      <c r="S109" s="115" t="s">
        <v>20</v>
      </c>
      <c r="T109" s="115"/>
      <c r="U109" s="112"/>
      <c r="V109" s="112">
        <v>3230</v>
      </c>
      <c r="W109" s="112">
        <v>3608</v>
      </c>
      <c r="X109" s="112">
        <v>3978</v>
      </c>
      <c r="Y109" s="112">
        <v>3911</v>
      </c>
      <c r="Z109" s="112">
        <v>4171</v>
      </c>
      <c r="AB109" s="109" t="str">
        <f>TEXT(Z109,"###,###")</f>
        <v>4,171</v>
      </c>
      <c r="AD109" s="130">
        <f>Z109/($Z$4)*100</f>
        <v>17.462111697228501</v>
      </c>
      <c r="AF109" s="109"/>
    </row>
    <row r="110" spans="1:32" x14ac:dyDescent="0.25">
      <c r="S110" s="115" t="s">
        <v>21</v>
      </c>
      <c r="T110" s="115"/>
      <c r="U110" s="112"/>
      <c r="V110" s="112">
        <v>4895</v>
      </c>
      <c r="W110" s="112">
        <v>4936</v>
      </c>
      <c r="X110" s="112">
        <v>5555</v>
      </c>
      <c r="Y110" s="112">
        <v>5954</v>
      </c>
      <c r="Z110" s="112">
        <v>5980</v>
      </c>
      <c r="AB110" s="109" t="str">
        <f>TEXT(Z110,"###,###")</f>
        <v>5,980</v>
      </c>
      <c r="AD110" s="130">
        <f>Z110/($Z$4)*100</f>
        <v>25.035585698735662</v>
      </c>
      <c r="AF110" s="109"/>
    </row>
    <row r="111" spans="1:32" x14ac:dyDescent="0.25">
      <c r="S111" s="115" t="s">
        <v>22</v>
      </c>
      <c r="T111" s="115"/>
      <c r="U111" s="112"/>
      <c r="V111" s="112">
        <v>7691</v>
      </c>
      <c r="W111" s="112">
        <v>7574</v>
      </c>
      <c r="X111" s="112">
        <v>8065</v>
      </c>
      <c r="Y111" s="112">
        <v>9012</v>
      </c>
      <c r="Z111" s="112">
        <v>9491</v>
      </c>
      <c r="AB111" s="109" t="str">
        <f>TEXT(Z111,"###,###")</f>
        <v>9,491</v>
      </c>
      <c r="AD111" s="130">
        <f>Z111/($Z$4)*100</f>
        <v>39.734572552959889</v>
      </c>
      <c r="AF111" s="109"/>
    </row>
    <row r="112" spans="1:32" x14ac:dyDescent="0.25">
      <c r="S112" s="118" t="s">
        <v>53</v>
      </c>
      <c r="T112" s="118"/>
      <c r="U112" s="112"/>
      <c r="V112" s="112">
        <v>19927</v>
      </c>
      <c r="W112" s="112">
        <v>20549</v>
      </c>
      <c r="X112" s="112">
        <v>21828</v>
      </c>
      <c r="Y112" s="112">
        <v>23339</v>
      </c>
      <c r="Z112" s="112">
        <v>23890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41.16</v>
      </c>
      <c r="W118" s="131">
        <v>41.87</v>
      </c>
      <c r="X118" s="131">
        <v>41.57</v>
      </c>
      <c r="Y118" s="131">
        <v>41.29</v>
      </c>
      <c r="Z118" s="131">
        <v>41.06</v>
      </c>
      <c r="AB118" s="109" t="str">
        <f>TEXT(Z118,"##.0")</f>
        <v>41.1</v>
      </c>
    </row>
    <row r="120" spans="19:32" x14ac:dyDescent="0.25">
      <c r="S120" s="101" t="s">
        <v>97</v>
      </c>
      <c r="T120" s="112"/>
      <c r="U120" s="112"/>
      <c r="V120" s="112">
        <v>12433</v>
      </c>
      <c r="W120" s="112">
        <v>12878</v>
      </c>
      <c r="X120" s="112">
        <v>13107</v>
      </c>
      <c r="Y120" s="112">
        <v>13557</v>
      </c>
      <c r="Z120" s="112">
        <v>13741</v>
      </c>
      <c r="AB120" s="109" t="str">
        <f>TEXT(Z120,"###,###")</f>
        <v>13,741</v>
      </c>
    </row>
    <row r="121" spans="19:32" x14ac:dyDescent="0.25">
      <c r="S121" s="101" t="s">
        <v>98</v>
      </c>
      <c r="T121" s="112"/>
      <c r="U121" s="112"/>
      <c r="V121" s="112">
        <v>881</v>
      </c>
      <c r="W121" s="112">
        <v>1085</v>
      </c>
      <c r="X121" s="112">
        <v>1063</v>
      </c>
      <c r="Y121" s="112">
        <v>1031</v>
      </c>
      <c r="Z121" s="112">
        <v>1050</v>
      </c>
      <c r="AB121" s="109" t="str">
        <f>TEXT(Z121,"###,###")</f>
        <v>1,050</v>
      </c>
    </row>
    <row r="122" spans="19:32" x14ac:dyDescent="0.25">
      <c r="S122" s="101" t="s">
        <v>99</v>
      </c>
      <c r="T122" s="112"/>
      <c r="U122" s="112"/>
      <c r="V122" s="112">
        <v>833</v>
      </c>
      <c r="W122" s="112">
        <v>918</v>
      </c>
      <c r="X122" s="112">
        <v>966</v>
      </c>
      <c r="Y122" s="112">
        <v>1066</v>
      </c>
      <c r="Z122" s="112">
        <v>1069</v>
      </c>
      <c r="AB122" s="109" t="str">
        <f>TEXT(Z122,"###,###")</f>
        <v>1,069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13266</v>
      </c>
      <c r="W124" s="112">
        <v>13796</v>
      </c>
      <c r="X124" s="112">
        <v>14073</v>
      </c>
      <c r="Y124" s="112">
        <v>14623</v>
      </c>
      <c r="Z124" s="112">
        <v>14810</v>
      </c>
      <c r="AB124" s="109" t="str">
        <f>TEXT(Z124,"###,###")</f>
        <v>14,810</v>
      </c>
      <c r="AD124" s="127">
        <f>Z124/$Z$7*100</f>
        <v>93.391348215411782</v>
      </c>
    </row>
    <row r="125" spans="19:32" x14ac:dyDescent="0.25">
      <c r="S125" s="101" t="s">
        <v>101</v>
      </c>
      <c r="T125" s="112"/>
      <c r="U125" s="112"/>
      <c r="V125" s="112">
        <v>1714</v>
      </c>
      <c r="W125" s="112">
        <v>2003</v>
      </c>
      <c r="X125" s="112">
        <v>2029</v>
      </c>
      <c r="Y125" s="112">
        <v>2097</v>
      </c>
      <c r="Z125" s="112">
        <v>2119</v>
      </c>
      <c r="AB125" s="109" t="str">
        <f>TEXT(Z125,"###,###")</f>
        <v>2,119</v>
      </c>
      <c r="AD125" s="127">
        <f>Z125/$Z$7*100</f>
        <v>13.362340774372555</v>
      </c>
    </row>
    <row r="127" spans="19:32" x14ac:dyDescent="0.25">
      <c r="S127" s="101" t="s">
        <v>102</v>
      </c>
      <c r="T127" s="112"/>
      <c r="U127" s="112"/>
      <c r="V127" s="112">
        <v>7275</v>
      </c>
      <c r="W127" s="112">
        <v>7601</v>
      </c>
      <c r="X127" s="112">
        <v>7704</v>
      </c>
      <c r="Y127" s="112">
        <v>7952</v>
      </c>
      <c r="Z127" s="112">
        <v>8086</v>
      </c>
      <c r="AB127" s="109" t="str">
        <f>TEXT(Z127,"###,###")</f>
        <v>8,086</v>
      </c>
      <c r="AD127" s="127">
        <f>Z127/$Z$7*100</f>
        <v>50.990036574599571</v>
      </c>
    </row>
    <row r="128" spans="19:32" x14ac:dyDescent="0.25">
      <c r="S128" s="101" t="s">
        <v>103</v>
      </c>
      <c r="T128" s="112"/>
      <c r="U128" s="112"/>
      <c r="V128" s="112">
        <v>6871</v>
      </c>
      <c r="W128" s="112">
        <v>7277</v>
      </c>
      <c r="X128" s="112">
        <v>7407</v>
      </c>
      <c r="Y128" s="112">
        <v>7680</v>
      </c>
      <c r="Z128" s="112">
        <v>7751</v>
      </c>
      <c r="AB128" s="109" t="str">
        <f>TEXT(Z128,"###,###")</f>
        <v>7,751</v>
      </c>
      <c r="AD128" s="127">
        <f>Z128/$Z$7*100</f>
        <v>48.877538151090931</v>
      </c>
    </row>
    <row r="130" spans="19:20" x14ac:dyDescent="0.25">
      <c r="S130" s="101" t="s">
        <v>261</v>
      </c>
      <c r="T130" s="127">
        <v>86.650271156514052</v>
      </c>
    </row>
    <row r="131" spans="19:20" x14ac:dyDescent="0.25">
      <c r="S131" s="101" t="s">
        <v>262</v>
      </c>
      <c r="T131" s="127">
        <v>6.6212637154748384</v>
      </c>
    </row>
    <row r="132" spans="19:20" x14ac:dyDescent="0.25">
      <c r="S132" s="101" t="s">
        <v>263</v>
      </c>
      <c r="T132" s="127">
        <v>6.7410770588977167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D039A59-BFC2-4479-A632-355C02183B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E10E5EA-350D-4430-8EF2-33F10C75D0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E07DB8F-C7DA-44C5-91D3-9C2F3785B1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A86305E-F17F-4B82-AFE3-C16C64A6C34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CCB26-6EB3-45B6-90FC-82C9A7EE7237}">
  <sheetPr codeName="Sheet10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143</v>
      </c>
      <c r="T1" s="99"/>
      <c r="U1" s="99"/>
      <c r="V1" s="99"/>
      <c r="W1" s="99"/>
      <c r="X1" s="99"/>
      <c r="Y1" s="100" t="s">
        <v>227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143</v>
      </c>
      <c r="Y3" s="105" t="s">
        <v>227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10.37 Mount Remarkable,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1950</v>
      </c>
      <c r="W4" s="108">
        <v>2265</v>
      </c>
      <c r="X4" s="108">
        <v>2312</v>
      </c>
      <c r="Y4" s="108">
        <v>2433</v>
      </c>
      <c r="Z4" s="108">
        <v>2358</v>
      </c>
      <c r="AB4" s="109" t="str">
        <f>TEXT(Z4,"###,###")</f>
        <v>2,358</v>
      </c>
      <c r="AD4" s="110">
        <f>Z4/Y4-1</f>
        <v>-3.082614056720101E-2</v>
      </c>
      <c r="AF4" s="110">
        <f>Z4/V4-1</f>
        <v>0.20923076923076933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1039</v>
      </c>
      <c r="W5" s="108">
        <v>1198</v>
      </c>
      <c r="X5" s="108">
        <v>1226</v>
      </c>
      <c r="Y5" s="108">
        <v>1227</v>
      </c>
      <c r="Z5" s="108">
        <v>1227</v>
      </c>
      <c r="AB5" s="109" t="str">
        <f>TEXT(Z5,"###,###")</f>
        <v>1,227</v>
      </c>
      <c r="AD5" s="110">
        <f t="shared" ref="AD5:AD9" si="0">Z5/Y5-1</f>
        <v>0</v>
      </c>
      <c r="AF5" s="110">
        <f t="shared" ref="AF5:AF9" si="1">Z5/V5-1</f>
        <v>0.1809432146294514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914</v>
      </c>
      <c r="W6" s="108">
        <v>1063</v>
      </c>
      <c r="X6" s="108">
        <v>1083</v>
      </c>
      <c r="Y6" s="108">
        <v>1198</v>
      </c>
      <c r="Z6" s="108">
        <v>1133</v>
      </c>
      <c r="AB6" s="109" t="str">
        <f>TEXT(Z6,"###,###")</f>
        <v>1,133</v>
      </c>
      <c r="AD6" s="110">
        <f t="shared" si="0"/>
        <v>-5.4257095158597668E-2</v>
      </c>
      <c r="AF6" s="110">
        <f t="shared" si="1"/>
        <v>0.23960612691466077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1246</v>
      </c>
      <c r="W7" s="108">
        <v>1498</v>
      </c>
      <c r="X7" s="108">
        <v>1519</v>
      </c>
      <c r="Y7" s="108">
        <v>1553</v>
      </c>
      <c r="Z7" s="108">
        <v>1562</v>
      </c>
      <c r="AB7" s="109" t="str">
        <f>TEXT(Z7,"###,###")</f>
        <v>1,562</v>
      </c>
      <c r="AD7" s="110">
        <f t="shared" si="0"/>
        <v>5.7952350289762755E-3</v>
      </c>
      <c r="AF7" s="110">
        <f t="shared" si="1"/>
        <v>0.25361155698234339</v>
      </c>
    </row>
    <row r="8" spans="1:32" ht="17.25" customHeight="1" x14ac:dyDescent="0.25">
      <c r="A8" s="62" t="s">
        <v>12</v>
      </c>
      <c r="B8" s="63"/>
      <c r="C8" s="29"/>
      <c r="D8" s="64" t="str">
        <f>AB4</f>
        <v>2,358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1,562</v>
      </c>
      <c r="P8" s="65"/>
      <c r="S8" s="107" t="s">
        <v>82</v>
      </c>
      <c r="T8" s="108"/>
      <c r="U8" s="108"/>
      <c r="V8" s="108">
        <v>34171</v>
      </c>
      <c r="W8" s="108">
        <v>34753.78</v>
      </c>
      <c r="X8" s="108">
        <v>35931</v>
      </c>
      <c r="Y8" s="108">
        <v>34230.36</v>
      </c>
      <c r="Z8" s="108">
        <v>37140</v>
      </c>
      <c r="AB8" s="109" t="str">
        <f>TEXT(Z8,"$###,###")</f>
        <v>$37,140</v>
      </c>
      <c r="AD8" s="110">
        <f t="shared" si="0"/>
        <v>8.5001735301644565E-2</v>
      </c>
      <c r="AF8" s="110">
        <f t="shared" si="1"/>
        <v>8.6886541219162394E-2</v>
      </c>
    </row>
    <row r="9" spans="1:32" x14ac:dyDescent="0.25">
      <c r="A9" s="30" t="s">
        <v>14</v>
      </c>
      <c r="B9" s="69"/>
      <c r="C9" s="70"/>
      <c r="D9" s="71">
        <f>AD104</f>
        <v>58.905852417302796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53.008962868117791</v>
      </c>
      <c r="P9" s="72" t="s">
        <v>83</v>
      </c>
      <c r="S9" s="107" t="s">
        <v>7</v>
      </c>
      <c r="T9" s="108"/>
      <c r="U9" s="108"/>
      <c r="V9" s="108">
        <v>52289574</v>
      </c>
      <c r="W9" s="108">
        <v>59210062</v>
      </c>
      <c r="X9" s="108">
        <v>67765732</v>
      </c>
      <c r="Y9" s="108">
        <v>81941904</v>
      </c>
      <c r="Z9" s="108">
        <v>91927709</v>
      </c>
      <c r="AB9" s="109" t="str">
        <f>TEXT(Z9/1000000,"$#,###.0")&amp;" mil"</f>
        <v>$91.9 mil</v>
      </c>
      <c r="AD9" s="110">
        <f t="shared" si="0"/>
        <v>0.12186444923222672</v>
      </c>
      <c r="AF9" s="110">
        <f t="shared" si="1"/>
        <v>0.75805044806828992</v>
      </c>
    </row>
    <row r="10" spans="1:32" x14ac:dyDescent="0.25">
      <c r="A10" s="30" t="s">
        <v>17</v>
      </c>
      <c r="B10" s="69"/>
      <c r="C10" s="70"/>
      <c r="D10" s="71">
        <f>AD105</f>
        <v>19.677692960135708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46.60691421254802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61.331626120358521</v>
      </c>
      <c r="P11" s="72" t="s">
        <v>83</v>
      </c>
      <c r="S11" s="107" t="s">
        <v>29</v>
      </c>
      <c r="T11" s="112"/>
      <c r="U11" s="112"/>
      <c r="V11" s="112">
        <v>1530</v>
      </c>
      <c r="W11" s="112">
        <v>1693</v>
      </c>
      <c r="X11" s="112">
        <v>1717</v>
      </c>
      <c r="Y11" s="112">
        <v>1832</v>
      </c>
      <c r="Z11" s="112">
        <v>1761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22.407170294494239</v>
      </c>
      <c r="P12" s="72" t="s">
        <v>83</v>
      </c>
      <c r="S12" s="107" t="s">
        <v>30</v>
      </c>
      <c r="T12" s="112"/>
      <c r="U12" s="112"/>
      <c r="V12" s="112">
        <v>422</v>
      </c>
      <c r="W12" s="112">
        <v>573</v>
      </c>
      <c r="X12" s="112">
        <v>595</v>
      </c>
      <c r="Y12" s="112">
        <v>599</v>
      </c>
      <c r="Z12" s="112">
        <v>602</v>
      </c>
    </row>
    <row r="13" spans="1:32" ht="15" customHeight="1" x14ac:dyDescent="0.25">
      <c r="A13" s="30" t="s">
        <v>19</v>
      </c>
      <c r="B13" s="70"/>
      <c r="C13" s="70"/>
      <c r="D13" s="71">
        <f>AD108</f>
        <v>16.921119592875318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16.261203585147246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14.927905004240882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48.4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16.751484308736217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16.39871382636656</v>
      </c>
      <c r="P15" s="72" t="s">
        <v>83</v>
      </c>
      <c r="S15" s="115" t="s">
        <v>59</v>
      </c>
      <c r="T15" s="115"/>
      <c r="U15" s="116"/>
      <c r="V15" s="116">
        <v>308</v>
      </c>
      <c r="W15" s="116">
        <v>336</v>
      </c>
      <c r="X15" s="116">
        <v>379</v>
      </c>
      <c r="Y15" s="112">
        <v>353</v>
      </c>
      <c r="Z15" s="112">
        <v>367</v>
      </c>
      <c r="AB15" s="117">
        <f t="shared" ref="AB15:AB34" si="2">IF(Z15="np",0,Z15/$Z$34)</f>
        <v>0.15564037319762511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29.770992366412212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83.60128617363344</v>
      </c>
      <c r="P16" s="37" t="s">
        <v>83</v>
      </c>
      <c r="S16" s="115" t="s">
        <v>60</v>
      </c>
      <c r="T16" s="115"/>
      <c r="U16" s="116"/>
      <c r="V16" s="116">
        <v>31</v>
      </c>
      <c r="W16" s="116">
        <v>56</v>
      </c>
      <c r="X16" s="116">
        <v>47</v>
      </c>
      <c r="Y16" s="112">
        <v>49</v>
      </c>
      <c r="Z16" s="112">
        <v>59</v>
      </c>
      <c r="AB16" s="117">
        <f t="shared" si="2"/>
        <v>2.5021204410517389E-2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99</v>
      </c>
      <c r="W17" s="116">
        <v>91</v>
      </c>
      <c r="X17" s="116">
        <v>95</v>
      </c>
      <c r="Y17" s="112">
        <v>99</v>
      </c>
      <c r="Z17" s="112">
        <v>121</v>
      </c>
      <c r="AB17" s="117">
        <f t="shared" si="2"/>
        <v>5.1314673452078033E-2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10</v>
      </c>
      <c r="W18" s="116">
        <v>14</v>
      </c>
      <c r="X18" s="116">
        <v>8</v>
      </c>
      <c r="Y18" s="112">
        <v>17</v>
      </c>
      <c r="Z18" s="112">
        <v>12</v>
      </c>
      <c r="AB18" s="117">
        <f t="shared" si="2"/>
        <v>5.0890585241730284E-3</v>
      </c>
    </row>
    <row r="19" spans="1:28" x14ac:dyDescent="0.25">
      <c r="A19" s="61" t="str">
        <f>$S$1&amp;" ("&amp;$V$2&amp;" to "&amp;$Z$2&amp;")"</f>
        <v>Mount Remarkable (2018-19 to 2022-23)</v>
      </c>
      <c r="B19" s="61"/>
      <c r="C19" s="61"/>
      <c r="D19" s="61"/>
      <c r="E19" s="61"/>
      <c r="F19" s="61"/>
      <c r="G19" s="61" t="str">
        <f>$S$1&amp;" ("&amp;$V$2&amp;" to "&amp;$Z$2&amp;")"</f>
        <v>Mount Remarkable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102</v>
      </c>
      <c r="W19" s="116">
        <v>120</v>
      </c>
      <c r="X19" s="116">
        <v>126</v>
      </c>
      <c r="Y19" s="112">
        <v>127</v>
      </c>
      <c r="Z19" s="112">
        <v>118</v>
      </c>
      <c r="AB19" s="117">
        <f t="shared" si="2"/>
        <v>5.0042408821034778E-2</v>
      </c>
    </row>
    <row r="20" spans="1:28" x14ac:dyDescent="0.25">
      <c r="S20" s="115" t="s">
        <v>64</v>
      </c>
      <c r="T20" s="115"/>
      <c r="U20" s="116"/>
      <c r="V20" s="116">
        <v>48</v>
      </c>
      <c r="W20" s="116">
        <v>59</v>
      </c>
      <c r="X20" s="116">
        <v>68</v>
      </c>
      <c r="Y20" s="112">
        <v>64</v>
      </c>
      <c r="Z20" s="112">
        <v>68</v>
      </c>
      <c r="AB20" s="117">
        <f t="shared" si="2"/>
        <v>2.883799830364716E-2</v>
      </c>
    </row>
    <row r="21" spans="1:28" x14ac:dyDescent="0.25">
      <c r="S21" s="115" t="s">
        <v>65</v>
      </c>
      <c r="T21" s="115"/>
      <c r="U21" s="116"/>
      <c r="V21" s="116">
        <v>86</v>
      </c>
      <c r="W21" s="116">
        <v>87</v>
      </c>
      <c r="X21" s="116">
        <v>101</v>
      </c>
      <c r="Y21" s="112">
        <v>115</v>
      </c>
      <c r="Z21" s="112">
        <v>131</v>
      </c>
      <c r="AB21" s="117">
        <f t="shared" si="2"/>
        <v>5.5555555555555552E-2</v>
      </c>
    </row>
    <row r="22" spans="1:28" x14ac:dyDescent="0.25">
      <c r="S22" s="115" t="s">
        <v>66</v>
      </c>
      <c r="T22" s="115"/>
      <c r="U22" s="116"/>
      <c r="V22" s="116">
        <v>107</v>
      </c>
      <c r="W22" s="116">
        <v>114</v>
      </c>
      <c r="X22" s="116">
        <v>107</v>
      </c>
      <c r="Y22" s="112">
        <v>137</v>
      </c>
      <c r="Z22" s="112">
        <v>133</v>
      </c>
      <c r="AB22" s="117">
        <f t="shared" si="2"/>
        <v>5.6403731976251058E-2</v>
      </c>
    </row>
    <row r="23" spans="1:28" x14ac:dyDescent="0.25">
      <c r="S23" s="115" t="s">
        <v>67</v>
      </c>
      <c r="T23" s="115"/>
      <c r="U23" s="116"/>
      <c r="V23" s="116">
        <v>79</v>
      </c>
      <c r="W23" s="116">
        <v>93</v>
      </c>
      <c r="X23" s="116">
        <v>87</v>
      </c>
      <c r="Y23" s="112">
        <v>83</v>
      </c>
      <c r="Z23" s="112">
        <v>83</v>
      </c>
      <c r="AB23" s="117">
        <f t="shared" si="2"/>
        <v>3.5199321458863446E-2</v>
      </c>
    </row>
    <row r="24" spans="1:28" x14ac:dyDescent="0.25">
      <c r="S24" s="115" t="s">
        <v>68</v>
      </c>
      <c r="T24" s="115"/>
      <c r="U24" s="116"/>
      <c r="V24" s="116">
        <v>3</v>
      </c>
      <c r="W24" s="116">
        <v>8</v>
      </c>
      <c r="X24" s="116">
        <v>14</v>
      </c>
      <c r="Y24" s="112">
        <v>20</v>
      </c>
      <c r="Z24" s="112">
        <v>14</v>
      </c>
      <c r="AB24" s="117">
        <f t="shared" si="2"/>
        <v>5.9372349448685328E-3</v>
      </c>
    </row>
    <row r="25" spans="1:28" x14ac:dyDescent="0.25">
      <c r="S25" s="115" t="s">
        <v>69</v>
      </c>
      <c r="T25" s="115"/>
      <c r="U25" s="116"/>
      <c r="V25" s="116">
        <v>32</v>
      </c>
      <c r="W25" s="116">
        <v>45</v>
      </c>
      <c r="X25" s="116">
        <v>45</v>
      </c>
      <c r="Y25" s="112">
        <v>34</v>
      </c>
      <c r="Z25" s="112">
        <v>37</v>
      </c>
      <c r="AB25" s="117">
        <f t="shared" si="2"/>
        <v>1.5691263782866838E-2</v>
      </c>
    </row>
    <row r="26" spans="1:28" x14ac:dyDescent="0.25">
      <c r="S26" s="115" t="s">
        <v>70</v>
      </c>
      <c r="T26" s="115"/>
      <c r="U26" s="116"/>
      <c r="V26" s="116">
        <v>21</v>
      </c>
      <c r="W26" s="116">
        <v>22</v>
      </c>
      <c r="X26" s="116">
        <v>29</v>
      </c>
      <c r="Y26" s="112">
        <v>42</v>
      </c>
      <c r="Z26" s="112">
        <v>40</v>
      </c>
      <c r="AB26" s="117">
        <f t="shared" si="2"/>
        <v>1.6963528413910092E-2</v>
      </c>
    </row>
    <row r="27" spans="1:28" x14ac:dyDescent="0.25">
      <c r="S27" s="115" t="s">
        <v>71</v>
      </c>
      <c r="T27" s="115"/>
      <c r="U27" s="116"/>
      <c r="V27" s="116">
        <v>43</v>
      </c>
      <c r="W27" s="116">
        <v>64</v>
      </c>
      <c r="X27" s="116">
        <v>63</v>
      </c>
      <c r="Y27" s="112">
        <v>56</v>
      </c>
      <c r="Z27" s="112">
        <v>69</v>
      </c>
      <c r="AB27" s="117">
        <f t="shared" si="2"/>
        <v>2.9262086513994912E-2</v>
      </c>
    </row>
    <row r="28" spans="1:28" x14ac:dyDescent="0.25">
      <c r="S28" s="115" t="s">
        <v>72</v>
      </c>
      <c r="T28" s="115"/>
      <c r="U28" s="116"/>
      <c r="V28" s="116">
        <v>118</v>
      </c>
      <c r="W28" s="116">
        <v>114</v>
      </c>
      <c r="X28" s="116">
        <v>103</v>
      </c>
      <c r="Y28" s="112">
        <v>110</v>
      </c>
      <c r="Z28" s="112">
        <v>99</v>
      </c>
      <c r="AB28" s="117">
        <f t="shared" si="2"/>
        <v>4.1984732824427481E-2</v>
      </c>
    </row>
    <row r="29" spans="1:28" x14ac:dyDescent="0.25">
      <c r="S29" s="115" t="s">
        <v>73</v>
      </c>
      <c r="T29" s="115"/>
      <c r="U29" s="116"/>
      <c r="V29" s="116">
        <v>147</v>
      </c>
      <c r="W29" s="116">
        <v>131</v>
      </c>
      <c r="X29" s="116">
        <v>124</v>
      </c>
      <c r="Y29" s="112">
        <v>165</v>
      </c>
      <c r="Z29" s="112">
        <v>142</v>
      </c>
      <c r="AB29" s="117">
        <f t="shared" si="2"/>
        <v>6.0220525869380828E-2</v>
      </c>
    </row>
    <row r="30" spans="1:28" x14ac:dyDescent="0.25">
      <c r="S30" s="115" t="s">
        <v>74</v>
      </c>
      <c r="T30" s="115"/>
      <c r="U30" s="116"/>
      <c r="V30" s="116">
        <v>155</v>
      </c>
      <c r="W30" s="116">
        <v>180</v>
      </c>
      <c r="X30" s="116">
        <v>191</v>
      </c>
      <c r="Y30" s="112">
        <v>199</v>
      </c>
      <c r="Z30" s="112">
        <v>177</v>
      </c>
      <c r="AB30" s="117">
        <f t="shared" si="2"/>
        <v>7.5063613231552168E-2</v>
      </c>
    </row>
    <row r="31" spans="1:28" x14ac:dyDescent="0.25">
      <c r="S31" s="115" t="s">
        <v>75</v>
      </c>
      <c r="T31" s="115"/>
      <c r="U31" s="116"/>
      <c r="V31" s="116">
        <v>185</v>
      </c>
      <c r="W31" s="116">
        <v>240</v>
      </c>
      <c r="X31" s="116">
        <v>248</v>
      </c>
      <c r="Y31" s="112">
        <v>288</v>
      </c>
      <c r="Z31" s="112">
        <v>258</v>
      </c>
      <c r="AB31" s="117">
        <f t="shared" si="2"/>
        <v>0.10941475826972011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14</v>
      </c>
      <c r="W32" s="116">
        <v>20</v>
      </c>
      <c r="X32" s="116">
        <v>23</v>
      </c>
      <c r="Y32" s="112">
        <v>19</v>
      </c>
      <c r="Z32" s="112">
        <v>28</v>
      </c>
      <c r="AB32" s="117">
        <f t="shared" si="2"/>
        <v>1.1874469889737066E-2</v>
      </c>
    </row>
    <row r="33" spans="19:32" x14ac:dyDescent="0.25">
      <c r="S33" s="115" t="s">
        <v>77</v>
      </c>
      <c r="T33" s="115"/>
      <c r="U33" s="116"/>
      <c r="V33" s="116">
        <v>80</v>
      </c>
      <c r="W33" s="116">
        <v>98</v>
      </c>
      <c r="X33" s="116">
        <v>86</v>
      </c>
      <c r="Y33" s="112">
        <v>96</v>
      </c>
      <c r="Z33" s="112">
        <v>90</v>
      </c>
      <c r="AB33" s="117">
        <f t="shared" si="2"/>
        <v>3.8167938931297711E-2</v>
      </c>
    </row>
    <row r="34" spans="19:32" x14ac:dyDescent="0.25">
      <c r="S34" s="118" t="s">
        <v>53</v>
      </c>
      <c r="T34" s="118"/>
      <c r="U34" s="119"/>
      <c r="V34" s="119">
        <v>1950</v>
      </c>
      <c r="W34" s="119">
        <v>2263</v>
      </c>
      <c r="X34" s="119">
        <v>2312</v>
      </c>
      <c r="Y34" s="120">
        <v>2435</v>
      </c>
      <c r="Z34" s="120">
        <v>2358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1038</v>
      </c>
      <c r="W37" s="112">
        <v>1279</v>
      </c>
      <c r="X37" s="112">
        <v>1283</v>
      </c>
      <c r="Y37" s="112">
        <v>1300</v>
      </c>
      <c r="Z37" s="112">
        <v>1300</v>
      </c>
      <c r="AB37" s="132">
        <f>Z37/Z40*100</f>
        <v>83.60128617363344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205</v>
      </c>
      <c r="W38" s="112">
        <v>218</v>
      </c>
      <c r="X38" s="112">
        <v>244</v>
      </c>
      <c r="Y38" s="112">
        <v>258</v>
      </c>
      <c r="Z38" s="112">
        <v>255</v>
      </c>
      <c r="AB38" s="132">
        <f>Z38/Z40*100</f>
        <v>16.39871382636656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1243</v>
      </c>
      <c r="W40" s="112">
        <v>1497</v>
      </c>
      <c r="X40" s="112">
        <v>1527</v>
      </c>
      <c r="Y40" s="112">
        <v>1558</v>
      </c>
      <c r="Z40" s="112">
        <v>1555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4</v>
      </c>
      <c r="X44" s="112">
        <v>2</v>
      </c>
      <c r="Y44" s="112">
        <v>3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20</v>
      </c>
      <c r="W45" s="112">
        <v>32</v>
      </c>
      <c r="X45" s="112">
        <v>30</v>
      </c>
      <c r="Y45" s="112">
        <v>27</v>
      </c>
      <c r="Z45" s="112">
        <v>48</v>
      </c>
    </row>
    <row r="46" spans="19:32" x14ac:dyDescent="0.25">
      <c r="S46" s="115" t="s">
        <v>38</v>
      </c>
      <c r="T46" s="115"/>
      <c r="U46" s="112"/>
      <c r="V46" s="112">
        <v>60</v>
      </c>
      <c r="W46" s="112">
        <v>37</v>
      </c>
      <c r="X46" s="112">
        <v>51</v>
      </c>
      <c r="Y46" s="112">
        <v>51</v>
      </c>
      <c r="Z46" s="112">
        <v>57</v>
      </c>
    </row>
    <row r="47" spans="19:32" x14ac:dyDescent="0.25">
      <c r="S47" s="115" t="s">
        <v>39</v>
      </c>
      <c r="T47" s="115"/>
      <c r="U47" s="112"/>
      <c r="V47" s="112">
        <v>113</v>
      </c>
      <c r="W47" s="112">
        <v>71</v>
      </c>
      <c r="X47" s="112">
        <v>100</v>
      </c>
      <c r="Y47" s="112">
        <v>90</v>
      </c>
      <c r="Z47" s="112">
        <v>78</v>
      </c>
    </row>
    <row r="48" spans="19:32" x14ac:dyDescent="0.25">
      <c r="S48" s="115" t="s">
        <v>40</v>
      </c>
      <c r="T48" s="115"/>
      <c r="U48" s="112"/>
      <c r="V48" s="112">
        <v>78</v>
      </c>
      <c r="W48" s="112">
        <v>100</v>
      </c>
      <c r="X48" s="112">
        <v>91</v>
      </c>
      <c r="Y48" s="112">
        <v>106</v>
      </c>
      <c r="Z48" s="112">
        <v>97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65</v>
      </c>
      <c r="W49" s="112">
        <v>87</v>
      </c>
      <c r="X49" s="112">
        <v>91</v>
      </c>
      <c r="Y49" s="112">
        <v>95</v>
      </c>
      <c r="Z49" s="112">
        <v>95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Mount Remarkable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57</v>
      </c>
      <c r="W50" s="112">
        <v>76</v>
      </c>
      <c r="X50" s="112">
        <v>72</v>
      </c>
      <c r="Y50" s="112">
        <v>96</v>
      </c>
      <c r="Z50" s="112">
        <v>85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83</v>
      </c>
      <c r="W51" s="112">
        <v>81</v>
      </c>
      <c r="X51" s="112">
        <v>68</v>
      </c>
      <c r="Y51" s="112">
        <v>55</v>
      </c>
      <c r="Z51" s="112">
        <v>69</v>
      </c>
    </row>
    <row r="52" spans="1:26" ht="15" customHeight="1" x14ac:dyDescent="0.25">
      <c r="S52" s="115" t="s">
        <v>44</v>
      </c>
      <c r="T52" s="115"/>
      <c r="U52" s="112"/>
      <c r="V52" s="112">
        <v>88</v>
      </c>
      <c r="W52" s="112">
        <v>108</v>
      </c>
      <c r="X52" s="112">
        <v>103</v>
      </c>
      <c r="Y52" s="112">
        <v>114</v>
      </c>
      <c r="Z52" s="112">
        <v>106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114</v>
      </c>
      <c r="W53" s="112">
        <v>140</v>
      </c>
      <c r="X53" s="112">
        <v>126</v>
      </c>
      <c r="Y53" s="112">
        <v>104</v>
      </c>
      <c r="Z53" s="112">
        <v>112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134</v>
      </c>
      <c r="W54" s="112">
        <v>166</v>
      </c>
      <c r="X54" s="112">
        <v>159</v>
      </c>
      <c r="Y54" s="112">
        <v>134</v>
      </c>
      <c r="Z54" s="112">
        <v>117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131</v>
      </c>
      <c r="W55" s="112">
        <v>176</v>
      </c>
      <c r="X55" s="112">
        <v>189</v>
      </c>
      <c r="Y55" s="112">
        <v>182</v>
      </c>
      <c r="Z55" s="112">
        <v>172</v>
      </c>
    </row>
    <row r="56" spans="1:26" ht="15" customHeight="1" x14ac:dyDescent="0.25">
      <c r="S56" s="115" t="s">
        <v>48</v>
      </c>
      <c r="T56" s="115"/>
      <c r="U56" s="112"/>
      <c r="V56" s="112">
        <v>48</v>
      </c>
      <c r="W56" s="112">
        <v>60</v>
      </c>
      <c r="X56" s="112">
        <v>71</v>
      </c>
      <c r="Y56" s="112">
        <v>106</v>
      </c>
      <c r="Z56" s="112">
        <v>116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32</v>
      </c>
      <c r="W57" s="112">
        <v>40</v>
      </c>
      <c r="X57" s="112">
        <v>40</v>
      </c>
      <c r="Y57" s="112">
        <v>35</v>
      </c>
      <c r="Z57" s="112">
        <v>38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4</v>
      </c>
      <c r="W58" s="112">
        <v>15</v>
      </c>
      <c r="X58" s="112">
        <v>20</v>
      </c>
      <c r="Y58" s="112">
        <v>25</v>
      </c>
      <c r="Z58" s="112">
        <v>33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5</v>
      </c>
      <c r="W59" s="112">
        <v>9</v>
      </c>
      <c r="X59" s="112">
        <v>4</v>
      </c>
      <c r="Y59" s="112">
        <v>6</v>
      </c>
      <c r="Z59" s="112">
        <v>9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3</v>
      </c>
      <c r="W60" s="112">
        <v>10</v>
      </c>
      <c r="X60" s="112">
        <v>9</v>
      </c>
      <c r="Y60" s="112">
        <v>11</v>
      </c>
      <c r="Z60" s="112">
        <v>7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1039</v>
      </c>
      <c r="W61" s="112">
        <v>1203</v>
      </c>
      <c r="X61" s="112">
        <v>1226</v>
      </c>
      <c r="Y61" s="112">
        <v>1231</v>
      </c>
      <c r="Z61" s="112">
        <v>1225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</v>
      </c>
      <c r="W63" s="112">
        <v>5</v>
      </c>
      <c r="X63" s="112">
        <v>7</v>
      </c>
      <c r="Y63" s="112">
        <v>6</v>
      </c>
      <c r="Z63" s="112">
        <v>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11</v>
      </c>
      <c r="W64" s="112">
        <v>22</v>
      </c>
      <c r="X64" s="112">
        <v>22</v>
      </c>
      <c r="Y64" s="112">
        <v>38</v>
      </c>
      <c r="Z64" s="112">
        <v>32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Mount Remarkable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50</v>
      </c>
      <c r="W65" s="112">
        <v>37</v>
      </c>
      <c r="X65" s="112">
        <v>41</v>
      </c>
      <c r="Y65" s="112">
        <v>61</v>
      </c>
      <c r="Z65" s="112">
        <v>39</v>
      </c>
    </row>
    <row r="66" spans="1:26" x14ac:dyDescent="0.25">
      <c r="S66" s="115" t="s">
        <v>39</v>
      </c>
      <c r="T66" s="115"/>
      <c r="U66" s="112"/>
      <c r="V66" s="112">
        <v>95</v>
      </c>
      <c r="W66" s="112">
        <v>87</v>
      </c>
      <c r="X66" s="112">
        <v>75</v>
      </c>
      <c r="Y66" s="112">
        <v>96</v>
      </c>
      <c r="Z66" s="112">
        <v>76</v>
      </c>
    </row>
    <row r="67" spans="1:26" x14ac:dyDescent="0.25">
      <c r="S67" s="115" t="s">
        <v>40</v>
      </c>
      <c r="T67" s="115"/>
      <c r="U67" s="112"/>
      <c r="V67" s="112">
        <v>65</v>
      </c>
      <c r="W67" s="112">
        <v>84</v>
      </c>
      <c r="X67" s="112">
        <v>64</v>
      </c>
      <c r="Y67" s="112">
        <v>95</v>
      </c>
      <c r="Z67" s="112">
        <v>107</v>
      </c>
    </row>
    <row r="68" spans="1:26" x14ac:dyDescent="0.25">
      <c r="S68" s="115" t="s">
        <v>41</v>
      </c>
      <c r="T68" s="115"/>
      <c r="U68" s="112"/>
      <c r="V68" s="112">
        <v>62</v>
      </c>
      <c r="W68" s="112">
        <v>67</v>
      </c>
      <c r="X68" s="112">
        <v>69</v>
      </c>
      <c r="Y68" s="112">
        <v>72</v>
      </c>
      <c r="Z68" s="112">
        <v>60</v>
      </c>
    </row>
    <row r="69" spans="1:26" x14ac:dyDescent="0.25">
      <c r="S69" s="115" t="s">
        <v>42</v>
      </c>
      <c r="T69" s="115"/>
      <c r="U69" s="112"/>
      <c r="V69" s="112">
        <v>68</v>
      </c>
      <c r="W69" s="112">
        <v>89</v>
      </c>
      <c r="X69" s="112">
        <v>93</v>
      </c>
      <c r="Y69" s="112">
        <v>81</v>
      </c>
      <c r="Z69" s="112">
        <v>86</v>
      </c>
    </row>
    <row r="70" spans="1:26" x14ac:dyDescent="0.25">
      <c r="S70" s="115" t="s">
        <v>43</v>
      </c>
      <c r="T70" s="115"/>
      <c r="U70" s="112"/>
      <c r="V70" s="112">
        <v>54</v>
      </c>
      <c r="W70" s="112">
        <v>76</v>
      </c>
      <c r="X70" s="112">
        <v>89</v>
      </c>
      <c r="Y70" s="112">
        <v>92</v>
      </c>
      <c r="Z70" s="112">
        <v>87</v>
      </c>
    </row>
    <row r="71" spans="1:26" x14ac:dyDescent="0.25">
      <c r="S71" s="115" t="s">
        <v>44</v>
      </c>
      <c r="T71" s="115"/>
      <c r="U71" s="112"/>
      <c r="V71" s="112">
        <v>91</v>
      </c>
      <c r="W71" s="112">
        <v>88</v>
      </c>
      <c r="X71" s="112">
        <v>87</v>
      </c>
      <c r="Y71" s="112">
        <v>89</v>
      </c>
      <c r="Z71" s="112">
        <v>82</v>
      </c>
    </row>
    <row r="72" spans="1:26" x14ac:dyDescent="0.25">
      <c r="S72" s="115" t="s">
        <v>45</v>
      </c>
      <c r="T72" s="115"/>
      <c r="U72" s="112"/>
      <c r="V72" s="112">
        <v>118</v>
      </c>
      <c r="W72" s="112">
        <v>144</v>
      </c>
      <c r="X72" s="112">
        <v>118</v>
      </c>
      <c r="Y72" s="112">
        <v>132</v>
      </c>
      <c r="Z72" s="112">
        <v>124</v>
      </c>
    </row>
    <row r="73" spans="1:26" x14ac:dyDescent="0.25">
      <c r="S73" s="115" t="s">
        <v>46</v>
      </c>
      <c r="T73" s="115"/>
      <c r="U73" s="112"/>
      <c r="V73" s="112">
        <v>143</v>
      </c>
      <c r="W73" s="112">
        <v>162</v>
      </c>
      <c r="X73" s="112">
        <v>174</v>
      </c>
      <c r="Y73" s="112">
        <v>143</v>
      </c>
      <c r="Z73" s="112">
        <v>150</v>
      </c>
    </row>
    <row r="74" spans="1:26" x14ac:dyDescent="0.25">
      <c r="S74" s="115" t="s">
        <v>47</v>
      </c>
      <c r="T74" s="115"/>
      <c r="U74" s="112"/>
      <c r="V74" s="112">
        <v>76</v>
      </c>
      <c r="W74" s="112">
        <v>109</v>
      </c>
      <c r="X74" s="112">
        <v>128</v>
      </c>
      <c r="Y74" s="112">
        <v>170</v>
      </c>
      <c r="Z74" s="112">
        <v>157</v>
      </c>
    </row>
    <row r="75" spans="1:26" x14ac:dyDescent="0.25">
      <c r="S75" s="115" t="s">
        <v>48</v>
      </c>
      <c r="T75" s="115"/>
      <c r="U75" s="112"/>
      <c r="V75" s="112">
        <v>43</v>
      </c>
      <c r="W75" s="112">
        <v>56</v>
      </c>
      <c r="X75" s="112">
        <v>70</v>
      </c>
      <c r="Y75" s="112">
        <v>75</v>
      </c>
      <c r="Z75" s="112">
        <v>71</v>
      </c>
    </row>
    <row r="76" spans="1:26" x14ac:dyDescent="0.25">
      <c r="S76" s="115" t="s">
        <v>49</v>
      </c>
      <c r="T76" s="115"/>
      <c r="U76" s="112"/>
      <c r="V76" s="112">
        <v>14</v>
      </c>
      <c r="W76" s="112">
        <v>21</v>
      </c>
      <c r="X76" s="112">
        <v>23</v>
      </c>
      <c r="Y76" s="112">
        <v>31</v>
      </c>
      <c r="Z76" s="112">
        <v>31</v>
      </c>
    </row>
    <row r="77" spans="1:26" x14ac:dyDescent="0.25">
      <c r="S77" s="115" t="s">
        <v>50</v>
      </c>
      <c r="T77" s="115"/>
      <c r="U77" s="112"/>
      <c r="V77" s="112">
        <v>8</v>
      </c>
      <c r="W77" s="112">
        <v>12</v>
      </c>
      <c r="X77" s="112">
        <v>12</v>
      </c>
      <c r="Y77" s="112">
        <v>14</v>
      </c>
      <c r="Z77" s="112">
        <v>11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4</v>
      </c>
      <c r="X78" s="112">
        <v>5</v>
      </c>
      <c r="Y78" s="112">
        <v>4</v>
      </c>
      <c r="Z78" s="112">
        <v>5</v>
      </c>
    </row>
    <row r="79" spans="1:26" x14ac:dyDescent="0.25">
      <c r="S79" s="115" t="s">
        <v>52</v>
      </c>
      <c r="T79" s="115"/>
      <c r="U79" s="112"/>
      <c r="V79" s="112">
        <v>6</v>
      </c>
      <c r="W79" s="112">
        <v>8</v>
      </c>
      <c r="X79" s="112">
        <v>6</v>
      </c>
      <c r="Y79" s="112">
        <v>8</v>
      </c>
      <c r="Z79" s="112">
        <v>3</v>
      </c>
    </row>
    <row r="80" spans="1:26" x14ac:dyDescent="0.25">
      <c r="S80" s="118" t="s">
        <v>53</v>
      </c>
      <c r="T80" s="118"/>
      <c r="U80" s="112"/>
      <c r="V80" s="112">
        <v>914</v>
      </c>
      <c r="W80" s="112">
        <v>1060</v>
      </c>
      <c r="X80" s="112">
        <v>1083</v>
      </c>
      <c r="Y80" s="112">
        <v>1200</v>
      </c>
      <c r="Z80" s="112">
        <v>1135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Mount Remarkable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49</v>
      </c>
      <c r="W83" s="112">
        <v>44</v>
      </c>
      <c r="X83" s="112">
        <v>43</v>
      </c>
      <c r="Y83" s="112">
        <v>50</v>
      </c>
      <c r="Z83" s="112">
        <v>54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38</v>
      </c>
      <c r="W84" s="112">
        <v>42</v>
      </c>
      <c r="X84" s="112">
        <v>45</v>
      </c>
      <c r="Y84" s="112">
        <v>51</v>
      </c>
      <c r="Z84" s="112">
        <v>51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121</v>
      </c>
      <c r="W85" s="112">
        <v>151</v>
      </c>
      <c r="X85" s="112">
        <v>135</v>
      </c>
      <c r="Y85" s="112">
        <v>139</v>
      </c>
      <c r="Z85" s="112">
        <v>143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2,358</v>
      </c>
      <c r="D86" s="94">
        <f t="shared" ref="D86:D91" si="4">AD4</f>
        <v>-3.082614056720101E-2</v>
      </c>
      <c r="E86" s="95">
        <f t="shared" ref="E86:E91" si="5">AD4</f>
        <v>-3.082614056720101E-2</v>
      </c>
      <c r="F86" s="94">
        <f t="shared" ref="F86:F91" si="6">AF4</f>
        <v>0.20923076923076933</v>
      </c>
      <c r="G86" s="95">
        <f t="shared" ref="G86:G91" si="7">AF4</f>
        <v>0.20923076923076933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26</v>
      </c>
      <c r="W86" s="112">
        <v>24</v>
      </c>
      <c r="X86" s="112">
        <v>33</v>
      </c>
      <c r="Y86" s="112">
        <v>24</v>
      </c>
      <c r="Z86" s="112">
        <v>24</v>
      </c>
    </row>
    <row r="87" spans="1:30" ht="15" customHeight="1" x14ac:dyDescent="0.25">
      <c r="A87" s="96" t="s">
        <v>4</v>
      </c>
      <c r="B87" s="49"/>
      <c r="C87" s="97" t="str">
        <f t="shared" si="3"/>
        <v>1,227</v>
      </c>
      <c r="D87" s="94">
        <f t="shared" si="4"/>
        <v>0</v>
      </c>
      <c r="E87" s="95">
        <f t="shared" si="5"/>
        <v>0</v>
      </c>
      <c r="F87" s="94">
        <f t="shared" si="6"/>
        <v>0.1809432146294514</v>
      </c>
      <c r="G87" s="95">
        <f t="shared" si="7"/>
        <v>0.1809432146294514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14</v>
      </c>
      <c r="W87" s="112">
        <v>12</v>
      </c>
      <c r="X87" s="112">
        <v>18</v>
      </c>
      <c r="Y87" s="112">
        <v>17</v>
      </c>
      <c r="Z87" s="112">
        <v>24</v>
      </c>
    </row>
    <row r="88" spans="1:30" ht="15" customHeight="1" x14ac:dyDescent="0.25">
      <c r="A88" s="96" t="s">
        <v>5</v>
      </c>
      <c r="B88" s="49"/>
      <c r="C88" s="97" t="str">
        <f t="shared" si="3"/>
        <v>1,133</v>
      </c>
      <c r="D88" s="94">
        <f t="shared" si="4"/>
        <v>-5.4257095158597668E-2</v>
      </c>
      <c r="E88" s="95">
        <f t="shared" si="5"/>
        <v>-5.4257095158597668E-2</v>
      </c>
      <c r="F88" s="94">
        <f t="shared" si="6"/>
        <v>0.23960612691466077</v>
      </c>
      <c r="G88" s="95">
        <f t="shared" si="7"/>
        <v>0.23960612691466077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11</v>
      </c>
      <c r="W88" s="112">
        <v>11</v>
      </c>
      <c r="X88" s="112">
        <v>10</v>
      </c>
      <c r="Y88" s="112">
        <v>13</v>
      </c>
      <c r="Z88" s="112">
        <v>16</v>
      </c>
    </row>
    <row r="89" spans="1:30" ht="15" customHeight="1" x14ac:dyDescent="0.25">
      <c r="A89" s="49" t="s">
        <v>6</v>
      </c>
      <c r="B89" s="49"/>
      <c r="C89" s="97" t="str">
        <f t="shared" si="3"/>
        <v>1,562</v>
      </c>
      <c r="D89" s="94">
        <f t="shared" si="4"/>
        <v>5.7952350289762755E-3</v>
      </c>
      <c r="E89" s="95">
        <f t="shared" si="5"/>
        <v>5.7952350289762755E-3</v>
      </c>
      <c r="F89" s="94">
        <f t="shared" si="6"/>
        <v>0.25361155698234339</v>
      </c>
      <c r="G89" s="95">
        <f t="shared" si="7"/>
        <v>0.25361155698234339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79</v>
      </c>
      <c r="W89" s="112">
        <v>105</v>
      </c>
      <c r="X89" s="112">
        <v>92</v>
      </c>
      <c r="Y89" s="112">
        <v>95</v>
      </c>
      <c r="Z89" s="112">
        <v>116</v>
      </c>
    </row>
    <row r="90" spans="1:30" ht="15" customHeight="1" x14ac:dyDescent="0.25">
      <c r="A90" s="49" t="s">
        <v>95</v>
      </c>
      <c r="B90" s="49"/>
      <c r="C90" s="97" t="str">
        <f t="shared" si="3"/>
        <v>$37,140</v>
      </c>
      <c r="D90" s="94">
        <f t="shared" si="4"/>
        <v>8.5001735301644565E-2</v>
      </c>
      <c r="E90" s="95">
        <f t="shared" si="5"/>
        <v>8.5001735301644565E-2</v>
      </c>
      <c r="F90" s="94">
        <f t="shared" si="6"/>
        <v>8.6886541219162394E-2</v>
      </c>
      <c r="G90" s="95">
        <f t="shared" si="7"/>
        <v>8.6886541219162394E-2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120</v>
      </c>
      <c r="W90" s="112">
        <v>132</v>
      </c>
      <c r="X90" s="112">
        <v>129</v>
      </c>
      <c r="Y90" s="112">
        <v>121</v>
      </c>
      <c r="Z90" s="112">
        <v>102</v>
      </c>
    </row>
    <row r="91" spans="1:30" ht="15" customHeight="1" x14ac:dyDescent="0.25">
      <c r="A91" s="49" t="s">
        <v>7</v>
      </c>
      <c r="B91" s="49"/>
      <c r="C91" s="97" t="str">
        <f t="shared" si="3"/>
        <v>$91.9 mil</v>
      </c>
      <c r="D91" s="94">
        <f t="shared" si="4"/>
        <v>0.12186444923222672</v>
      </c>
      <c r="E91" s="95">
        <f t="shared" si="5"/>
        <v>0.12186444923222672</v>
      </c>
      <c r="F91" s="94">
        <f t="shared" si="6"/>
        <v>0.75805044806828992</v>
      </c>
      <c r="G91" s="95">
        <f t="shared" si="7"/>
        <v>0.75805044806828992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640</v>
      </c>
      <c r="W91" s="112">
        <v>789</v>
      </c>
      <c r="X91" s="112">
        <v>804</v>
      </c>
      <c r="Y91" s="112">
        <v>803</v>
      </c>
      <c r="Z91" s="112">
        <v>826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36</v>
      </c>
      <c r="W93" s="112">
        <v>50</v>
      </c>
      <c r="X93" s="112">
        <v>45</v>
      </c>
      <c r="Y93" s="112">
        <v>49</v>
      </c>
      <c r="Z93" s="112">
        <v>49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129</v>
      </c>
      <c r="W94" s="112">
        <v>144</v>
      </c>
      <c r="X94" s="112">
        <v>159</v>
      </c>
      <c r="Y94" s="112">
        <v>167</v>
      </c>
      <c r="Z94" s="112">
        <v>149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27</v>
      </c>
      <c r="W95" s="112">
        <v>24</v>
      </c>
      <c r="X95" s="112">
        <v>24</v>
      </c>
      <c r="Y95" s="112">
        <v>24</v>
      </c>
      <c r="Z95" s="112">
        <v>28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114</v>
      </c>
      <c r="W96" s="112">
        <v>113</v>
      </c>
      <c r="X96" s="112">
        <v>111</v>
      </c>
      <c r="Y96" s="112">
        <v>104</v>
      </c>
      <c r="Z96" s="112">
        <v>108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90</v>
      </c>
      <c r="W97" s="112">
        <v>90</v>
      </c>
      <c r="X97" s="112">
        <v>100</v>
      </c>
      <c r="Y97" s="112">
        <v>110</v>
      </c>
      <c r="Z97" s="112">
        <v>104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31</v>
      </c>
      <c r="W98" s="112">
        <v>38</v>
      </c>
      <c r="X98" s="112">
        <v>33</v>
      </c>
      <c r="Y98" s="112">
        <v>38</v>
      </c>
      <c r="Z98" s="112">
        <v>44</v>
      </c>
    </row>
    <row r="99" spans="1:32" ht="15" customHeight="1" x14ac:dyDescent="0.25">
      <c r="S99" s="115" t="s">
        <v>188</v>
      </c>
      <c r="T99" s="115"/>
      <c r="U99" s="112"/>
      <c r="V99" s="112">
        <v>7</v>
      </c>
      <c r="W99" s="112">
        <v>11</v>
      </c>
      <c r="X99" s="112">
        <v>9</v>
      </c>
      <c r="Y99" s="112">
        <v>13</v>
      </c>
      <c r="Z99" s="112">
        <v>13</v>
      </c>
    </row>
    <row r="100" spans="1:32" ht="15" customHeight="1" x14ac:dyDescent="0.25">
      <c r="S100" s="115" t="s">
        <v>58</v>
      </c>
      <c r="T100" s="115"/>
      <c r="U100" s="112"/>
      <c r="V100" s="112">
        <v>55</v>
      </c>
      <c r="W100" s="112">
        <v>55</v>
      </c>
      <c r="X100" s="112">
        <v>51</v>
      </c>
      <c r="Y100" s="112">
        <v>52</v>
      </c>
      <c r="Z100" s="112">
        <v>44</v>
      </c>
    </row>
    <row r="101" spans="1:32" x14ac:dyDescent="0.25">
      <c r="A101" s="18"/>
      <c r="S101" s="118" t="s">
        <v>53</v>
      </c>
      <c r="T101" s="118"/>
      <c r="U101" s="112"/>
      <c r="V101" s="112">
        <v>603</v>
      </c>
      <c r="W101" s="112">
        <v>705</v>
      </c>
      <c r="X101" s="112">
        <v>711</v>
      </c>
      <c r="Y101" s="112">
        <v>750</v>
      </c>
      <c r="Z101" s="112">
        <v>734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1197</v>
      </c>
      <c r="W104" s="112">
        <v>1269</v>
      </c>
      <c r="X104" s="112">
        <v>1276</v>
      </c>
      <c r="Y104" s="112">
        <v>1357</v>
      </c>
      <c r="Z104" s="112">
        <v>1389</v>
      </c>
      <c r="AB104" s="109" t="str">
        <f>TEXT(Z104,"###,###")</f>
        <v>1,389</v>
      </c>
      <c r="AD104" s="130">
        <f>Z104/($Z$4)*100</f>
        <v>58.905852417302796</v>
      </c>
      <c r="AF104" s="109"/>
    </row>
    <row r="105" spans="1:32" x14ac:dyDescent="0.25">
      <c r="S105" s="115" t="s">
        <v>17</v>
      </c>
      <c r="T105" s="115"/>
      <c r="U105" s="112"/>
      <c r="V105" s="112">
        <v>385</v>
      </c>
      <c r="W105" s="112">
        <v>443</v>
      </c>
      <c r="X105" s="112">
        <v>447</v>
      </c>
      <c r="Y105" s="112">
        <v>508</v>
      </c>
      <c r="Z105" s="112">
        <v>464</v>
      </c>
      <c r="AB105" s="109" t="str">
        <f>TEXT(Z105,"###,###")</f>
        <v>464</v>
      </c>
      <c r="AD105" s="130">
        <f>Z105/($Z$4)*100</f>
        <v>19.677692960135708</v>
      </c>
      <c r="AF105" s="109"/>
    </row>
    <row r="106" spans="1:32" x14ac:dyDescent="0.25">
      <c r="S106" s="118" t="s">
        <v>53</v>
      </c>
      <c r="T106" s="118"/>
      <c r="U106" s="120"/>
      <c r="V106" s="120">
        <v>1582</v>
      </c>
      <c r="W106" s="120">
        <v>1712</v>
      </c>
      <c r="X106" s="120">
        <v>1723</v>
      </c>
      <c r="Y106" s="120">
        <v>1865</v>
      </c>
      <c r="Z106" s="120">
        <v>1853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274</v>
      </c>
      <c r="W108" s="112">
        <v>340</v>
      </c>
      <c r="X108" s="112">
        <v>368</v>
      </c>
      <c r="Y108" s="112">
        <v>369</v>
      </c>
      <c r="Z108" s="112">
        <v>399</v>
      </c>
      <c r="AB108" s="109" t="str">
        <f>TEXT(Z108,"###,###")</f>
        <v>399</v>
      </c>
      <c r="AD108" s="130">
        <f>Z108/($Z$4)*100</f>
        <v>16.921119592875318</v>
      </c>
      <c r="AF108" s="109"/>
    </row>
    <row r="109" spans="1:32" x14ac:dyDescent="0.25">
      <c r="S109" s="115" t="s">
        <v>20</v>
      </c>
      <c r="T109" s="115"/>
      <c r="U109" s="112"/>
      <c r="V109" s="112">
        <v>264</v>
      </c>
      <c r="W109" s="112">
        <v>272</v>
      </c>
      <c r="X109" s="112">
        <v>328</v>
      </c>
      <c r="Y109" s="112">
        <v>364</v>
      </c>
      <c r="Z109" s="112">
        <v>352</v>
      </c>
      <c r="AB109" s="109" t="str">
        <f>TEXT(Z109,"###,###")</f>
        <v>352</v>
      </c>
      <c r="AD109" s="130">
        <f>Z109/($Z$4)*100</f>
        <v>14.927905004240882</v>
      </c>
      <c r="AF109" s="109"/>
    </row>
    <row r="110" spans="1:32" x14ac:dyDescent="0.25">
      <c r="S110" s="115" t="s">
        <v>21</v>
      </c>
      <c r="T110" s="115"/>
      <c r="U110" s="112"/>
      <c r="V110" s="112">
        <v>353</v>
      </c>
      <c r="W110" s="112">
        <v>356</v>
      </c>
      <c r="X110" s="112">
        <v>328</v>
      </c>
      <c r="Y110" s="112">
        <v>393</v>
      </c>
      <c r="Z110" s="112">
        <v>395</v>
      </c>
      <c r="AB110" s="109" t="str">
        <f>TEXT(Z110,"###,###")</f>
        <v>395</v>
      </c>
      <c r="AD110" s="130">
        <f>Z110/($Z$4)*100</f>
        <v>16.751484308736217</v>
      </c>
      <c r="AF110" s="109"/>
    </row>
    <row r="111" spans="1:32" x14ac:dyDescent="0.25">
      <c r="S111" s="115" t="s">
        <v>22</v>
      </c>
      <c r="T111" s="115"/>
      <c r="U111" s="112"/>
      <c r="V111" s="112">
        <v>638</v>
      </c>
      <c r="W111" s="112">
        <v>729</v>
      </c>
      <c r="X111" s="112">
        <v>699</v>
      </c>
      <c r="Y111" s="112">
        <v>736</v>
      </c>
      <c r="Z111" s="112">
        <v>702</v>
      </c>
      <c r="AB111" s="109" t="str">
        <f>TEXT(Z111,"###,###")</f>
        <v>702</v>
      </c>
      <c r="AD111" s="130">
        <f>Z111/($Z$4)*100</f>
        <v>29.770992366412212</v>
      </c>
      <c r="AF111" s="109"/>
    </row>
    <row r="112" spans="1:32" x14ac:dyDescent="0.25">
      <c r="S112" s="118" t="s">
        <v>53</v>
      </c>
      <c r="T112" s="118"/>
      <c r="U112" s="112"/>
      <c r="V112" s="112">
        <v>1953</v>
      </c>
      <c r="W112" s="112">
        <v>2260</v>
      </c>
      <c r="X112" s="112">
        <v>2312</v>
      </c>
      <c r="Y112" s="112">
        <v>2435</v>
      </c>
      <c r="Z112" s="112">
        <v>2359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46.27</v>
      </c>
      <c r="W118" s="131">
        <v>47.95</v>
      </c>
      <c r="X118" s="131">
        <v>48.36</v>
      </c>
      <c r="Y118" s="131">
        <v>48.02</v>
      </c>
      <c r="Z118" s="131">
        <v>48.39</v>
      </c>
      <c r="AB118" s="109" t="str">
        <f>TEXT(Z118,"##.0")</f>
        <v>48.4</v>
      </c>
    </row>
    <row r="120" spans="19:32" x14ac:dyDescent="0.25">
      <c r="S120" s="101" t="s">
        <v>97</v>
      </c>
      <c r="T120" s="112"/>
      <c r="U120" s="112"/>
      <c r="V120" s="112">
        <v>825</v>
      </c>
      <c r="W120" s="112">
        <v>924</v>
      </c>
      <c r="X120" s="112">
        <v>928</v>
      </c>
      <c r="Y120" s="112">
        <v>957</v>
      </c>
      <c r="Z120" s="112">
        <v>958</v>
      </c>
      <c r="AB120" s="109" t="str">
        <f>TEXT(Z120,"###,###")</f>
        <v>958</v>
      </c>
    </row>
    <row r="121" spans="19:32" x14ac:dyDescent="0.25">
      <c r="S121" s="101" t="s">
        <v>98</v>
      </c>
      <c r="T121" s="112"/>
      <c r="U121" s="112"/>
      <c r="V121" s="112">
        <v>201</v>
      </c>
      <c r="W121" s="112">
        <v>319</v>
      </c>
      <c r="X121" s="112">
        <v>344</v>
      </c>
      <c r="Y121" s="112">
        <v>329</v>
      </c>
      <c r="Z121" s="112">
        <v>350</v>
      </c>
      <c r="AB121" s="109" t="str">
        <f>TEXT(Z121,"###,###")</f>
        <v>350</v>
      </c>
    </row>
    <row r="122" spans="19:32" x14ac:dyDescent="0.25">
      <c r="S122" s="101" t="s">
        <v>99</v>
      </c>
      <c r="T122" s="112"/>
      <c r="U122" s="112"/>
      <c r="V122" s="112">
        <v>213</v>
      </c>
      <c r="W122" s="112">
        <v>251</v>
      </c>
      <c r="X122" s="112">
        <v>251</v>
      </c>
      <c r="Y122" s="112">
        <v>265</v>
      </c>
      <c r="Z122" s="112">
        <v>254</v>
      </c>
      <c r="AB122" s="109" t="str">
        <f>TEXT(Z122,"###,###")</f>
        <v>254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1038</v>
      </c>
      <c r="W124" s="112">
        <v>1175</v>
      </c>
      <c r="X124" s="112">
        <v>1179</v>
      </c>
      <c r="Y124" s="112">
        <v>1222</v>
      </c>
      <c r="Z124" s="112">
        <v>1212</v>
      </c>
      <c r="AB124" s="109" t="str">
        <f>TEXT(Z124,"###,###")</f>
        <v>1,212</v>
      </c>
      <c r="AD124" s="127">
        <f>Z124/$Z$7*100</f>
        <v>77.592829705505764</v>
      </c>
    </row>
    <row r="125" spans="19:32" x14ac:dyDescent="0.25">
      <c r="S125" s="101" t="s">
        <v>101</v>
      </c>
      <c r="T125" s="112"/>
      <c r="U125" s="112"/>
      <c r="V125" s="112">
        <v>414</v>
      </c>
      <c r="W125" s="112">
        <v>570</v>
      </c>
      <c r="X125" s="112">
        <v>595</v>
      </c>
      <c r="Y125" s="112">
        <v>594</v>
      </c>
      <c r="Z125" s="112">
        <v>604</v>
      </c>
      <c r="AB125" s="109" t="str">
        <f>TEXT(Z125,"###,###")</f>
        <v>604</v>
      </c>
      <c r="AD125" s="127">
        <f>Z125/$Z$7*100</f>
        <v>38.668373879641486</v>
      </c>
    </row>
    <row r="127" spans="19:32" x14ac:dyDescent="0.25">
      <c r="S127" s="101" t="s">
        <v>102</v>
      </c>
      <c r="T127" s="112"/>
      <c r="U127" s="112"/>
      <c r="V127" s="112">
        <v>643</v>
      </c>
      <c r="W127" s="112">
        <v>792</v>
      </c>
      <c r="X127" s="112">
        <v>807</v>
      </c>
      <c r="Y127" s="112">
        <v>802</v>
      </c>
      <c r="Z127" s="112">
        <v>828</v>
      </c>
      <c r="AB127" s="109" t="str">
        <f>TEXT(Z127,"###,###")</f>
        <v>828</v>
      </c>
      <c r="AD127" s="127">
        <f>Z127/$Z$7*100</f>
        <v>53.008962868117791</v>
      </c>
    </row>
    <row r="128" spans="19:32" x14ac:dyDescent="0.25">
      <c r="S128" s="101" t="s">
        <v>103</v>
      </c>
      <c r="T128" s="112"/>
      <c r="U128" s="112"/>
      <c r="V128" s="112">
        <v>603</v>
      </c>
      <c r="W128" s="112">
        <v>707</v>
      </c>
      <c r="X128" s="112">
        <v>714</v>
      </c>
      <c r="Y128" s="112">
        <v>746</v>
      </c>
      <c r="Z128" s="112">
        <v>728</v>
      </c>
      <c r="AB128" s="109" t="str">
        <f>TEXT(Z128,"###,###")</f>
        <v>728</v>
      </c>
      <c r="AD128" s="127">
        <f>Z128/$Z$7*100</f>
        <v>46.60691421254802</v>
      </c>
    </row>
    <row r="130" spans="19:20" x14ac:dyDescent="0.25">
      <c r="S130" s="101" t="s">
        <v>261</v>
      </c>
      <c r="T130" s="127">
        <v>61.331626120358521</v>
      </c>
    </row>
    <row r="131" spans="19:20" x14ac:dyDescent="0.25">
      <c r="S131" s="101" t="s">
        <v>262</v>
      </c>
      <c r="T131" s="127">
        <v>22.407170294494239</v>
      </c>
    </row>
    <row r="132" spans="19:20" x14ac:dyDescent="0.25">
      <c r="S132" s="101" t="s">
        <v>263</v>
      </c>
      <c r="T132" s="127">
        <v>16.261203585147246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D97CDF2-8C3F-499F-A678-7E55106B98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BF3E538-B825-4AA2-9A94-7C4A4F73D2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439EDEE-43DF-4E70-AC87-71C219FB67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5B793EB-7C6A-4D8C-91A7-38BFD25D36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6FCB2-1DB2-4485-9152-8090EB9BC01B}">
  <sheetPr codeName="Sheet10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144</v>
      </c>
      <c r="T1" s="99"/>
      <c r="U1" s="99"/>
      <c r="V1" s="99"/>
      <c r="W1" s="99"/>
      <c r="X1" s="99"/>
      <c r="Y1" s="100" t="s">
        <v>228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144</v>
      </c>
      <c r="Y3" s="105" t="s">
        <v>228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10.38 Murray Bridge,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14838</v>
      </c>
      <c r="W4" s="108">
        <v>14885</v>
      </c>
      <c r="X4" s="108">
        <v>15858</v>
      </c>
      <c r="Y4" s="108">
        <v>16919</v>
      </c>
      <c r="Z4" s="108">
        <v>17186</v>
      </c>
      <c r="AB4" s="109" t="str">
        <f>TEXT(Z4,"###,###")</f>
        <v>17,186</v>
      </c>
      <c r="AD4" s="110">
        <f>Z4/Y4-1</f>
        <v>1.578107453159161E-2</v>
      </c>
      <c r="AF4" s="110">
        <f>Z4/V4-1</f>
        <v>0.15824235072112147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7811</v>
      </c>
      <c r="W5" s="108">
        <v>7704</v>
      </c>
      <c r="X5" s="108">
        <v>8207</v>
      </c>
      <c r="Y5" s="108">
        <v>8719</v>
      </c>
      <c r="Z5" s="108">
        <v>8815</v>
      </c>
      <c r="AB5" s="109" t="str">
        <f>TEXT(Z5,"###,###")</f>
        <v>8,815</v>
      </c>
      <c r="AD5" s="110">
        <f t="shared" ref="AD5:AD9" si="0">Z5/Y5-1</f>
        <v>1.1010436976717441E-2</v>
      </c>
      <c r="AF5" s="110">
        <f t="shared" ref="AF5:AF9" si="1">Z5/V5-1</f>
        <v>0.12853667904237609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7024</v>
      </c>
      <c r="W6" s="108">
        <v>7182</v>
      </c>
      <c r="X6" s="108">
        <v>7641</v>
      </c>
      <c r="Y6" s="108">
        <v>8183</v>
      </c>
      <c r="Z6" s="108">
        <v>8355</v>
      </c>
      <c r="AB6" s="109" t="str">
        <f>TEXT(Z6,"###,###")</f>
        <v>8,355</v>
      </c>
      <c r="AD6" s="110">
        <f t="shared" si="0"/>
        <v>2.1019186117560817E-2</v>
      </c>
      <c r="AF6" s="110">
        <f t="shared" si="1"/>
        <v>0.18949316628701585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10366</v>
      </c>
      <c r="W7" s="108">
        <v>10509</v>
      </c>
      <c r="X7" s="108">
        <v>10812</v>
      </c>
      <c r="Y7" s="108">
        <v>11223</v>
      </c>
      <c r="Z7" s="108">
        <v>11555</v>
      </c>
      <c r="AB7" s="109" t="str">
        <f>TEXT(Z7,"###,###")</f>
        <v>11,555</v>
      </c>
      <c r="AD7" s="110">
        <f t="shared" si="0"/>
        <v>2.9582108170720822E-2</v>
      </c>
      <c r="AF7" s="110">
        <f t="shared" si="1"/>
        <v>0.11470191009068098</v>
      </c>
    </row>
    <row r="8" spans="1:32" ht="17.25" customHeight="1" x14ac:dyDescent="0.25">
      <c r="A8" s="62" t="s">
        <v>12</v>
      </c>
      <c r="B8" s="63"/>
      <c r="C8" s="29"/>
      <c r="D8" s="64" t="str">
        <f>AB4</f>
        <v>17,186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11,555</v>
      </c>
      <c r="P8" s="65"/>
      <c r="S8" s="107" t="s">
        <v>82</v>
      </c>
      <c r="T8" s="108"/>
      <c r="U8" s="108"/>
      <c r="V8" s="108">
        <v>40043</v>
      </c>
      <c r="W8" s="108">
        <v>39897.57</v>
      </c>
      <c r="X8" s="108">
        <v>40857.19</v>
      </c>
      <c r="Y8" s="108">
        <v>41803.64</v>
      </c>
      <c r="Z8" s="108">
        <v>45427.29</v>
      </c>
      <c r="AB8" s="109" t="str">
        <f>TEXT(Z8,"$###,###")</f>
        <v>$45,427</v>
      </c>
      <c r="AD8" s="110">
        <f t="shared" si="0"/>
        <v>8.6682642946882105E-2</v>
      </c>
      <c r="AF8" s="110">
        <f t="shared" si="1"/>
        <v>0.13446270259471071</v>
      </c>
    </row>
    <row r="9" spans="1:32" x14ac:dyDescent="0.25">
      <c r="A9" s="30" t="s">
        <v>14</v>
      </c>
      <c r="B9" s="69"/>
      <c r="C9" s="70"/>
      <c r="D9" s="71">
        <f>AD104</f>
        <v>79.925520772721981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52.064041540458675</v>
      </c>
      <c r="P9" s="72" t="s">
        <v>83</v>
      </c>
      <c r="S9" s="107" t="s">
        <v>7</v>
      </c>
      <c r="T9" s="108"/>
      <c r="U9" s="108"/>
      <c r="V9" s="108">
        <v>467368968</v>
      </c>
      <c r="W9" s="108">
        <v>495733247</v>
      </c>
      <c r="X9" s="108">
        <v>526744985</v>
      </c>
      <c r="Y9" s="108">
        <v>569297411</v>
      </c>
      <c r="Z9" s="108">
        <v>616535808</v>
      </c>
      <c r="AB9" s="109" t="str">
        <f>TEXT(Z9/1000000,"$#,###.0")&amp;" mil"</f>
        <v>$616.5 mil</v>
      </c>
      <c r="AD9" s="110">
        <f t="shared" si="0"/>
        <v>8.2976658750341548E-2</v>
      </c>
      <c r="AF9" s="110">
        <f t="shared" si="1"/>
        <v>0.31916291027691845</v>
      </c>
    </row>
    <row r="10" spans="1:32" x14ac:dyDescent="0.25">
      <c r="A10" s="30" t="s">
        <v>17</v>
      </c>
      <c r="B10" s="69"/>
      <c r="C10" s="70"/>
      <c r="D10" s="71">
        <f>AD105</f>
        <v>11.887582916327242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47.814798788403287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83.600173085244478</v>
      </c>
      <c r="P11" s="72" t="s">
        <v>83</v>
      </c>
      <c r="S11" s="107" t="s">
        <v>29</v>
      </c>
      <c r="T11" s="112"/>
      <c r="U11" s="112"/>
      <c r="V11" s="112">
        <v>12982</v>
      </c>
      <c r="W11" s="112">
        <v>13014</v>
      </c>
      <c r="X11" s="112">
        <v>13949</v>
      </c>
      <c r="Y11" s="112">
        <v>14985</v>
      </c>
      <c r="Z11" s="112">
        <v>15286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7.9878840328861962</v>
      </c>
      <c r="P12" s="72" t="s">
        <v>83</v>
      </c>
      <c r="S12" s="107" t="s">
        <v>30</v>
      </c>
      <c r="T12" s="112"/>
      <c r="U12" s="112"/>
      <c r="V12" s="112">
        <v>1857</v>
      </c>
      <c r="W12" s="112">
        <v>1872</v>
      </c>
      <c r="X12" s="112">
        <v>1909</v>
      </c>
      <c r="Y12" s="112">
        <v>1938</v>
      </c>
      <c r="Z12" s="112">
        <v>1898</v>
      </c>
    </row>
    <row r="13" spans="1:32" ht="15" customHeight="1" x14ac:dyDescent="0.25">
      <c r="A13" s="30" t="s">
        <v>19</v>
      </c>
      <c r="B13" s="70"/>
      <c r="C13" s="70"/>
      <c r="D13" s="71">
        <f>AD108</f>
        <v>12.44617712091237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8.4465599307659023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15.064587454905157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41.7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24.386128243919469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17.276581019119298</v>
      </c>
      <c r="P15" s="72" t="s">
        <v>83</v>
      </c>
      <c r="S15" s="115" t="s">
        <v>59</v>
      </c>
      <c r="T15" s="115"/>
      <c r="U15" s="116"/>
      <c r="V15" s="116">
        <v>1086</v>
      </c>
      <c r="W15" s="116">
        <v>1091</v>
      </c>
      <c r="X15" s="116">
        <v>1162</v>
      </c>
      <c r="Y15" s="112">
        <v>1259</v>
      </c>
      <c r="Z15" s="112">
        <v>1270</v>
      </c>
      <c r="AB15" s="117">
        <f t="shared" ref="AB15:AB34" si="2">IF(Z15="np",0,Z15/$Z$34)</f>
        <v>7.388875959972073E-2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39.916210869312231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82.723418980880709</v>
      </c>
      <c r="P16" s="37" t="s">
        <v>83</v>
      </c>
      <c r="S16" s="115" t="s">
        <v>60</v>
      </c>
      <c r="T16" s="115"/>
      <c r="U16" s="116"/>
      <c r="V16" s="116">
        <v>162</v>
      </c>
      <c r="W16" s="116">
        <v>130</v>
      </c>
      <c r="X16" s="116">
        <v>140</v>
      </c>
      <c r="Y16" s="112">
        <v>150</v>
      </c>
      <c r="Z16" s="112">
        <v>203</v>
      </c>
      <c r="AB16" s="117">
        <f t="shared" si="2"/>
        <v>1.1810565510821503E-2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1438</v>
      </c>
      <c r="W17" s="116">
        <v>1236</v>
      </c>
      <c r="X17" s="116">
        <v>1211</v>
      </c>
      <c r="Y17" s="112">
        <v>1152</v>
      </c>
      <c r="Z17" s="112">
        <v>1498</v>
      </c>
      <c r="AB17" s="117">
        <f t="shared" si="2"/>
        <v>8.7153828252269028E-2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117</v>
      </c>
      <c r="W18" s="116">
        <v>93</v>
      </c>
      <c r="X18" s="116">
        <v>124</v>
      </c>
      <c r="Y18" s="112">
        <v>133</v>
      </c>
      <c r="Z18" s="112">
        <v>134</v>
      </c>
      <c r="AB18" s="117">
        <f t="shared" si="2"/>
        <v>7.7961368396555738E-3</v>
      </c>
    </row>
    <row r="19" spans="1:28" x14ac:dyDescent="0.25">
      <c r="A19" s="61" t="str">
        <f>$S$1&amp;" ("&amp;$V$2&amp;" to "&amp;$Z$2&amp;")"</f>
        <v>Murray Bridge (2018-19 to 2022-23)</v>
      </c>
      <c r="B19" s="61"/>
      <c r="C19" s="61"/>
      <c r="D19" s="61"/>
      <c r="E19" s="61"/>
      <c r="F19" s="61"/>
      <c r="G19" s="61" t="str">
        <f>$S$1&amp;" ("&amp;$V$2&amp;" to "&amp;$Z$2&amp;")"</f>
        <v>Murray Bridge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864</v>
      </c>
      <c r="W19" s="116">
        <v>812</v>
      </c>
      <c r="X19" s="116">
        <v>952</v>
      </c>
      <c r="Y19" s="112">
        <v>960</v>
      </c>
      <c r="Z19" s="112">
        <v>950</v>
      </c>
      <c r="AB19" s="117">
        <f t="shared" si="2"/>
        <v>5.5271119385617871E-2</v>
      </c>
    </row>
    <row r="20" spans="1:28" x14ac:dyDescent="0.25">
      <c r="S20" s="115" t="s">
        <v>64</v>
      </c>
      <c r="T20" s="115"/>
      <c r="U20" s="116"/>
      <c r="V20" s="116">
        <v>277</v>
      </c>
      <c r="W20" s="116">
        <v>277</v>
      </c>
      <c r="X20" s="116">
        <v>344</v>
      </c>
      <c r="Y20" s="112">
        <v>395</v>
      </c>
      <c r="Z20" s="112">
        <v>451</v>
      </c>
      <c r="AB20" s="117">
        <f t="shared" si="2"/>
        <v>2.623923667675122E-2</v>
      </c>
    </row>
    <row r="21" spans="1:28" x14ac:dyDescent="0.25">
      <c r="S21" s="115" t="s">
        <v>65</v>
      </c>
      <c r="T21" s="115"/>
      <c r="U21" s="116"/>
      <c r="V21" s="116">
        <v>1494</v>
      </c>
      <c r="W21" s="116">
        <v>1697</v>
      </c>
      <c r="X21" s="116">
        <v>1796</v>
      </c>
      <c r="Y21" s="112">
        <v>1894</v>
      </c>
      <c r="Z21" s="112">
        <v>1848</v>
      </c>
      <c r="AB21" s="117">
        <f t="shared" si="2"/>
        <v>0.10751687223644403</v>
      </c>
    </row>
    <row r="22" spans="1:28" x14ac:dyDescent="0.25">
      <c r="S22" s="115" t="s">
        <v>66</v>
      </c>
      <c r="T22" s="115"/>
      <c r="U22" s="116"/>
      <c r="V22" s="116">
        <v>786</v>
      </c>
      <c r="W22" s="116">
        <v>755</v>
      </c>
      <c r="X22" s="116">
        <v>1053</v>
      </c>
      <c r="Y22" s="112">
        <v>1162</v>
      </c>
      <c r="Z22" s="112">
        <v>1204</v>
      </c>
      <c r="AB22" s="117">
        <f t="shared" si="2"/>
        <v>7.0048871305562019E-2</v>
      </c>
    </row>
    <row r="23" spans="1:28" x14ac:dyDescent="0.25">
      <c r="S23" s="115" t="s">
        <v>67</v>
      </c>
      <c r="T23" s="115"/>
      <c r="U23" s="116"/>
      <c r="V23" s="116">
        <v>564</v>
      </c>
      <c r="W23" s="116">
        <v>592</v>
      </c>
      <c r="X23" s="116">
        <v>603</v>
      </c>
      <c r="Y23" s="112">
        <v>663</v>
      </c>
      <c r="Z23" s="112">
        <v>673</v>
      </c>
      <c r="AB23" s="117">
        <f t="shared" si="2"/>
        <v>3.9155224575285086E-2</v>
      </c>
    </row>
    <row r="24" spans="1:28" x14ac:dyDescent="0.25">
      <c r="S24" s="115" t="s">
        <v>68</v>
      </c>
      <c r="T24" s="115"/>
      <c r="U24" s="116"/>
      <c r="V24" s="116">
        <v>89</v>
      </c>
      <c r="W24" s="116">
        <v>75</v>
      </c>
      <c r="X24" s="116">
        <v>68</v>
      </c>
      <c r="Y24" s="112">
        <v>68</v>
      </c>
      <c r="Z24" s="112">
        <v>83</v>
      </c>
      <c r="AB24" s="117">
        <f t="shared" si="2"/>
        <v>4.8289504305329299E-3</v>
      </c>
    </row>
    <row r="25" spans="1:28" x14ac:dyDescent="0.25">
      <c r="S25" s="115" t="s">
        <v>69</v>
      </c>
      <c r="T25" s="115"/>
      <c r="U25" s="116"/>
      <c r="V25" s="116">
        <v>378</v>
      </c>
      <c r="W25" s="116">
        <v>406</v>
      </c>
      <c r="X25" s="116">
        <v>402</v>
      </c>
      <c r="Y25" s="112">
        <v>413</v>
      </c>
      <c r="Z25" s="112">
        <v>424</v>
      </c>
      <c r="AB25" s="117">
        <f t="shared" si="2"/>
        <v>2.4668373283686294E-2</v>
      </c>
    </row>
    <row r="26" spans="1:28" x14ac:dyDescent="0.25">
      <c r="S26" s="115" t="s">
        <v>70</v>
      </c>
      <c r="T26" s="115"/>
      <c r="U26" s="116"/>
      <c r="V26" s="116">
        <v>200</v>
      </c>
      <c r="W26" s="116">
        <v>239</v>
      </c>
      <c r="X26" s="116">
        <v>309</v>
      </c>
      <c r="Y26" s="112">
        <v>349</v>
      </c>
      <c r="Z26" s="112">
        <v>354</v>
      </c>
      <c r="AB26" s="117">
        <f t="shared" si="2"/>
        <v>2.0595764486851291E-2</v>
      </c>
    </row>
    <row r="27" spans="1:28" x14ac:dyDescent="0.25">
      <c r="S27" s="115" t="s">
        <v>71</v>
      </c>
      <c r="T27" s="115"/>
      <c r="U27" s="116"/>
      <c r="V27" s="116">
        <v>531</v>
      </c>
      <c r="W27" s="116">
        <v>545</v>
      </c>
      <c r="X27" s="116">
        <v>575</v>
      </c>
      <c r="Y27" s="112">
        <v>658</v>
      </c>
      <c r="Z27" s="112">
        <v>558</v>
      </c>
      <c r="AB27" s="117">
        <f t="shared" si="2"/>
        <v>3.2464510123341866E-2</v>
      </c>
    </row>
    <row r="28" spans="1:28" x14ac:dyDescent="0.25">
      <c r="S28" s="115" t="s">
        <v>72</v>
      </c>
      <c r="T28" s="115"/>
      <c r="U28" s="116"/>
      <c r="V28" s="116">
        <v>1988</v>
      </c>
      <c r="W28" s="116">
        <v>2029</v>
      </c>
      <c r="X28" s="116">
        <v>2118</v>
      </c>
      <c r="Y28" s="112">
        <v>2142</v>
      </c>
      <c r="Z28" s="112">
        <v>2018</v>
      </c>
      <c r="AB28" s="117">
        <f t="shared" si="2"/>
        <v>0.11740749360018618</v>
      </c>
    </row>
    <row r="29" spans="1:28" x14ac:dyDescent="0.25">
      <c r="S29" s="115" t="s">
        <v>73</v>
      </c>
      <c r="T29" s="115"/>
      <c r="U29" s="116"/>
      <c r="V29" s="116">
        <v>891</v>
      </c>
      <c r="W29" s="116">
        <v>737</v>
      </c>
      <c r="X29" s="116">
        <v>712</v>
      </c>
      <c r="Y29" s="112">
        <v>930</v>
      </c>
      <c r="Z29" s="112">
        <v>855</v>
      </c>
      <c r="AB29" s="117">
        <f t="shared" si="2"/>
        <v>4.9744007447056086E-2</v>
      </c>
    </row>
    <row r="30" spans="1:28" x14ac:dyDescent="0.25">
      <c r="S30" s="115" t="s">
        <v>74</v>
      </c>
      <c r="T30" s="115"/>
      <c r="U30" s="116"/>
      <c r="V30" s="116">
        <v>750</v>
      </c>
      <c r="W30" s="116">
        <v>798</v>
      </c>
      <c r="X30" s="116">
        <v>821</v>
      </c>
      <c r="Y30" s="112">
        <v>883</v>
      </c>
      <c r="Z30" s="112">
        <v>898</v>
      </c>
      <c r="AB30" s="117">
        <f t="shared" si="2"/>
        <v>5.2245752850826159E-2</v>
      </c>
    </row>
    <row r="31" spans="1:28" x14ac:dyDescent="0.25">
      <c r="S31" s="115" t="s">
        <v>75</v>
      </c>
      <c r="T31" s="115"/>
      <c r="U31" s="116"/>
      <c r="V31" s="116">
        <v>1556</v>
      </c>
      <c r="W31" s="116">
        <v>1668</v>
      </c>
      <c r="X31" s="116">
        <v>1828</v>
      </c>
      <c r="Y31" s="112">
        <v>2030</v>
      </c>
      <c r="Z31" s="112">
        <v>2150</v>
      </c>
      <c r="AB31" s="117">
        <f t="shared" si="2"/>
        <v>0.1250872701885036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324</v>
      </c>
      <c r="W32" s="116">
        <v>392</v>
      </c>
      <c r="X32" s="116">
        <v>394</v>
      </c>
      <c r="Y32" s="112">
        <v>398</v>
      </c>
      <c r="Z32" s="112">
        <v>433</v>
      </c>
      <c r="AB32" s="117">
        <f t="shared" si="2"/>
        <v>2.5191994414707937E-2</v>
      </c>
    </row>
    <row r="33" spans="19:32" x14ac:dyDescent="0.25">
      <c r="S33" s="115" t="s">
        <v>77</v>
      </c>
      <c r="T33" s="115"/>
      <c r="U33" s="116"/>
      <c r="V33" s="116">
        <v>448</v>
      </c>
      <c r="W33" s="116">
        <v>498</v>
      </c>
      <c r="X33" s="116">
        <v>534</v>
      </c>
      <c r="Y33" s="112">
        <v>567</v>
      </c>
      <c r="Z33" s="112">
        <v>550</v>
      </c>
      <c r="AB33" s="117">
        <f t="shared" si="2"/>
        <v>3.1999069117989297E-2</v>
      </c>
    </row>
    <row r="34" spans="19:32" x14ac:dyDescent="0.25">
      <c r="S34" s="118" t="s">
        <v>53</v>
      </c>
      <c r="T34" s="118"/>
      <c r="U34" s="119"/>
      <c r="V34" s="119">
        <v>14838</v>
      </c>
      <c r="W34" s="119">
        <v>14885</v>
      </c>
      <c r="X34" s="119">
        <v>15858</v>
      </c>
      <c r="Y34" s="120">
        <v>16919</v>
      </c>
      <c r="Z34" s="120">
        <v>17188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8717</v>
      </c>
      <c r="W37" s="112">
        <v>8663</v>
      </c>
      <c r="X37" s="112">
        <v>8850</v>
      </c>
      <c r="Y37" s="112">
        <v>9118</v>
      </c>
      <c r="Z37" s="112">
        <v>9562</v>
      </c>
      <c r="AB37" s="132">
        <f>Z37/Z40*100</f>
        <v>82.723418980880709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1645</v>
      </c>
      <c r="W38" s="112">
        <v>1847</v>
      </c>
      <c r="X38" s="112">
        <v>1960</v>
      </c>
      <c r="Y38" s="112">
        <v>2105</v>
      </c>
      <c r="Z38" s="112">
        <v>1997</v>
      </c>
      <c r="AB38" s="132">
        <f>Z38/Z40*100</f>
        <v>17.276581019119298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10362</v>
      </c>
      <c r="W40" s="112">
        <v>10510</v>
      </c>
      <c r="X40" s="112">
        <v>10810</v>
      </c>
      <c r="Y40" s="112">
        <v>11223</v>
      </c>
      <c r="Z40" s="112">
        <v>11559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26</v>
      </c>
      <c r="W44" s="112">
        <v>9</v>
      </c>
      <c r="X44" s="112">
        <v>19</v>
      </c>
      <c r="Y44" s="112">
        <v>30</v>
      </c>
      <c r="Z44" s="112">
        <v>23</v>
      </c>
    </row>
    <row r="45" spans="19:32" x14ac:dyDescent="0.25">
      <c r="S45" s="115" t="s">
        <v>37</v>
      </c>
      <c r="T45" s="115"/>
      <c r="U45" s="112"/>
      <c r="V45" s="112">
        <v>166</v>
      </c>
      <c r="W45" s="112">
        <v>159</v>
      </c>
      <c r="X45" s="112">
        <v>215</v>
      </c>
      <c r="Y45" s="112">
        <v>266</v>
      </c>
      <c r="Z45" s="112">
        <v>225</v>
      </c>
    </row>
    <row r="46" spans="19:32" x14ac:dyDescent="0.25">
      <c r="S46" s="115" t="s">
        <v>38</v>
      </c>
      <c r="T46" s="115"/>
      <c r="U46" s="112"/>
      <c r="V46" s="112">
        <v>526</v>
      </c>
      <c r="W46" s="112">
        <v>474</v>
      </c>
      <c r="X46" s="112">
        <v>497</v>
      </c>
      <c r="Y46" s="112">
        <v>549</v>
      </c>
      <c r="Z46" s="112">
        <v>597</v>
      </c>
    </row>
    <row r="47" spans="19:32" x14ac:dyDescent="0.25">
      <c r="S47" s="115" t="s">
        <v>39</v>
      </c>
      <c r="T47" s="115"/>
      <c r="U47" s="112"/>
      <c r="V47" s="112">
        <v>739</v>
      </c>
      <c r="W47" s="112">
        <v>751</v>
      </c>
      <c r="X47" s="112">
        <v>798</v>
      </c>
      <c r="Y47" s="112">
        <v>807</v>
      </c>
      <c r="Z47" s="112">
        <v>801</v>
      </c>
    </row>
    <row r="48" spans="19:32" x14ac:dyDescent="0.25">
      <c r="S48" s="115" t="s">
        <v>40</v>
      </c>
      <c r="T48" s="115"/>
      <c r="U48" s="112"/>
      <c r="V48" s="112">
        <v>1037</v>
      </c>
      <c r="W48" s="112">
        <v>975</v>
      </c>
      <c r="X48" s="112">
        <v>1049</v>
      </c>
      <c r="Y48" s="112">
        <v>1107</v>
      </c>
      <c r="Z48" s="112">
        <v>1158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863</v>
      </c>
      <c r="W49" s="112">
        <v>843</v>
      </c>
      <c r="X49" s="112">
        <v>950</v>
      </c>
      <c r="Y49" s="112">
        <v>959</v>
      </c>
      <c r="Z49" s="112">
        <v>974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Murray Bridge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712</v>
      </c>
      <c r="W50" s="112">
        <v>725</v>
      </c>
      <c r="X50" s="112">
        <v>779</v>
      </c>
      <c r="Y50" s="112">
        <v>834</v>
      </c>
      <c r="Z50" s="112">
        <v>869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692</v>
      </c>
      <c r="W51" s="112">
        <v>664</v>
      </c>
      <c r="X51" s="112">
        <v>689</v>
      </c>
      <c r="Y51" s="112">
        <v>724</v>
      </c>
      <c r="Z51" s="112">
        <v>758</v>
      </c>
    </row>
    <row r="52" spans="1:26" ht="15" customHeight="1" x14ac:dyDescent="0.25">
      <c r="S52" s="115" t="s">
        <v>44</v>
      </c>
      <c r="T52" s="115"/>
      <c r="U52" s="112"/>
      <c r="V52" s="112">
        <v>723</v>
      </c>
      <c r="W52" s="112">
        <v>672</v>
      </c>
      <c r="X52" s="112">
        <v>647</v>
      </c>
      <c r="Y52" s="112">
        <v>716</v>
      </c>
      <c r="Z52" s="112">
        <v>696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713</v>
      </c>
      <c r="W53" s="112">
        <v>718</v>
      </c>
      <c r="X53" s="112">
        <v>785</v>
      </c>
      <c r="Y53" s="112">
        <v>782</v>
      </c>
      <c r="Z53" s="112">
        <v>772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646</v>
      </c>
      <c r="W54" s="112">
        <v>694</v>
      </c>
      <c r="X54" s="112">
        <v>698</v>
      </c>
      <c r="Y54" s="112">
        <v>754</v>
      </c>
      <c r="Z54" s="112">
        <v>734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495</v>
      </c>
      <c r="W55" s="112">
        <v>533</v>
      </c>
      <c r="X55" s="112">
        <v>576</v>
      </c>
      <c r="Y55" s="112">
        <v>604</v>
      </c>
      <c r="Z55" s="112">
        <v>608</v>
      </c>
    </row>
    <row r="56" spans="1:26" ht="15" customHeight="1" x14ac:dyDescent="0.25">
      <c r="S56" s="115" t="s">
        <v>48</v>
      </c>
      <c r="T56" s="115"/>
      <c r="U56" s="112"/>
      <c r="V56" s="112">
        <v>260</v>
      </c>
      <c r="W56" s="112">
        <v>265</v>
      </c>
      <c r="X56" s="112">
        <v>269</v>
      </c>
      <c r="Y56" s="112">
        <v>334</v>
      </c>
      <c r="Z56" s="112">
        <v>332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123</v>
      </c>
      <c r="W57" s="112">
        <v>137</v>
      </c>
      <c r="X57" s="112">
        <v>146</v>
      </c>
      <c r="Y57" s="112">
        <v>169</v>
      </c>
      <c r="Z57" s="112">
        <v>149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51</v>
      </c>
      <c r="W58" s="112">
        <v>54</v>
      </c>
      <c r="X58" s="112">
        <v>48</v>
      </c>
      <c r="Y58" s="112">
        <v>59</v>
      </c>
      <c r="Z58" s="112">
        <v>86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25</v>
      </c>
      <c r="W59" s="112">
        <v>21</v>
      </c>
      <c r="X59" s="112">
        <v>24</v>
      </c>
      <c r="Y59" s="112">
        <v>20</v>
      </c>
      <c r="Z59" s="112">
        <v>23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13</v>
      </c>
      <c r="W60" s="112">
        <v>18</v>
      </c>
      <c r="X60" s="112">
        <v>18</v>
      </c>
      <c r="Y60" s="112">
        <v>12</v>
      </c>
      <c r="Z60" s="112">
        <v>18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7807</v>
      </c>
      <c r="W61" s="112">
        <v>7706</v>
      </c>
      <c r="X61" s="112">
        <v>8207</v>
      </c>
      <c r="Y61" s="112">
        <v>8713</v>
      </c>
      <c r="Z61" s="112">
        <v>8814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13</v>
      </c>
      <c r="W63" s="112">
        <v>13</v>
      </c>
      <c r="X63" s="112">
        <v>17</v>
      </c>
      <c r="Y63" s="112">
        <v>12</v>
      </c>
      <c r="Z63" s="112">
        <v>22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227</v>
      </c>
      <c r="W64" s="112">
        <v>196</v>
      </c>
      <c r="X64" s="112">
        <v>272</v>
      </c>
      <c r="Y64" s="112">
        <v>312</v>
      </c>
      <c r="Z64" s="112">
        <v>344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Murray Bridge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440</v>
      </c>
      <c r="W65" s="112">
        <v>493</v>
      </c>
      <c r="X65" s="112">
        <v>580</v>
      </c>
      <c r="Y65" s="112">
        <v>573</v>
      </c>
      <c r="Z65" s="112">
        <v>546</v>
      </c>
    </row>
    <row r="66" spans="1:26" x14ac:dyDescent="0.25">
      <c r="S66" s="115" t="s">
        <v>39</v>
      </c>
      <c r="T66" s="115"/>
      <c r="U66" s="112"/>
      <c r="V66" s="112">
        <v>643</v>
      </c>
      <c r="W66" s="112">
        <v>722</v>
      </c>
      <c r="X66" s="112">
        <v>725</v>
      </c>
      <c r="Y66" s="112">
        <v>772</v>
      </c>
      <c r="Z66" s="112">
        <v>803</v>
      </c>
    </row>
    <row r="67" spans="1:26" x14ac:dyDescent="0.25">
      <c r="S67" s="115" t="s">
        <v>40</v>
      </c>
      <c r="T67" s="115"/>
      <c r="U67" s="112"/>
      <c r="V67" s="112">
        <v>799</v>
      </c>
      <c r="W67" s="112">
        <v>775</v>
      </c>
      <c r="X67" s="112">
        <v>847</v>
      </c>
      <c r="Y67" s="112">
        <v>878</v>
      </c>
      <c r="Z67" s="112">
        <v>835</v>
      </c>
    </row>
    <row r="68" spans="1:26" x14ac:dyDescent="0.25">
      <c r="S68" s="115" t="s">
        <v>41</v>
      </c>
      <c r="T68" s="115"/>
      <c r="U68" s="112"/>
      <c r="V68" s="112">
        <v>696</v>
      </c>
      <c r="W68" s="112">
        <v>713</v>
      </c>
      <c r="X68" s="112">
        <v>767</v>
      </c>
      <c r="Y68" s="112">
        <v>836</v>
      </c>
      <c r="Z68" s="112">
        <v>897</v>
      </c>
    </row>
    <row r="69" spans="1:26" x14ac:dyDescent="0.25">
      <c r="S69" s="115" t="s">
        <v>42</v>
      </c>
      <c r="T69" s="115"/>
      <c r="U69" s="112"/>
      <c r="V69" s="112">
        <v>599</v>
      </c>
      <c r="W69" s="112">
        <v>642</v>
      </c>
      <c r="X69" s="112">
        <v>685</v>
      </c>
      <c r="Y69" s="112">
        <v>785</v>
      </c>
      <c r="Z69" s="112">
        <v>829</v>
      </c>
    </row>
    <row r="70" spans="1:26" x14ac:dyDescent="0.25">
      <c r="S70" s="115" t="s">
        <v>43</v>
      </c>
      <c r="T70" s="115"/>
      <c r="U70" s="112"/>
      <c r="V70" s="112">
        <v>610</v>
      </c>
      <c r="W70" s="112">
        <v>582</v>
      </c>
      <c r="X70" s="112">
        <v>603</v>
      </c>
      <c r="Y70" s="112">
        <v>641</v>
      </c>
      <c r="Z70" s="112">
        <v>712</v>
      </c>
    </row>
    <row r="71" spans="1:26" x14ac:dyDescent="0.25">
      <c r="S71" s="115" t="s">
        <v>44</v>
      </c>
      <c r="T71" s="115"/>
      <c r="U71" s="112"/>
      <c r="V71" s="112">
        <v>721</v>
      </c>
      <c r="W71" s="112">
        <v>686</v>
      </c>
      <c r="X71" s="112">
        <v>670</v>
      </c>
      <c r="Y71" s="112">
        <v>701</v>
      </c>
      <c r="Z71" s="112">
        <v>691</v>
      </c>
    </row>
    <row r="72" spans="1:26" x14ac:dyDescent="0.25">
      <c r="S72" s="115" t="s">
        <v>45</v>
      </c>
      <c r="T72" s="115"/>
      <c r="U72" s="112"/>
      <c r="V72" s="112">
        <v>735</v>
      </c>
      <c r="W72" s="112">
        <v>747</v>
      </c>
      <c r="X72" s="112">
        <v>798</v>
      </c>
      <c r="Y72" s="112">
        <v>852</v>
      </c>
      <c r="Z72" s="112">
        <v>838</v>
      </c>
    </row>
    <row r="73" spans="1:26" x14ac:dyDescent="0.25">
      <c r="S73" s="115" t="s">
        <v>46</v>
      </c>
      <c r="T73" s="115"/>
      <c r="U73" s="112"/>
      <c r="V73" s="112">
        <v>679</v>
      </c>
      <c r="W73" s="112">
        <v>700</v>
      </c>
      <c r="X73" s="112">
        <v>733</v>
      </c>
      <c r="Y73" s="112">
        <v>777</v>
      </c>
      <c r="Z73" s="112">
        <v>721</v>
      </c>
    </row>
    <row r="74" spans="1:26" x14ac:dyDescent="0.25">
      <c r="S74" s="115" t="s">
        <v>47</v>
      </c>
      <c r="T74" s="115"/>
      <c r="U74" s="112"/>
      <c r="V74" s="112">
        <v>481</v>
      </c>
      <c r="W74" s="112">
        <v>517</v>
      </c>
      <c r="X74" s="112">
        <v>533</v>
      </c>
      <c r="Y74" s="112">
        <v>584</v>
      </c>
      <c r="Z74" s="112">
        <v>631</v>
      </c>
    </row>
    <row r="75" spans="1:26" x14ac:dyDescent="0.25">
      <c r="S75" s="115" t="s">
        <v>48</v>
      </c>
      <c r="T75" s="115"/>
      <c r="U75" s="112"/>
      <c r="V75" s="112">
        <v>209</v>
      </c>
      <c r="W75" s="112">
        <v>207</v>
      </c>
      <c r="X75" s="112">
        <v>233</v>
      </c>
      <c r="Y75" s="112">
        <v>276</v>
      </c>
      <c r="Z75" s="112">
        <v>284</v>
      </c>
    </row>
    <row r="76" spans="1:26" x14ac:dyDescent="0.25">
      <c r="S76" s="115" t="s">
        <v>49</v>
      </c>
      <c r="T76" s="115"/>
      <c r="U76" s="112"/>
      <c r="V76" s="112">
        <v>91</v>
      </c>
      <c r="W76" s="112">
        <v>96</v>
      </c>
      <c r="X76" s="112">
        <v>101</v>
      </c>
      <c r="Y76" s="112">
        <v>93</v>
      </c>
      <c r="Z76" s="112">
        <v>107</v>
      </c>
    </row>
    <row r="77" spans="1:26" x14ac:dyDescent="0.25">
      <c r="S77" s="115" t="s">
        <v>50</v>
      </c>
      <c r="T77" s="115"/>
      <c r="U77" s="112"/>
      <c r="V77" s="112">
        <v>34</v>
      </c>
      <c r="W77" s="112">
        <v>44</v>
      </c>
      <c r="X77" s="112">
        <v>37</v>
      </c>
      <c r="Y77" s="112">
        <v>50</v>
      </c>
      <c r="Z77" s="112">
        <v>57</v>
      </c>
    </row>
    <row r="78" spans="1:26" x14ac:dyDescent="0.25">
      <c r="S78" s="115" t="s">
        <v>51</v>
      </c>
      <c r="T78" s="115"/>
      <c r="U78" s="112"/>
      <c r="V78" s="112">
        <v>30</v>
      </c>
      <c r="W78" s="112">
        <v>37</v>
      </c>
      <c r="X78" s="112">
        <v>24</v>
      </c>
      <c r="Y78" s="112">
        <v>28</v>
      </c>
      <c r="Z78" s="112">
        <v>25</v>
      </c>
    </row>
    <row r="79" spans="1:26" x14ac:dyDescent="0.25">
      <c r="S79" s="115" t="s">
        <v>52</v>
      </c>
      <c r="T79" s="115"/>
      <c r="U79" s="112"/>
      <c r="V79" s="112">
        <v>16</v>
      </c>
      <c r="W79" s="112">
        <v>10</v>
      </c>
      <c r="X79" s="112">
        <v>16</v>
      </c>
      <c r="Y79" s="112">
        <v>13</v>
      </c>
      <c r="Z79" s="112">
        <v>18</v>
      </c>
    </row>
    <row r="80" spans="1:26" x14ac:dyDescent="0.25">
      <c r="S80" s="118" t="s">
        <v>53</v>
      </c>
      <c r="T80" s="118"/>
      <c r="U80" s="112"/>
      <c r="V80" s="112">
        <v>7024</v>
      </c>
      <c r="W80" s="112">
        <v>7177</v>
      </c>
      <c r="X80" s="112">
        <v>7641</v>
      </c>
      <c r="Y80" s="112">
        <v>8179</v>
      </c>
      <c r="Z80" s="112">
        <v>8350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Murray Bridge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436</v>
      </c>
      <c r="W83" s="112">
        <v>449</v>
      </c>
      <c r="X83" s="112">
        <v>487</v>
      </c>
      <c r="Y83" s="112">
        <v>493</v>
      </c>
      <c r="Z83" s="112">
        <v>503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279</v>
      </c>
      <c r="W84" s="112">
        <v>276</v>
      </c>
      <c r="X84" s="112">
        <v>287</v>
      </c>
      <c r="Y84" s="112">
        <v>290</v>
      </c>
      <c r="Z84" s="112">
        <v>307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831</v>
      </c>
      <c r="W85" s="112">
        <v>855</v>
      </c>
      <c r="X85" s="112">
        <v>893</v>
      </c>
      <c r="Y85" s="112">
        <v>958</v>
      </c>
      <c r="Z85" s="112">
        <v>1002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17,186</v>
      </c>
      <c r="D86" s="94">
        <f t="shared" ref="D86:D91" si="4">AD4</f>
        <v>1.578107453159161E-2</v>
      </c>
      <c r="E86" s="95">
        <f t="shared" ref="E86:E91" si="5">AD4</f>
        <v>1.578107453159161E-2</v>
      </c>
      <c r="F86" s="94">
        <f t="shared" ref="F86:F91" si="6">AF4</f>
        <v>0.15824235072112147</v>
      </c>
      <c r="G86" s="95">
        <f t="shared" ref="G86:G91" si="7">AF4</f>
        <v>0.15824235072112147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305</v>
      </c>
      <c r="W86" s="112">
        <v>318</v>
      </c>
      <c r="X86" s="112">
        <v>336</v>
      </c>
      <c r="Y86" s="112">
        <v>349</v>
      </c>
      <c r="Z86" s="112">
        <v>365</v>
      </c>
    </row>
    <row r="87" spans="1:30" ht="15" customHeight="1" x14ac:dyDescent="0.25">
      <c r="A87" s="96" t="s">
        <v>4</v>
      </c>
      <c r="B87" s="49"/>
      <c r="C87" s="97" t="str">
        <f t="shared" si="3"/>
        <v>8,815</v>
      </c>
      <c r="D87" s="94">
        <f t="shared" si="4"/>
        <v>1.1010436976717441E-2</v>
      </c>
      <c r="E87" s="95">
        <f t="shared" si="5"/>
        <v>1.1010436976717441E-2</v>
      </c>
      <c r="F87" s="94">
        <f t="shared" si="6"/>
        <v>0.12853667904237609</v>
      </c>
      <c r="G87" s="95">
        <f t="shared" si="7"/>
        <v>0.12853667904237609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143</v>
      </c>
      <c r="W87" s="112">
        <v>163</v>
      </c>
      <c r="X87" s="112">
        <v>152</v>
      </c>
      <c r="Y87" s="112">
        <v>161</v>
      </c>
      <c r="Z87" s="112">
        <v>154</v>
      </c>
    </row>
    <row r="88" spans="1:30" ht="15" customHeight="1" x14ac:dyDescent="0.25">
      <c r="A88" s="96" t="s">
        <v>5</v>
      </c>
      <c r="B88" s="49"/>
      <c r="C88" s="97" t="str">
        <f t="shared" si="3"/>
        <v>8,355</v>
      </c>
      <c r="D88" s="94">
        <f t="shared" si="4"/>
        <v>2.1019186117560817E-2</v>
      </c>
      <c r="E88" s="95">
        <f t="shared" si="5"/>
        <v>2.1019186117560817E-2</v>
      </c>
      <c r="F88" s="94">
        <f t="shared" si="6"/>
        <v>0.18949316628701585</v>
      </c>
      <c r="G88" s="95">
        <f t="shared" si="7"/>
        <v>0.18949316628701585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255</v>
      </c>
      <c r="W88" s="112">
        <v>257</v>
      </c>
      <c r="X88" s="112">
        <v>280</v>
      </c>
      <c r="Y88" s="112">
        <v>300</v>
      </c>
      <c r="Z88" s="112">
        <v>330</v>
      </c>
    </row>
    <row r="89" spans="1:30" ht="15" customHeight="1" x14ac:dyDescent="0.25">
      <c r="A89" s="49" t="s">
        <v>6</v>
      </c>
      <c r="B89" s="49"/>
      <c r="C89" s="97" t="str">
        <f t="shared" si="3"/>
        <v>11,555</v>
      </c>
      <c r="D89" s="94">
        <f t="shared" si="4"/>
        <v>2.9582108170720822E-2</v>
      </c>
      <c r="E89" s="95">
        <f t="shared" si="5"/>
        <v>2.9582108170720822E-2</v>
      </c>
      <c r="F89" s="94">
        <f t="shared" si="6"/>
        <v>0.11470191009068098</v>
      </c>
      <c r="G89" s="95">
        <f t="shared" si="7"/>
        <v>0.11470191009068098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693</v>
      </c>
      <c r="W89" s="112">
        <v>672</v>
      </c>
      <c r="X89" s="112">
        <v>690</v>
      </c>
      <c r="Y89" s="112">
        <v>681</v>
      </c>
      <c r="Z89" s="112">
        <v>775</v>
      </c>
    </row>
    <row r="90" spans="1:30" ht="15" customHeight="1" x14ac:dyDescent="0.25">
      <c r="A90" s="49" t="s">
        <v>95</v>
      </c>
      <c r="B90" s="49"/>
      <c r="C90" s="97" t="str">
        <f t="shared" si="3"/>
        <v>$45,427</v>
      </c>
      <c r="D90" s="94">
        <f t="shared" si="4"/>
        <v>8.6682642946882105E-2</v>
      </c>
      <c r="E90" s="95">
        <f t="shared" si="5"/>
        <v>8.6682642946882105E-2</v>
      </c>
      <c r="F90" s="94">
        <f t="shared" si="6"/>
        <v>0.13446270259471071</v>
      </c>
      <c r="G90" s="95">
        <f t="shared" si="7"/>
        <v>0.13446270259471071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1332</v>
      </c>
      <c r="W90" s="112">
        <v>1271</v>
      </c>
      <c r="X90" s="112">
        <v>1279</v>
      </c>
      <c r="Y90" s="112">
        <v>1377</v>
      </c>
      <c r="Z90" s="112">
        <v>1397</v>
      </c>
    </row>
    <row r="91" spans="1:30" ht="15" customHeight="1" x14ac:dyDescent="0.25">
      <c r="A91" s="49" t="s">
        <v>7</v>
      </c>
      <c r="B91" s="49"/>
      <c r="C91" s="97" t="str">
        <f t="shared" si="3"/>
        <v>$616.5 mil</v>
      </c>
      <c r="D91" s="94">
        <f t="shared" si="4"/>
        <v>8.2976658750341548E-2</v>
      </c>
      <c r="E91" s="95">
        <f t="shared" si="5"/>
        <v>8.2976658750341548E-2</v>
      </c>
      <c r="F91" s="94">
        <f t="shared" si="6"/>
        <v>0.31916291027691845</v>
      </c>
      <c r="G91" s="95">
        <f t="shared" si="7"/>
        <v>0.31916291027691845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5426</v>
      </c>
      <c r="W91" s="112">
        <v>5451</v>
      </c>
      <c r="X91" s="112">
        <v>5607</v>
      </c>
      <c r="Y91" s="112">
        <v>5885</v>
      </c>
      <c r="Z91" s="112">
        <v>6010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345</v>
      </c>
      <c r="W93" s="112">
        <v>358</v>
      </c>
      <c r="X93" s="112">
        <v>371</v>
      </c>
      <c r="Y93" s="112">
        <v>377</v>
      </c>
      <c r="Z93" s="112">
        <v>370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575</v>
      </c>
      <c r="W94" s="112">
        <v>574</v>
      </c>
      <c r="X94" s="112">
        <v>583</v>
      </c>
      <c r="Y94" s="112">
        <v>624</v>
      </c>
      <c r="Z94" s="112">
        <v>647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152</v>
      </c>
      <c r="W95" s="112">
        <v>147</v>
      </c>
      <c r="X95" s="112">
        <v>156</v>
      </c>
      <c r="Y95" s="112">
        <v>171</v>
      </c>
      <c r="Z95" s="112">
        <v>172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931</v>
      </c>
      <c r="W96" s="112">
        <v>980</v>
      </c>
      <c r="X96" s="112">
        <v>1022</v>
      </c>
      <c r="Y96" s="112">
        <v>1051</v>
      </c>
      <c r="Z96" s="112">
        <v>1122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677</v>
      </c>
      <c r="W97" s="112">
        <v>679</v>
      </c>
      <c r="X97" s="112">
        <v>664</v>
      </c>
      <c r="Y97" s="112">
        <v>690</v>
      </c>
      <c r="Z97" s="112">
        <v>731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567</v>
      </c>
      <c r="W98" s="112">
        <v>583</v>
      </c>
      <c r="X98" s="112">
        <v>623</v>
      </c>
      <c r="Y98" s="112">
        <v>638</v>
      </c>
      <c r="Z98" s="112">
        <v>648</v>
      </c>
    </row>
    <row r="99" spans="1:32" ht="15" customHeight="1" x14ac:dyDescent="0.25">
      <c r="S99" s="115" t="s">
        <v>188</v>
      </c>
      <c r="T99" s="115"/>
      <c r="U99" s="112"/>
      <c r="V99" s="112">
        <v>90</v>
      </c>
      <c r="W99" s="112">
        <v>101</v>
      </c>
      <c r="X99" s="112">
        <v>103</v>
      </c>
      <c r="Y99" s="112">
        <v>91</v>
      </c>
      <c r="Z99" s="112">
        <v>112</v>
      </c>
    </row>
    <row r="100" spans="1:32" ht="15" customHeight="1" x14ac:dyDescent="0.25">
      <c r="S100" s="115" t="s">
        <v>58</v>
      </c>
      <c r="T100" s="115"/>
      <c r="U100" s="112"/>
      <c r="V100" s="112">
        <v>780</v>
      </c>
      <c r="W100" s="112">
        <v>806</v>
      </c>
      <c r="X100" s="112">
        <v>813</v>
      </c>
      <c r="Y100" s="112">
        <v>793</v>
      </c>
      <c r="Z100" s="112">
        <v>832</v>
      </c>
    </row>
    <row r="101" spans="1:32" x14ac:dyDescent="0.25">
      <c r="A101" s="18"/>
      <c r="S101" s="118" t="s">
        <v>53</v>
      </c>
      <c r="T101" s="118"/>
      <c r="U101" s="112"/>
      <c r="V101" s="112">
        <v>4935</v>
      </c>
      <c r="W101" s="112">
        <v>5057</v>
      </c>
      <c r="X101" s="112">
        <v>5196</v>
      </c>
      <c r="Y101" s="112">
        <v>5321</v>
      </c>
      <c r="Z101" s="112">
        <v>5525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11464</v>
      </c>
      <c r="W104" s="112">
        <v>12256</v>
      </c>
      <c r="X104" s="112">
        <v>12545</v>
      </c>
      <c r="Y104" s="112">
        <v>13346</v>
      </c>
      <c r="Z104" s="112">
        <v>13736</v>
      </c>
      <c r="AB104" s="109" t="str">
        <f>TEXT(Z104,"###,###")</f>
        <v>13,736</v>
      </c>
      <c r="AD104" s="130">
        <f>Z104/($Z$4)*100</f>
        <v>79.925520772721981</v>
      </c>
      <c r="AF104" s="109"/>
    </row>
    <row r="105" spans="1:32" x14ac:dyDescent="0.25">
      <c r="S105" s="115" t="s">
        <v>17</v>
      </c>
      <c r="T105" s="115"/>
      <c r="U105" s="112"/>
      <c r="V105" s="112">
        <v>1942</v>
      </c>
      <c r="W105" s="112">
        <v>1842</v>
      </c>
      <c r="X105" s="112">
        <v>1847</v>
      </c>
      <c r="Y105" s="112">
        <v>2108</v>
      </c>
      <c r="Z105" s="112">
        <v>2043</v>
      </c>
      <c r="AB105" s="109" t="str">
        <f>TEXT(Z105,"###,###")</f>
        <v>2,043</v>
      </c>
      <c r="AD105" s="130">
        <f>Z105/($Z$4)*100</f>
        <v>11.887582916327242</v>
      </c>
      <c r="AF105" s="109"/>
    </row>
    <row r="106" spans="1:32" x14ac:dyDescent="0.25">
      <c r="S106" s="118" t="s">
        <v>53</v>
      </c>
      <c r="T106" s="118"/>
      <c r="U106" s="120"/>
      <c r="V106" s="120">
        <v>13406</v>
      </c>
      <c r="W106" s="120">
        <v>14098</v>
      </c>
      <c r="X106" s="120">
        <v>14392</v>
      </c>
      <c r="Y106" s="120">
        <v>15454</v>
      </c>
      <c r="Z106" s="120">
        <v>15779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2003</v>
      </c>
      <c r="W108" s="112">
        <v>2204</v>
      </c>
      <c r="X108" s="112">
        <v>2281</v>
      </c>
      <c r="Y108" s="112">
        <v>2233</v>
      </c>
      <c r="Z108" s="112">
        <v>2139</v>
      </c>
      <c r="AB108" s="109" t="str">
        <f>TEXT(Z108,"###,###")</f>
        <v>2,139</v>
      </c>
      <c r="AD108" s="130">
        <f>Z108/($Z$4)*100</f>
        <v>12.44617712091237</v>
      </c>
      <c r="AF108" s="109"/>
    </row>
    <row r="109" spans="1:32" x14ac:dyDescent="0.25">
      <c r="S109" s="115" t="s">
        <v>20</v>
      </c>
      <c r="T109" s="115"/>
      <c r="U109" s="112"/>
      <c r="V109" s="112">
        <v>2084</v>
      </c>
      <c r="W109" s="112">
        <v>2298</v>
      </c>
      <c r="X109" s="112">
        <v>2701</v>
      </c>
      <c r="Y109" s="112">
        <v>2563</v>
      </c>
      <c r="Z109" s="112">
        <v>2589</v>
      </c>
      <c r="AB109" s="109" t="str">
        <f>TEXT(Z109,"###,###")</f>
        <v>2,589</v>
      </c>
      <c r="AD109" s="130">
        <f>Z109/($Z$4)*100</f>
        <v>15.064587454905157</v>
      </c>
      <c r="AF109" s="109"/>
    </row>
    <row r="110" spans="1:32" x14ac:dyDescent="0.25">
      <c r="S110" s="115" t="s">
        <v>21</v>
      </c>
      <c r="T110" s="115"/>
      <c r="U110" s="112"/>
      <c r="V110" s="112">
        <v>3501</v>
      </c>
      <c r="W110" s="112">
        <v>3104</v>
      </c>
      <c r="X110" s="112">
        <v>3552</v>
      </c>
      <c r="Y110" s="112">
        <v>4147</v>
      </c>
      <c r="Z110" s="112">
        <v>4191</v>
      </c>
      <c r="AB110" s="109" t="str">
        <f>TEXT(Z110,"###,###")</f>
        <v>4,191</v>
      </c>
      <c r="AD110" s="130">
        <f>Z110/($Z$4)*100</f>
        <v>24.386128243919469</v>
      </c>
      <c r="AF110" s="109"/>
    </row>
    <row r="111" spans="1:32" x14ac:dyDescent="0.25">
      <c r="S111" s="115" t="s">
        <v>22</v>
      </c>
      <c r="T111" s="115"/>
      <c r="U111" s="112"/>
      <c r="V111" s="112">
        <v>5644</v>
      </c>
      <c r="W111" s="112">
        <v>5712</v>
      </c>
      <c r="X111" s="112">
        <v>5858</v>
      </c>
      <c r="Y111" s="112">
        <v>6506</v>
      </c>
      <c r="Z111" s="112">
        <v>6860</v>
      </c>
      <c r="AB111" s="109" t="str">
        <f>TEXT(Z111,"###,###")</f>
        <v>6,860</v>
      </c>
      <c r="AD111" s="130">
        <f>Z111/($Z$4)*100</f>
        <v>39.916210869312231</v>
      </c>
      <c r="AF111" s="109"/>
    </row>
    <row r="112" spans="1:32" x14ac:dyDescent="0.25">
      <c r="S112" s="118" t="s">
        <v>53</v>
      </c>
      <c r="T112" s="118"/>
      <c r="U112" s="112"/>
      <c r="V112" s="112">
        <v>14833</v>
      </c>
      <c r="W112" s="112">
        <v>14883</v>
      </c>
      <c r="X112" s="112">
        <v>15858</v>
      </c>
      <c r="Y112" s="112">
        <v>16918</v>
      </c>
      <c r="Z112" s="112">
        <v>17188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41.57</v>
      </c>
      <c r="W118" s="131">
        <v>42.04</v>
      </c>
      <c r="X118" s="131">
        <v>41.77</v>
      </c>
      <c r="Y118" s="131">
        <v>41.86</v>
      </c>
      <c r="Z118" s="131">
        <v>41.72</v>
      </c>
      <c r="AB118" s="109" t="str">
        <f>TEXT(Z118,"##.0")</f>
        <v>41.7</v>
      </c>
    </row>
    <row r="120" spans="19:32" x14ac:dyDescent="0.25">
      <c r="S120" s="101" t="s">
        <v>97</v>
      </c>
      <c r="T120" s="112"/>
      <c r="U120" s="112"/>
      <c r="V120" s="112">
        <v>8509</v>
      </c>
      <c r="W120" s="112">
        <v>8634</v>
      </c>
      <c r="X120" s="112">
        <v>8904</v>
      </c>
      <c r="Y120" s="112">
        <v>9281</v>
      </c>
      <c r="Z120" s="112">
        <v>9660</v>
      </c>
      <c r="AB120" s="109" t="str">
        <f>TEXT(Z120,"###,###")</f>
        <v>9,660</v>
      </c>
    </row>
    <row r="121" spans="19:32" x14ac:dyDescent="0.25">
      <c r="S121" s="101" t="s">
        <v>98</v>
      </c>
      <c r="T121" s="112"/>
      <c r="U121" s="112"/>
      <c r="V121" s="112">
        <v>893</v>
      </c>
      <c r="W121" s="112">
        <v>943</v>
      </c>
      <c r="X121" s="112">
        <v>940</v>
      </c>
      <c r="Y121" s="112">
        <v>944</v>
      </c>
      <c r="Z121" s="112">
        <v>923</v>
      </c>
      <c r="AB121" s="109" t="str">
        <f>TEXT(Z121,"###,###")</f>
        <v>923</v>
      </c>
    </row>
    <row r="122" spans="19:32" x14ac:dyDescent="0.25">
      <c r="S122" s="101" t="s">
        <v>99</v>
      </c>
      <c r="T122" s="112"/>
      <c r="U122" s="112"/>
      <c r="V122" s="112">
        <v>966</v>
      </c>
      <c r="W122" s="112">
        <v>926</v>
      </c>
      <c r="X122" s="112">
        <v>969</v>
      </c>
      <c r="Y122" s="112">
        <v>998</v>
      </c>
      <c r="Z122" s="112">
        <v>976</v>
      </c>
      <c r="AB122" s="109" t="str">
        <f>TEXT(Z122,"###,###")</f>
        <v>976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9475</v>
      </c>
      <c r="W124" s="112">
        <v>9560</v>
      </c>
      <c r="X124" s="112">
        <v>9873</v>
      </c>
      <c r="Y124" s="112">
        <v>10279</v>
      </c>
      <c r="Z124" s="112">
        <v>10636</v>
      </c>
      <c r="AB124" s="109" t="str">
        <f>TEXT(Z124,"###,###")</f>
        <v>10,636</v>
      </c>
      <c r="AD124" s="127">
        <f>Z124/$Z$7*100</f>
        <v>92.046733016010378</v>
      </c>
    </row>
    <row r="125" spans="19:32" x14ac:dyDescent="0.25">
      <c r="S125" s="101" t="s">
        <v>101</v>
      </c>
      <c r="T125" s="112"/>
      <c r="U125" s="112"/>
      <c r="V125" s="112">
        <v>1859</v>
      </c>
      <c r="W125" s="112">
        <v>1869</v>
      </c>
      <c r="X125" s="112">
        <v>1909</v>
      </c>
      <c r="Y125" s="112">
        <v>1942</v>
      </c>
      <c r="Z125" s="112">
        <v>1899</v>
      </c>
      <c r="AB125" s="109" t="str">
        <f>TEXT(Z125,"###,###")</f>
        <v>1,899</v>
      </c>
      <c r="AD125" s="127">
        <f>Z125/$Z$7*100</f>
        <v>16.434443963652097</v>
      </c>
    </row>
    <row r="127" spans="19:32" x14ac:dyDescent="0.25">
      <c r="S127" s="101" t="s">
        <v>102</v>
      </c>
      <c r="T127" s="112"/>
      <c r="U127" s="112"/>
      <c r="V127" s="112">
        <v>5427</v>
      </c>
      <c r="W127" s="112">
        <v>5448</v>
      </c>
      <c r="X127" s="112">
        <v>5610</v>
      </c>
      <c r="Y127" s="112">
        <v>5885</v>
      </c>
      <c r="Z127" s="112">
        <v>6016</v>
      </c>
      <c r="AB127" s="109" t="str">
        <f>TEXT(Z127,"###,###")</f>
        <v>6,016</v>
      </c>
      <c r="AD127" s="127">
        <f>Z127/$Z$7*100</f>
        <v>52.064041540458675</v>
      </c>
    </row>
    <row r="128" spans="19:32" x14ac:dyDescent="0.25">
      <c r="S128" s="101" t="s">
        <v>103</v>
      </c>
      <c r="T128" s="112"/>
      <c r="U128" s="112"/>
      <c r="V128" s="112">
        <v>4939</v>
      </c>
      <c r="W128" s="112">
        <v>5055</v>
      </c>
      <c r="X128" s="112">
        <v>5197</v>
      </c>
      <c r="Y128" s="112">
        <v>5324</v>
      </c>
      <c r="Z128" s="112">
        <v>5525</v>
      </c>
      <c r="AB128" s="109" t="str">
        <f>TEXT(Z128,"###,###")</f>
        <v>5,525</v>
      </c>
      <c r="AD128" s="127">
        <f>Z128/$Z$7*100</f>
        <v>47.814798788403287</v>
      </c>
    </row>
    <row r="130" spans="19:20" x14ac:dyDescent="0.25">
      <c r="S130" s="101" t="s">
        <v>261</v>
      </c>
      <c r="T130" s="127">
        <v>83.600173085244478</v>
      </c>
    </row>
    <row r="131" spans="19:20" x14ac:dyDescent="0.25">
      <c r="S131" s="101" t="s">
        <v>262</v>
      </c>
      <c r="T131" s="127">
        <v>7.9878840328861962</v>
      </c>
    </row>
    <row r="132" spans="19:20" x14ac:dyDescent="0.25">
      <c r="S132" s="101" t="s">
        <v>263</v>
      </c>
      <c r="T132" s="127">
        <v>8.4465599307659023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36BCFF8-C8C6-462C-B325-781F2C8978D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8B19FEF-41F8-4856-A30E-CEF1D4BDAE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C1DF9F5-6851-4FEA-9855-1972C40B67F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BEE7CD1-9FD1-403B-B33A-7FA9E459A0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614FD-15CD-4DC7-BDD9-DA6B8A04E61E}">
  <sheetPr codeName="Sheet6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108</v>
      </c>
      <c r="T1" s="99"/>
      <c r="U1" s="99"/>
      <c r="V1" s="99"/>
      <c r="W1" s="99"/>
      <c r="X1" s="99"/>
      <c r="Y1" s="100" t="s">
        <v>197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108</v>
      </c>
      <c r="Y3" s="105" t="s">
        <v>197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 Adelaide Plains,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6791</v>
      </c>
      <c r="W4" s="108">
        <v>7105</v>
      </c>
      <c r="X4" s="108">
        <v>7515</v>
      </c>
      <c r="Y4" s="108">
        <v>8536</v>
      </c>
      <c r="Z4" s="108">
        <v>9170</v>
      </c>
      <c r="AB4" s="109" t="str">
        <f>TEXT(Z4,"###,###")</f>
        <v>9,170</v>
      </c>
      <c r="AD4" s="110">
        <f>Z4/Y4-1</f>
        <v>7.4273664479850066E-2</v>
      </c>
      <c r="AF4" s="110">
        <f>Z4/V4-1</f>
        <v>0.35031659549403615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3671</v>
      </c>
      <c r="W5" s="108">
        <v>3864</v>
      </c>
      <c r="X5" s="108">
        <v>4072</v>
      </c>
      <c r="Y5" s="108">
        <v>4550</v>
      </c>
      <c r="Z5" s="108">
        <v>4916</v>
      </c>
      <c r="AB5" s="109" t="str">
        <f>TEXT(Z5,"###,###")</f>
        <v>4,916</v>
      </c>
      <c r="AD5" s="110">
        <f t="shared" ref="AD5:AD9" si="0">Z5/Y5-1</f>
        <v>8.0439560439560465E-2</v>
      </c>
      <c r="AF5" s="110">
        <f t="shared" ref="AF5:AF9" si="1">Z5/V5-1</f>
        <v>0.33914464723508586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3120</v>
      </c>
      <c r="W6" s="108">
        <v>3248</v>
      </c>
      <c r="X6" s="108">
        <v>3438</v>
      </c>
      <c r="Y6" s="108">
        <v>3983</v>
      </c>
      <c r="Z6" s="108">
        <v>4248</v>
      </c>
      <c r="AB6" s="109" t="str">
        <f>TEXT(Z6,"###,###")</f>
        <v>4,248</v>
      </c>
      <c r="AD6" s="110">
        <f t="shared" si="0"/>
        <v>6.653276424805421E-2</v>
      </c>
      <c r="AF6" s="110">
        <f t="shared" si="1"/>
        <v>0.36153846153846159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5063</v>
      </c>
      <c r="W7" s="108">
        <v>5429</v>
      </c>
      <c r="X7" s="108">
        <v>5557</v>
      </c>
      <c r="Y7" s="108">
        <v>6014</v>
      </c>
      <c r="Z7" s="108">
        <v>6576</v>
      </c>
      <c r="AB7" s="109" t="str">
        <f>TEXT(Z7,"###,###")</f>
        <v>6,576</v>
      </c>
      <c r="AD7" s="110">
        <f t="shared" si="0"/>
        <v>9.3448619886930429E-2</v>
      </c>
      <c r="AF7" s="110">
        <f t="shared" si="1"/>
        <v>0.29883468299427207</v>
      </c>
    </row>
    <row r="8" spans="1:32" ht="17.25" customHeight="1" x14ac:dyDescent="0.25">
      <c r="A8" s="62" t="s">
        <v>12</v>
      </c>
      <c r="B8" s="63"/>
      <c r="C8" s="29"/>
      <c r="D8" s="64" t="str">
        <f>AB4</f>
        <v>9,170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6,576</v>
      </c>
      <c r="P8" s="65"/>
      <c r="S8" s="107" t="s">
        <v>82</v>
      </c>
      <c r="T8" s="108"/>
      <c r="U8" s="108"/>
      <c r="V8" s="108">
        <v>45345</v>
      </c>
      <c r="W8" s="108">
        <v>45945.120000000003</v>
      </c>
      <c r="X8" s="108">
        <v>49883.75</v>
      </c>
      <c r="Y8" s="108">
        <v>50545</v>
      </c>
      <c r="Z8" s="108">
        <v>51625.05</v>
      </c>
      <c r="AB8" s="109" t="str">
        <f>TEXT(Z8,"$###,###")</f>
        <v>$51,625</v>
      </c>
      <c r="AD8" s="110">
        <f t="shared" si="0"/>
        <v>2.1368087842516648E-2</v>
      </c>
      <c r="AF8" s="110">
        <f t="shared" si="1"/>
        <v>0.13849487264306992</v>
      </c>
    </row>
    <row r="9" spans="1:32" x14ac:dyDescent="0.25">
      <c r="A9" s="30" t="s">
        <v>14</v>
      </c>
      <c r="B9" s="69"/>
      <c r="C9" s="70"/>
      <c r="D9" s="71">
        <f>AD104</f>
        <v>79.629225736095961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54.668491484184912</v>
      </c>
      <c r="P9" s="72" t="s">
        <v>83</v>
      </c>
      <c r="S9" s="107" t="s">
        <v>7</v>
      </c>
      <c r="T9" s="108"/>
      <c r="U9" s="108"/>
      <c r="V9" s="108">
        <v>257586203</v>
      </c>
      <c r="W9" s="108">
        <v>287459426</v>
      </c>
      <c r="X9" s="108">
        <v>307788136</v>
      </c>
      <c r="Y9" s="108">
        <v>358887839</v>
      </c>
      <c r="Z9" s="108">
        <v>409349137</v>
      </c>
      <c r="AB9" s="109" t="str">
        <f>TEXT(Z9/1000000,"$#,###.0")&amp;" mil"</f>
        <v>$409.3 mil</v>
      </c>
      <c r="AD9" s="110">
        <f t="shared" si="0"/>
        <v>0.14060464723631938</v>
      </c>
      <c r="AF9" s="110">
        <f t="shared" si="1"/>
        <v>0.58917338053234158</v>
      </c>
    </row>
    <row r="10" spans="1:32" x14ac:dyDescent="0.25">
      <c r="A10" s="30" t="s">
        <v>17</v>
      </c>
      <c r="B10" s="69"/>
      <c r="C10" s="70"/>
      <c r="D10" s="71">
        <f>AD105</f>
        <v>12.693565976008724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45.270681265206811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83.561435523114355</v>
      </c>
      <c r="P11" s="72" t="s">
        <v>83</v>
      </c>
      <c r="S11" s="107" t="s">
        <v>29</v>
      </c>
      <c r="T11" s="112"/>
      <c r="U11" s="112"/>
      <c r="V11" s="112">
        <v>5949</v>
      </c>
      <c r="W11" s="112">
        <v>6165</v>
      </c>
      <c r="X11" s="112">
        <v>6547</v>
      </c>
      <c r="Y11" s="112">
        <v>7463</v>
      </c>
      <c r="Z11" s="112">
        <v>8089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9.7171532846715323</v>
      </c>
      <c r="P12" s="72" t="s">
        <v>83</v>
      </c>
      <c r="S12" s="107" t="s">
        <v>30</v>
      </c>
      <c r="T12" s="112"/>
      <c r="U12" s="112"/>
      <c r="V12" s="112">
        <v>839</v>
      </c>
      <c r="W12" s="112">
        <v>943</v>
      </c>
      <c r="X12" s="112">
        <v>968</v>
      </c>
      <c r="Y12" s="112">
        <v>1074</v>
      </c>
      <c r="Z12" s="112">
        <v>1080</v>
      </c>
    </row>
    <row r="13" spans="1:32" ht="15" customHeight="1" x14ac:dyDescent="0.25">
      <c r="A13" s="30" t="s">
        <v>19</v>
      </c>
      <c r="B13" s="70"/>
      <c r="C13" s="70"/>
      <c r="D13" s="71">
        <f>AD108</f>
        <v>12.497273718647763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6.721411192214112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13.71864776444929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41.5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22.02835332606325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14.29657794676806</v>
      </c>
      <c r="P15" s="72" t="s">
        <v>83</v>
      </c>
      <c r="S15" s="115" t="s">
        <v>59</v>
      </c>
      <c r="T15" s="115"/>
      <c r="U15" s="116"/>
      <c r="V15" s="116">
        <v>345</v>
      </c>
      <c r="W15" s="116">
        <v>359</v>
      </c>
      <c r="X15" s="116">
        <v>370</v>
      </c>
      <c r="Y15" s="112">
        <v>421</v>
      </c>
      <c r="Z15" s="112">
        <v>459</v>
      </c>
      <c r="AB15" s="117">
        <f t="shared" ref="AB15:AB34" si="2">IF(Z15="np",0,Z15/$Z$34)</f>
        <v>5.0038155456230242E-2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43.958560523446025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85.703422053231932</v>
      </c>
      <c r="P16" s="37" t="s">
        <v>83</v>
      </c>
      <c r="S16" s="115" t="s">
        <v>60</v>
      </c>
      <c r="T16" s="115"/>
      <c r="U16" s="116"/>
      <c r="V16" s="116">
        <v>60</v>
      </c>
      <c r="W16" s="116">
        <v>65</v>
      </c>
      <c r="X16" s="116">
        <v>76</v>
      </c>
      <c r="Y16" s="112">
        <v>91</v>
      </c>
      <c r="Z16" s="112">
        <v>98</v>
      </c>
      <c r="AB16" s="117">
        <f t="shared" si="2"/>
        <v>1.0683527744467458E-2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533</v>
      </c>
      <c r="W17" s="116">
        <v>579</v>
      </c>
      <c r="X17" s="116">
        <v>605</v>
      </c>
      <c r="Y17" s="112">
        <v>663</v>
      </c>
      <c r="Z17" s="112">
        <v>682</v>
      </c>
      <c r="AB17" s="117">
        <f t="shared" si="2"/>
        <v>7.4348631854355168E-2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59</v>
      </c>
      <c r="W18" s="116">
        <v>47</v>
      </c>
      <c r="X18" s="116">
        <v>61</v>
      </c>
      <c r="Y18" s="112">
        <v>94</v>
      </c>
      <c r="Z18" s="112">
        <v>99</v>
      </c>
      <c r="AB18" s="117">
        <f t="shared" si="2"/>
        <v>1.0792543333696719E-2</v>
      </c>
    </row>
    <row r="19" spans="1:28" x14ac:dyDescent="0.25">
      <c r="A19" s="61" t="str">
        <f>$S$1&amp;" ("&amp;$V$2&amp;" to "&amp;$Z$2&amp;")"</f>
        <v>Adelaide Plains (2018-19 to 2022-23)</v>
      </c>
      <c r="B19" s="61"/>
      <c r="C19" s="61"/>
      <c r="D19" s="61"/>
      <c r="E19" s="61"/>
      <c r="F19" s="61"/>
      <c r="G19" s="61" t="str">
        <f>$S$1&amp;" ("&amp;$V$2&amp;" to "&amp;$Z$2&amp;")"</f>
        <v>Adelaide Plains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575</v>
      </c>
      <c r="W19" s="116">
        <v>674</v>
      </c>
      <c r="X19" s="116">
        <v>736</v>
      </c>
      <c r="Y19" s="112">
        <v>817</v>
      </c>
      <c r="Z19" s="112">
        <v>856</v>
      </c>
      <c r="AB19" s="117">
        <f t="shared" si="2"/>
        <v>9.3317344380246373E-2</v>
      </c>
    </row>
    <row r="20" spans="1:28" x14ac:dyDescent="0.25">
      <c r="S20" s="115" t="s">
        <v>64</v>
      </c>
      <c r="T20" s="115"/>
      <c r="U20" s="116"/>
      <c r="V20" s="116">
        <v>341</v>
      </c>
      <c r="W20" s="116">
        <v>351</v>
      </c>
      <c r="X20" s="116">
        <v>406</v>
      </c>
      <c r="Y20" s="112">
        <v>423</v>
      </c>
      <c r="Z20" s="112">
        <v>516</v>
      </c>
      <c r="AB20" s="117">
        <f t="shared" si="2"/>
        <v>5.6252044042298048E-2</v>
      </c>
    </row>
    <row r="21" spans="1:28" x14ac:dyDescent="0.25">
      <c r="S21" s="115" t="s">
        <v>65</v>
      </c>
      <c r="T21" s="115"/>
      <c r="U21" s="116"/>
      <c r="V21" s="116">
        <v>522</v>
      </c>
      <c r="W21" s="116">
        <v>571</v>
      </c>
      <c r="X21" s="116">
        <v>649</v>
      </c>
      <c r="Y21" s="112">
        <v>705</v>
      </c>
      <c r="Z21" s="112">
        <v>775</v>
      </c>
      <c r="AB21" s="117">
        <f t="shared" si="2"/>
        <v>8.4487081652676335E-2</v>
      </c>
    </row>
    <row r="22" spans="1:28" x14ac:dyDescent="0.25">
      <c r="S22" s="115" t="s">
        <v>66</v>
      </c>
      <c r="T22" s="115"/>
      <c r="U22" s="116"/>
      <c r="V22" s="116">
        <v>243</v>
      </c>
      <c r="W22" s="116">
        <v>264</v>
      </c>
      <c r="X22" s="116">
        <v>316</v>
      </c>
      <c r="Y22" s="112">
        <v>327</v>
      </c>
      <c r="Z22" s="112">
        <v>388</v>
      </c>
      <c r="AB22" s="117">
        <f t="shared" si="2"/>
        <v>4.2298048620952794E-2</v>
      </c>
    </row>
    <row r="23" spans="1:28" x14ac:dyDescent="0.25">
      <c r="S23" s="115" t="s">
        <v>67</v>
      </c>
      <c r="T23" s="115"/>
      <c r="U23" s="116"/>
      <c r="V23" s="116">
        <v>524</v>
      </c>
      <c r="W23" s="116">
        <v>526</v>
      </c>
      <c r="X23" s="116">
        <v>546</v>
      </c>
      <c r="Y23" s="112">
        <v>619</v>
      </c>
      <c r="Z23" s="112">
        <v>598</v>
      </c>
      <c r="AB23" s="117">
        <f t="shared" si="2"/>
        <v>6.5191322359097345E-2</v>
      </c>
    </row>
    <row r="24" spans="1:28" x14ac:dyDescent="0.25">
      <c r="S24" s="115" t="s">
        <v>68</v>
      </c>
      <c r="T24" s="115"/>
      <c r="U24" s="116"/>
      <c r="V24" s="116">
        <v>22</v>
      </c>
      <c r="W24" s="116">
        <v>42</v>
      </c>
      <c r="X24" s="116">
        <v>31</v>
      </c>
      <c r="Y24" s="112">
        <v>34</v>
      </c>
      <c r="Z24" s="112">
        <v>50</v>
      </c>
      <c r="AB24" s="117">
        <f t="shared" si="2"/>
        <v>5.4507794614629896E-3</v>
      </c>
    </row>
    <row r="25" spans="1:28" x14ac:dyDescent="0.25">
      <c r="S25" s="115" t="s">
        <v>69</v>
      </c>
      <c r="T25" s="115"/>
      <c r="U25" s="116"/>
      <c r="V25" s="116">
        <v>162</v>
      </c>
      <c r="W25" s="116">
        <v>212</v>
      </c>
      <c r="X25" s="116">
        <v>225</v>
      </c>
      <c r="Y25" s="112">
        <v>246</v>
      </c>
      <c r="Z25" s="112">
        <v>234</v>
      </c>
      <c r="AB25" s="117">
        <f t="shared" si="2"/>
        <v>2.5509647879646789E-2</v>
      </c>
    </row>
    <row r="26" spans="1:28" x14ac:dyDescent="0.25">
      <c r="S26" s="115" t="s">
        <v>70</v>
      </c>
      <c r="T26" s="115"/>
      <c r="U26" s="116"/>
      <c r="V26" s="116">
        <v>86</v>
      </c>
      <c r="W26" s="116">
        <v>100</v>
      </c>
      <c r="X26" s="116">
        <v>104</v>
      </c>
      <c r="Y26" s="112">
        <v>98</v>
      </c>
      <c r="Z26" s="112">
        <v>137</v>
      </c>
      <c r="AB26" s="117">
        <f t="shared" si="2"/>
        <v>1.4935135724408591E-2</v>
      </c>
    </row>
    <row r="27" spans="1:28" x14ac:dyDescent="0.25">
      <c r="S27" s="115" t="s">
        <v>71</v>
      </c>
      <c r="T27" s="115"/>
      <c r="U27" s="116"/>
      <c r="V27" s="116">
        <v>291</v>
      </c>
      <c r="W27" s="116">
        <v>293</v>
      </c>
      <c r="X27" s="116">
        <v>342</v>
      </c>
      <c r="Y27" s="112">
        <v>398</v>
      </c>
      <c r="Z27" s="112">
        <v>405</v>
      </c>
      <c r="AB27" s="117">
        <f t="shared" si="2"/>
        <v>4.4151313637850215E-2</v>
      </c>
    </row>
    <row r="28" spans="1:28" x14ac:dyDescent="0.25">
      <c r="S28" s="115" t="s">
        <v>72</v>
      </c>
      <c r="T28" s="115"/>
      <c r="U28" s="116"/>
      <c r="V28" s="116">
        <v>848</v>
      </c>
      <c r="W28" s="116">
        <v>832</v>
      </c>
      <c r="X28" s="116">
        <v>754</v>
      </c>
      <c r="Y28" s="112">
        <v>882</v>
      </c>
      <c r="Z28" s="112">
        <v>1134</v>
      </c>
      <c r="AB28" s="117">
        <f t="shared" si="2"/>
        <v>0.12362367818598059</v>
      </c>
    </row>
    <row r="29" spans="1:28" x14ac:dyDescent="0.25">
      <c r="S29" s="115" t="s">
        <v>73</v>
      </c>
      <c r="T29" s="115"/>
      <c r="U29" s="116"/>
      <c r="V29" s="116">
        <v>412</v>
      </c>
      <c r="W29" s="116">
        <v>357</v>
      </c>
      <c r="X29" s="116">
        <v>349</v>
      </c>
      <c r="Y29" s="112">
        <v>452</v>
      </c>
      <c r="Z29" s="112">
        <v>430</v>
      </c>
      <c r="AB29" s="117">
        <f t="shared" si="2"/>
        <v>4.6876703368581706E-2</v>
      </c>
    </row>
    <row r="30" spans="1:28" x14ac:dyDescent="0.25">
      <c r="S30" s="115" t="s">
        <v>74</v>
      </c>
      <c r="T30" s="115"/>
      <c r="U30" s="116"/>
      <c r="V30" s="116">
        <v>335</v>
      </c>
      <c r="W30" s="116">
        <v>372</v>
      </c>
      <c r="X30" s="116">
        <v>401</v>
      </c>
      <c r="Y30" s="112">
        <v>449</v>
      </c>
      <c r="Z30" s="112">
        <v>482</v>
      </c>
      <c r="AB30" s="117">
        <f t="shared" si="2"/>
        <v>5.2545514008503214E-2</v>
      </c>
    </row>
    <row r="31" spans="1:28" x14ac:dyDescent="0.25">
      <c r="S31" s="115" t="s">
        <v>75</v>
      </c>
      <c r="T31" s="115"/>
      <c r="U31" s="116"/>
      <c r="V31" s="116">
        <v>652</v>
      </c>
      <c r="W31" s="116">
        <v>695</v>
      </c>
      <c r="X31" s="116">
        <v>774</v>
      </c>
      <c r="Y31" s="112">
        <v>901</v>
      </c>
      <c r="Z31" s="112">
        <v>976</v>
      </c>
      <c r="AB31" s="117">
        <f t="shared" si="2"/>
        <v>0.10639921508775754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86</v>
      </c>
      <c r="W32" s="116">
        <v>96</v>
      </c>
      <c r="X32" s="116">
        <v>110</v>
      </c>
      <c r="Y32" s="112">
        <v>130</v>
      </c>
      <c r="Z32" s="112">
        <v>127</v>
      </c>
      <c r="AB32" s="117">
        <f t="shared" si="2"/>
        <v>1.3844979832115993E-2</v>
      </c>
    </row>
    <row r="33" spans="19:32" x14ac:dyDescent="0.25">
      <c r="S33" s="115" t="s">
        <v>77</v>
      </c>
      <c r="T33" s="115"/>
      <c r="U33" s="116"/>
      <c r="V33" s="116">
        <v>243</v>
      </c>
      <c r="W33" s="116">
        <v>246</v>
      </c>
      <c r="X33" s="116">
        <v>256</v>
      </c>
      <c r="Y33" s="112">
        <v>346</v>
      </c>
      <c r="Z33" s="112">
        <v>345</v>
      </c>
      <c r="AB33" s="117">
        <f t="shared" si="2"/>
        <v>3.7610378284094623E-2</v>
      </c>
    </row>
    <row r="34" spans="19:32" x14ac:dyDescent="0.25">
      <c r="S34" s="118" t="s">
        <v>53</v>
      </c>
      <c r="T34" s="118"/>
      <c r="U34" s="119"/>
      <c r="V34" s="119">
        <v>6790</v>
      </c>
      <c r="W34" s="119">
        <v>7106</v>
      </c>
      <c r="X34" s="119">
        <v>7515</v>
      </c>
      <c r="Y34" s="120">
        <v>8539</v>
      </c>
      <c r="Z34" s="120">
        <v>9173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4402</v>
      </c>
      <c r="W37" s="112">
        <v>4726</v>
      </c>
      <c r="X37" s="112">
        <v>4823</v>
      </c>
      <c r="Y37" s="112">
        <v>5083</v>
      </c>
      <c r="Z37" s="112">
        <v>5635</v>
      </c>
      <c r="AB37" s="132">
        <f>Z37/Z40*100</f>
        <v>85.703422053231932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656</v>
      </c>
      <c r="W38" s="112">
        <v>697</v>
      </c>
      <c r="X38" s="112">
        <v>737</v>
      </c>
      <c r="Y38" s="112">
        <v>935</v>
      </c>
      <c r="Z38" s="112">
        <v>940</v>
      </c>
      <c r="AB38" s="132">
        <f>Z38/Z40*100</f>
        <v>14.29657794676806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5058</v>
      </c>
      <c r="W40" s="112">
        <v>5423</v>
      </c>
      <c r="X40" s="112">
        <v>5560</v>
      </c>
      <c r="Y40" s="112">
        <v>6018</v>
      </c>
      <c r="Z40" s="112">
        <v>6575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8</v>
      </c>
      <c r="X44" s="112">
        <v>5</v>
      </c>
      <c r="Y44" s="112">
        <v>7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73</v>
      </c>
      <c r="W45" s="112">
        <v>66</v>
      </c>
      <c r="X45" s="112">
        <v>77</v>
      </c>
      <c r="Y45" s="112">
        <v>83</v>
      </c>
      <c r="Z45" s="112">
        <v>118</v>
      </c>
    </row>
    <row r="46" spans="19:32" x14ac:dyDescent="0.25">
      <c r="S46" s="115" t="s">
        <v>38</v>
      </c>
      <c r="T46" s="115"/>
      <c r="U46" s="112"/>
      <c r="V46" s="112">
        <v>188</v>
      </c>
      <c r="W46" s="112">
        <v>192</v>
      </c>
      <c r="X46" s="112">
        <v>254</v>
      </c>
      <c r="Y46" s="112">
        <v>333</v>
      </c>
      <c r="Z46" s="112">
        <v>281</v>
      </c>
    </row>
    <row r="47" spans="19:32" x14ac:dyDescent="0.25">
      <c r="S47" s="115" t="s">
        <v>39</v>
      </c>
      <c r="T47" s="115"/>
      <c r="U47" s="112"/>
      <c r="V47" s="112">
        <v>347</v>
      </c>
      <c r="W47" s="112">
        <v>286</v>
      </c>
      <c r="X47" s="112">
        <v>313</v>
      </c>
      <c r="Y47" s="112">
        <v>355</v>
      </c>
      <c r="Z47" s="112">
        <v>435</v>
      </c>
    </row>
    <row r="48" spans="19:32" x14ac:dyDescent="0.25">
      <c r="S48" s="115" t="s">
        <v>40</v>
      </c>
      <c r="T48" s="115"/>
      <c r="U48" s="112"/>
      <c r="V48" s="112">
        <v>408</v>
      </c>
      <c r="W48" s="112">
        <v>474</v>
      </c>
      <c r="X48" s="112">
        <v>459</v>
      </c>
      <c r="Y48" s="112">
        <v>569</v>
      </c>
      <c r="Z48" s="112">
        <v>617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355</v>
      </c>
      <c r="W49" s="112">
        <v>404</v>
      </c>
      <c r="X49" s="112">
        <v>437</v>
      </c>
      <c r="Y49" s="112">
        <v>468</v>
      </c>
      <c r="Z49" s="112">
        <v>549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Adelaide Plains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333</v>
      </c>
      <c r="W50" s="112">
        <v>357</v>
      </c>
      <c r="X50" s="112">
        <v>392</v>
      </c>
      <c r="Y50" s="112">
        <v>468</v>
      </c>
      <c r="Z50" s="112">
        <v>510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324</v>
      </c>
      <c r="W51" s="112">
        <v>327</v>
      </c>
      <c r="X51" s="112">
        <v>347</v>
      </c>
      <c r="Y51" s="112">
        <v>351</v>
      </c>
      <c r="Z51" s="112">
        <v>450</v>
      </c>
    </row>
    <row r="52" spans="1:26" ht="15" customHeight="1" x14ac:dyDescent="0.25">
      <c r="S52" s="115" t="s">
        <v>44</v>
      </c>
      <c r="T52" s="115"/>
      <c r="U52" s="112"/>
      <c r="V52" s="112">
        <v>378</v>
      </c>
      <c r="W52" s="112">
        <v>420</v>
      </c>
      <c r="X52" s="112">
        <v>416</v>
      </c>
      <c r="Y52" s="112">
        <v>417</v>
      </c>
      <c r="Z52" s="112">
        <v>396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445</v>
      </c>
      <c r="W53" s="112">
        <v>429</v>
      </c>
      <c r="X53" s="112">
        <v>428</v>
      </c>
      <c r="Y53" s="112">
        <v>460</v>
      </c>
      <c r="Z53" s="112">
        <v>461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371</v>
      </c>
      <c r="W54" s="112">
        <v>395</v>
      </c>
      <c r="X54" s="112">
        <v>412</v>
      </c>
      <c r="Y54" s="112">
        <v>420</v>
      </c>
      <c r="Z54" s="112">
        <v>457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256</v>
      </c>
      <c r="W55" s="112">
        <v>289</v>
      </c>
      <c r="X55" s="112">
        <v>316</v>
      </c>
      <c r="Y55" s="112">
        <v>349</v>
      </c>
      <c r="Z55" s="112">
        <v>349</v>
      </c>
    </row>
    <row r="56" spans="1:26" ht="15" customHeight="1" x14ac:dyDescent="0.25">
      <c r="S56" s="115" t="s">
        <v>48</v>
      </c>
      <c r="T56" s="115"/>
      <c r="U56" s="112"/>
      <c r="V56" s="112">
        <v>115</v>
      </c>
      <c r="W56" s="112">
        <v>118</v>
      </c>
      <c r="X56" s="112">
        <v>129</v>
      </c>
      <c r="Y56" s="112">
        <v>150</v>
      </c>
      <c r="Z56" s="112">
        <v>171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53</v>
      </c>
      <c r="W57" s="112">
        <v>69</v>
      </c>
      <c r="X57" s="112">
        <v>60</v>
      </c>
      <c r="Y57" s="112">
        <v>68</v>
      </c>
      <c r="Z57" s="112">
        <v>69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8</v>
      </c>
      <c r="W58" s="112">
        <v>16</v>
      </c>
      <c r="X58" s="112">
        <v>13</v>
      </c>
      <c r="Y58" s="112">
        <v>23</v>
      </c>
      <c r="Z58" s="112">
        <v>32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13</v>
      </c>
      <c r="W59" s="112">
        <v>10</v>
      </c>
      <c r="X59" s="112">
        <v>7</v>
      </c>
      <c r="Y59" s="112">
        <v>10</v>
      </c>
      <c r="Z59" s="112">
        <v>11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3</v>
      </c>
      <c r="W60" s="112">
        <v>3</v>
      </c>
      <c r="X60" s="112">
        <v>7</v>
      </c>
      <c r="Y60" s="112">
        <v>3</v>
      </c>
      <c r="Z60" s="112">
        <v>9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3673</v>
      </c>
      <c r="W61" s="112">
        <v>3860</v>
      </c>
      <c r="X61" s="112">
        <v>4072</v>
      </c>
      <c r="Y61" s="112">
        <v>4547</v>
      </c>
      <c r="Z61" s="112">
        <v>4915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4</v>
      </c>
      <c r="X63" s="112">
        <v>6</v>
      </c>
      <c r="Y63" s="112">
        <v>11</v>
      </c>
      <c r="Z63" s="112">
        <v>12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76</v>
      </c>
      <c r="W64" s="112">
        <v>69</v>
      </c>
      <c r="X64" s="112">
        <v>90</v>
      </c>
      <c r="Y64" s="112">
        <v>106</v>
      </c>
      <c r="Z64" s="112">
        <v>114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Adelaide Plains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257</v>
      </c>
      <c r="W65" s="112">
        <v>232</v>
      </c>
      <c r="X65" s="112">
        <v>234</v>
      </c>
      <c r="Y65" s="112">
        <v>290</v>
      </c>
      <c r="Z65" s="112">
        <v>276</v>
      </c>
    </row>
    <row r="66" spans="1:26" x14ac:dyDescent="0.25">
      <c r="S66" s="115" t="s">
        <v>39</v>
      </c>
      <c r="T66" s="115"/>
      <c r="U66" s="112"/>
      <c r="V66" s="112">
        <v>263</v>
      </c>
      <c r="W66" s="112">
        <v>292</v>
      </c>
      <c r="X66" s="112">
        <v>333</v>
      </c>
      <c r="Y66" s="112">
        <v>372</v>
      </c>
      <c r="Z66" s="112">
        <v>381</v>
      </c>
    </row>
    <row r="67" spans="1:26" x14ac:dyDescent="0.25">
      <c r="S67" s="115" t="s">
        <v>40</v>
      </c>
      <c r="T67" s="115"/>
      <c r="U67" s="112"/>
      <c r="V67" s="112">
        <v>292</v>
      </c>
      <c r="W67" s="112">
        <v>291</v>
      </c>
      <c r="X67" s="112">
        <v>324</v>
      </c>
      <c r="Y67" s="112">
        <v>428</v>
      </c>
      <c r="Z67" s="112">
        <v>446</v>
      </c>
    </row>
    <row r="68" spans="1:26" x14ac:dyDescent="0.25">
      <c r="S68" s="115" t="s">
        <v>41</v>
      </c>
      <c r="T68" s="115"/>
      <c r="U68" s="112"/>
      <c r="V68" s="112">
        <v>310</v>
      </c>
      <c r="W68" s="112">
        <v>308</v>
      </c>
      <c r="X68" s="112">
        <v>330</v>
      </c>
      <c r="Y68" s="112">
        <v>361</v>
      </c>
      <c r="Z68" s="112">
        <v>439</v>
      </c>
    </row>
    <row r="69" spans="1:26" x14ac:dyDescent="0.25">
      <c r="S69" s="115" t="s">
        <v>42</v>
      </c>
      <c r="T69" s="115"/>
      <c r="U69" s="112"/>
      <c r="V69" s="112">
        <v>275</v>
      </c>
      <c r="W69" s="112">
        <v>304</v>
      </c>
      <c r="X69" s="112">
        <v>334</v>
      </c>
      <c r="Y69" s="112">
        <v>442</v>
      </c>
      <c r="Z69" s="112">
        <v>488</v>
      </c>
    </row>
    <row r="70" spans="1:26" x14ac:dyDescent="0.25">
      <c r="S70" s="115" t="s">
        <v>43</v>
      </c>
      <c r="T70" s="115"/>
      <c r="U70" s="112"/>
      <c r="V70" s="112">
        <v>285</v>
      </c>
      <c r="W70" s="112">
        <v>301</v>
      </c>
      <c r="X70" s="112">
        <v>290</v>
      </c>
      <c r="Y70" s="112">
        <v>323</v>
      </c>
      <c r="Z70" s="112">
        <v>377</v>
      </c>
    </row>
    <row r="71" spans="1:26" x14ac:dyDescent="0.25">
      <c r="S71" s="115" t="s">
        <v>44</v>
      </c>
      <c r="T71" s="115"/>
      <c r="U71" s="112"/>
      <c r="V71" s="112">
        <v>387</v>
      </c>
      <c r="W71" s="112">
        <v>377</v>
      </c>
      <c r="X71" s="112">
        <v>369</v>
      </c>
      <c r="Y71" s="112">
        <v>402</v>
      </c>
      <c r="Z71" s="112">
        <v>394</v>
      </c>
    </row>
    <row r="72" spans="1:26" x14ac:dyDescent="0.25">
      <c r="S72" s="115" t="s">
        <v>45</v>
      </c>
      <c r="T72" s="115"/>
      <c r="U72" s="112"/>
      <c r="V72" s="112">
        <v>347</v>
      </c>
      <c r="W72" s="112">
        <v>381</v>
      </c>
      <c r="X72" s="112">
        <v>392</v>
      </c>
      <c r="Y72" s="112">
        <v>431</v>
      </c>
      <c r="Z72" s="112">
        <v>453</v>
      </c>
    </row>
    <row r="73" spans="1:26" x14ac:dyDescent="0.25">
      <c r="S73" s="115" t="s">
        <v>46</v>
      </c>
      <c r="T73" s="115"/>
      <c r="U73" s="112"/>
      <c r="V73" s="112">
        <v>324</v>
      </c>
      <c r="W73" s="112">
        <v>323</v>
      </c>
      <c r="X73" s="112">
        <v>361</v>
      </c>
      <c r="Y73" s="112">
        <v>389</v>
      </c>
      <c r="Z73" s="112">
        <v>394</v>
      </c>
    </row>
    <row r="74" spans="1:26" x14ac:dyDescent="0.25">
      <c r="S74" s="115" t="s">
        <v>47</v>
      </c>
      <c r="T74" s="115"/>
      <c r="U74" s="112"/>
      <c r="V74" s="112">
        <v>187</v>
      </c>
      <c r="W74" s="112">
        <v>223</v>
      </c>
      <c r="X74" s="112">
        <v>234</v>
      </c>
      <c r="Y74" s="112">
        <v>262</v>
      </c>
      <c r="Z74" s="112">
        <v>274</v>
      </c>
    </row>
    <row r="75" spans="1:26" x14ac:dyDescent="0.25">
      <c r="S75" s="115" t="s">
        <v>48</v>
      </c>
      <c r="T75" s="115"/>
      <c r="U75" s="112"/>
      <c r="V75" s="112">
        <v>74</v>
      </c>
      <c r="W75" s="112">
        <v>88</v>
      </c>
      <c r="X75" s="112">
        <v>94</v>
      </c>
      <c r="Y75" s="112">
        <v>108</v>
      </c>
      <c r="Z75" s="112">
        <v>134</v>
      </c>
    </row>
    <row r="76" spans="1:26" x14ac:dyDescent="0.25">
      <c r="S76" s="115" t="s">
        <v>49</v>
      </c>
      <c r="T76" s="115"/>
      <c r="U76" s="112"/>
      <c r="V76" s="112">
        <v>21</v>
      </c>
      <c r="W76" s="112">
        <v>34</v>
      </c>
      <c r="X76" s="112">
        <v>29</v>
      </c>
      <c r="Y76" s="112">
        <v>37</v>
      </c>
      <c r="Z76" s="112">
        <v>35</v>
      </c>
    </row>
    <row r="77" spans="1:26" x14ac:dyDescent="0.25">
      <c r="S77" s="115" t="s">
        <v>50</v>
      </c>
      <c r="T77" s="115"/>
      <c r="U77" s="112"/>
      <c r="V77" s="112">
        <v>10</v>
      </c>
      <c r="W77" s="112">
        <v>14</v>
      </c>
      <c r="X77" s="112">
        <v>10</v>
      </c>
      <c r="Y77" s="112">
        <v>17</v>
      </c>
      <c r="Z77" s="112">
        <v>21</v>
      </c>
    </row>
    <row r="78" spans="1:26" x14ac:dyDescent="0.25">
      <c r="S78" s="115" t="s">
        <v>51</v>
      </c>
      <c r="T78" s="115"/>
      <c r="U78" s="112"/>
      <c r="V78" s="112">
        <v>6</v>
      </c>
      <c r="W78" s="112">
        <v>12</v>
      </c>
      <c r="X78" s="112">
        <v>5</v>
      </c>
      <c r="Y78" s="112">
        <v>3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5</v>
      </c>
      <c r="W79" s="112">
        <v>6</v>
      </c>
      <c r="X79" s="112">
        <v>3</v>
      </c>
      <c r="Y79" s="112">
        <v>6</v>
      </c>
      <c r="Z79" s="112">
        <v>4</v>
      </c>
    </row>
    <row r="80" spans="1:26" x14ac:dyDescent="0.25">
      <c r="S80" s="118" t="s">
        <v>53</v>
      </c>
      <c r="T80" s="118"/>
      <c r="U80" s="112"/>
      <c r="V80" s="112">
        <v>3124</v>
      </c>
      <c r="W80" s="112">
        <v>3244</v>
      </c>
      <c r="X80" s="112">
        <v>3438</v>
      </c>
      <c r="Y80" s="112">
        <v>3985</v>
      </c>
      <c r="Z80" s="112">
        <v>4248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Adelaide Plains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258</v>
      </c>
      <c r="W83" s="112">
        <v>275</v>
      </c>
      <c r="X83" s="112">
        <v>283</v>
      </c>
      <c r="Y83" s="112">
        <v>291</v>
      </c>
      <c r="Z83" s="112">
        <v>311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118</v>
      </c>
      <c r="W84" s="112">
        <v>118</v>
      </c>
      <c r="X84" s="112">
        <v>132</v>
      </c>
      <c r="Y84" s="112">
        <v>143</v>
      </c>
      <c r="Z84" s="112">
        <v>152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530</v>
      </c>
      <c r="W85" s="112">
        <v>592</v>
      </c>
      <c r="X85" s="112">
        <v>643</v>
      </c>
      <c r="Y85" s="112">
        <v>700</v>
      </c>
      <c r="Z85" s="112">
        <v>713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9,170</v>
      </c>
      <c r="D86" s="94">
        <f t="shared" ref="D86:D91" si="4">AD4</f>
        <v>7.4273664479850066E-2</v>
      </c>
      <c r="E86" s="95">
        <f t="shared" ref="E86:E91" si="5">AD4</f>
        <v>7.4273664479850066E-2</v>
      </c>
      <c r="F86" s="94">
        <f t="shared" ref="F86:F91" si="6">AF4</f>
        <v>0.35031659549403615</v>
      </c>
      <c r="G86" s="95">
        <f t="shared" ref="G86:G91" si="7">AF4</f>
        <v>0.35031659549403615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88</v>
      </c>
      <c r="W86" s="112">
        <v>100</v>
      </c>
      <c r="X86" s="112">
        <v>104</v>
      </c>
      <c r="Y86" s="112">
        <v>100</v>
      </c>
      <c r="Z86" s="112">
        <v>119</v>
      </c>
    </row>
    <row r="87" spans="1:30" ht="15" customHeight="1" x14ac:dyDescent="0.25">
      <c r="A87" s="96" t="s">
        <v>4</v>
      </c>
      <c r="B87" s="49"/>
      <c r="C87" s="97" t="str">
        <f t="shared" si="3"/>
        <v>4,916</v>
      </c>
      <c r="D87" s="94">
        <f t="shared" si="4"/>
        <v>8.0439560439560465E-2</v>
      </c>
      <c r="E87" s="95">
        <f t="shared" si="5"/>
        <v>8.0439560439560465E-2</v>
      </c>
      <c r="F87" s="94">
        <f t="shared" si="6"/>
        <v>0.33914464723508586</v>
      </c>
      <c r="G87" s="95">
        <f t="shared" si="7"/>
        <v>0.33914464723508586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102</v>
      </c>
      <c r="W87" s="112">
        <v>95</v>
      </c>
      <c r="X87" s="112">
        <v>102</v>
      </c>
      <c r="Y87" s="112">
        <v>118</v>
      </c>
      <c r="Z87" s="112">
        <v>124</v>
      </c>
    </row>
    <row r="88" spans="1:30" ht="15" customHeight="1" x14ac:dyDescent="0.25">
      <c r="A88" s="96" t="s">
        <v>5</v>
      </c>
      <c r="B88" s="49"/>
      <c r="C88" s="97" t="str">
        <f t="shared" si="3"/>
        <v>4,248</v>
      </c>
      <c r="D88" s="94">
        <f t="shared" si="4"/>
        <v>6.653276424805421E-2</v>
      </c>
      <c r="E88" s="95">
        <f t="shared" si="5"/>
        <v>6.653276424805421E-2</v>
      </c>
      <c r="F88" s="94">
        <f t="shared" si="6"/>
        <v>0.36153846153846159</v>
      </c>
      <c r="G88" s="95">
        <f t="shared" si="7"/>
        <v>0.36153846153846159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84</v>
      </c>
      <c r="W88" s="112">
        <v>92</v>
      </c>
      <c r="X88" s="112">
        <v>110</v>
      </c>
      <c r="Y88" s="112">
        <v>121</v>
      </c>
      <c r="Z88" s="112">
        <v>127</v>
      </c>
    </row>
    <row r="89" spans="1:30" ht="15" customHeight="1" x14ac:dyDescent="0.25">
      <c r="A89" s="49" t="s">
        <v>6</v>
      </c>
      <c r="B89" s="49"/>
      <c r="C89" s="97" t="str">
        <f t="shared" si="3"/>
        <v>6,576</v>
      </c>
      <c r="D89" s="94">
        <f t="shared" si="4"/>
        <v>9.3448619886930429E-2</v>
      </c>
      <c r="E89" s="95">
        <f t="shared" si="5"/>
        <v>9.3448619886930429E-2</v>
      </c>
      <c r="F89" s="94">
        <f t="shared" si="6"/>
        <v>0.29883468299427207</v>
      </c>
      <c r="G89" s="95">
        <f t="shared" si="7"/>
        <v>0.29883468299427207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458</v>
      </c>
      <c r="W89" s="112">
        <v>482</v>
      </c>
      <c r="X89" s="112">
        <v>484</v>
      </c>
      <c r="Y89" s="112">
        <v>511</v>
      </c>
      <c r="Z89" s="112">
        <v>558</v>
      </c>
    </row>
    <row r="90" spans="1:30" ht="15" customHeight="1" x14ac:dyDescent="0.25">
      <c r="A90" s="49" t="s">
        <v>95</v>
      </c>
      <c r="B90" s="49"/>
      <c r="C90" s="97" t="str">
        <f t="shared" si="3"/>
        <v>$51,625</v>
      </c>
      <c r="D90" s="94">
        <f t="shared" si="4"/>
        <v>2.1368087842516648E-2</v>
      </c>
      <c r="E90" s="95">
        <f t="shared" si="5"/>
        <v>2.1368087842516648E-2</v>
      </c>
      <c r="F90" s="94">
        <f t="shared" si="6"/>
        <v>0.13849487264306992</v>
      </c>
      <c r="G90" s="95">
        <f t="shared" si="7"/>
        <v>0.13849487264306992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459</v>
      </c>
      <c r="W90" s="112">
        <v>489</v>
      </c>
      <c r="X90" s="112">
        <v>545</v>
      </c>
      <c r="Y90" s="112">
        <v>557</v>
      </c>
      <c r="Z90" s="112">
        <v>537</v>
      </c>
    </row>
    <row r="91" spans="1:30" ht="15" customHeight="1" x14ac:dyDescent="0.25">
      <c r="A91" s="49" t="s">
        <v>7</v>
      </c>
      <c r="B91" s="49"/>
      <c r="C91" s="97" t="str">
        <f t="shared" si="3"/>
        <v>$409.3 mil</v>
      </c>
      <c r="D91" s="94">
        <f t="shared" si="4"/>
        <v>0.14060464723631938</v>
      </c>
      <c r="E91" s="95">
        <f t="shared" si="5"/>
        <v>0.14060464723631938</v>
      </c>
      <c r="F91" s="94">
        <f t="shared" si="6"/>
        <v>0.58917338053234158</v>
      </c>
      <c r="G91" s="95">
        <f t="shared" si="7"/>
        <v>0.58917338053234158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2773</v>
      </c>
      <c r="W91" s="112">
        <v>2980</v>
      </c>
      <c r="X91" s="112">
        <v>3023</v>
      </c>
      <c r="Y91" s="112">
        <v>3281</v>
      </c>
      <c r="Z91" s="112">
        <v>3590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167</v>
      </c>
      <c r="W93" s="112">
        <v>194</v>
      </c>
      <c r="X93" s="112">
        <v>189</v>
      </c>
      <c r="Y93" s="112">
        <v>213</v>
      </c>
      <c r="Z93" s="112">
        <v>217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266</v>
      </c>
      <c r="W94" s="112">
        <v>298</v>
      </c>
      <c r="X94" s="112">
        <v>309</v>
      </c>
      <c r="Y94" s="112">
        <v>349</v>
      </c>
      <c r="Z94" s="112">
        <v>373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116</v>
      </c>
      <c r="W95" s="112">
        <v>131</v>
      </c>
      <c r="X95" s="112">
        <v>128</v>
      </c>
      <c r="Y95" s="112">
        <v>141</v>
      </c>
      <c r="Z95" s="112">
        <v>150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395</v>
      </c>
      <c r="W96" s="112">
        <v>424</v>
      </c>
      <c r="X96" s="112">
        <v>429</v>
      </c>
      <c r="Y96" s="112">
        <v>492</v>
      </c>
      <c r="Z96" s="112">
        <v>533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405</v>
      </c>
      <c r="W97" s="112">
        <v>425</v>
      </c>
      <c r="X97" s="112">
        <v>476</v>
      </c>
      <c r="Y97" s="112">
        <v>493</v>
      </c>
      <c r="Z97" s="112">
        <v>540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256</v>
      </c>
      <c r="W98" s="112">
        <v>261</v>
      </c>
      <c r="X98" s="112">
        <v>282</v>
      </c>
      <c r="Y98" s="112">
        <v>283</v>
      </c>
      <c r="Z98" s="112">
        <v>305</v>
      </c>
    </row>
    <row r="99" spans="1:32" ht="15" customHeight="1" x14ac:dyDescent="0.25">
      <c r="S99" s="115" t="s">
        <v>188</v>
      </c>
      <c r="T99" s="115"/>
      <c r="U99" s="112"/>
      <c r="V99" s="112">
        <v>38</v>
      </c>
      <c r="W99" s="112">
        <v>36</v>
      </c>
      <c r="X99" s="112">
        <v>40</v>
      </c>
      <c r="Y99" s="112">
        <v>50</v>
      </c>
      <c r="Z99" s="112">
        <v>52</v>
      </c>
    </row>
    <row r="100" spans="1:32" ht="15" customHeight="1" x14ac:dyDescent="0.25">
      <c r="S100" s="115" t="s">
        <v>58</v>
      </c>
      <c r="T100" s="115"/>
      <c r="U100" s="112"/>
      <c r="V100" s="112">
        <v>234</v>
      </c>
      <c r="W100" s="112">
        <v>247</v>
      </c>
      <c r="X100" s="112">
        <v>272</v>
      </c>
      <c r="Y100" s="112">
        <v>255</v>
      </c>
      <c r="Z100" s="112">
        <v>251</v>
      </c>
    </row>
    <row r="101" spans="1:32" x14ac:dyDescent="0.25">
      <c r="A101" s="18"/>
      <c r="S101" s="118" t="s">
        <v>53</v>
      </c>
      <c r="T101" s="118"/>
      <c r="U101" s="112"/>
      <c r="V101" s="112">
        <v>2291</v>
      </c>
      <c r="W101" s="112">
        <v>2448</v>
      </c>
      <c r="X101" s="112">
        <v>2526</v>
      </c>
      <c r="Y101" s="112">
        <v>2725</v>
      </c>
      <c r="Z101" s="112">
        <v>2977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5270</v>
      </c>
      <c r="W104" s="112">
        <v>5716</v>
      </c>
      <c r="X104" s="112">
        <v>5882</v>
      </c>
      <c r="Y104" s="112">
        <v>6665</v>
      </c>
      <c r="Z104" s="112">
        <v>7302</v>
      </c>
      <c r="AB104" s="109" t="str">
        <f>TEXT(Z104,"###,###")</f>
        <v>7,302</v>
      </c>
      <c r="AD104" s="130">
        <f>Z104/($Z$4)*100</f>
        <v>79.629225736095961</v>
      </c>
      <c r="AF104" s="109"/>
    </row>
    <row r="105" spans="1:32" x14ac:dyDescent="0.25">
      <c r="S105" s="115" t="s">
        <v>17</v>
      </c>
      <c r="T105" s="115"/>
      <c r="U105" s="112"/>
      <c r="V105" s="112">
        <v>947</v>
      </c>
      <c r="W105" s="112">
        <v>921</v>
      </c>
      <c r="X105" s="112">
        <v>963</v>
      </c>
      <c r="Y105" s="112">
        <v>1127</v>
      </c>
      <c r="Z105" s="112">
        <v>1164</v>
      </c>
      <c r="AB105" s="109" t="str">
        <f>TEXT(Z105,"###,###")</f>
        <v>1,164</v>
      </c>
      <c r="AD105" s="130">
        <f>Z105/($Z$4)*100</f>
        <v>12.693565976008724</v>
      </c>
      <c r="AF105" s="109"/>
    </row>
    <row r="106" spans="1:32" x14ac:dyDescent="0.25">
      <c r="S106" s="118" t="s">
        <v>53</v>
      </c>
      <c r="T106" s="118"/>
      <c r="U106" s="120"/>
      <c r="V106" s="120">
        <v>6217</v>
      </c>
      <c r="W106" s="120">
        <v>6637</v>
      </c>
      <c r="X106" s="120">
        <v>6845</v>
      </c>
      <c r="Y106" s="120">
        <v>7792</v>
      </c>
      <c r="Z106" s="120">
        <v>8466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854</v>
      </c>
      <c r="W108" s="112">
        <v>967</v>
      </c>
      <c r="X108" s="112">
        <v>1012</v>
      </c>
      <c r="Y108" s="112">
        <v>1153</v>
      </c>
      <c r="Z108" s="112">
        <v>1146</v>
      </c>
      <c r="AB108" s="109" t="str">
        <f>TEXT(Z108,"###,###")</f>
        <v>1,146</v>
      </c>
      <c r="AD108" s="130">
        <f>Z108/($Z$4)*100</f>
        <v>12.497273718647763</v>
      </c>
      <c r="AF108" s="109"/>
    </row>
    <row r="109" spans="1:32" x14ac:dyDescent="0.25">
      <c r="S109" s="115" t="s">
        <v>20</v>
      </c>
      <c r="T109" s="115"/>
      <c r="U109" s="112"/>
      <c r="V109" s="112">
        <v>950</v>
      </c>
      <c r="W109" s="112">
        <v>972</v>
      </c>
      <c r="X109" s="112">
        <v>1118</v>
      </c>
      <c r="Y109" s="112">
        <v>1225</v>
      </c>
      <c r="Z109" s="112">
        <v>1258</v>
      </c>
      <c r="AB109" s="109" t="str">
        <f>TEXT(Z109,"###,###")</f>
        <v>1,258</v>
      </c>
      <c r="AD109" s="130">
        <f>Z109/($Z$4)*100</f>
        <v>13.71864776444929</v>
      </c>
      <c r="AF109" s="109"/>
    </row>
    <row r="110" spans="1:32" x14ac:dyDescent="0.25">
      <c r="S110" s="115" t="s">
        <v>21</v>
      </c>
      <c r="T110" s="115"/>
      <c r="U110" s="112"/>
      <c r="V110" s="112">
        <v>1456</v>
      </c>
      <c r="W110" s="112">
        <v>1504</v>
      </c>
      <c r="X110" s="112">
        <v>1701</v>
      </c>
      <c r="Y110" s="112">
        <v>1941</v>
      </c>
      <c r="Z110" s="112">
        <v>2020</v>
      </c>
      <c r="AB110" s="109" t="str">
        <f>TEXT(Z110,"###,###")</f>
        <v>2,020</v>
      </c>
      <c r="AD110" s="130">
        <f>Z110/($Z$4)*100</f>
        <v>22.02835332606325</v>
      </c>
      <c r="AF110" s="109"/>
    </row>
    <row r="111" spans="1:32" x14ac:dyDescent="0.25">
      <c r="S111" s="115" t="s">
        <v>22</v>
      </c>
      <c r="T111" s="115"/>
      <c r="U111" s="112"/>
      <c r="V111" s="112">
        <v>2875</v>
      </c>
      <c r="W111" s="112">
        <v>2969</v>
      </c>
      <c r="X111" s="112">
        <v>3014</v>
      </c>
      <c r="Y111" s="112">
        <v>3478</v>
      </c>
      <c r="Z111" s="112">
        <v>4031</v>
      </c>
      <c r="AB111" s="109" t="str">
        <f>TEXT(Z111,"###,###")</f>
        <v>4,031</v>
      </c>
      <c r="AD111" s="130">
        <f>Z111/($Z$4)*100</f>
        <v>43.958560523446025</v>
      </c>
      <c r="AF111" s="109"/>
    </row>
    <row r="112" spans="1:32" x14ac:dyDescent="0.25">
      <c r="S112" s="118" t="s">
        <v>53</v>
      </c>
      <c r="T112" s="118"/>
      <c r="U112" s="112"/>
      <c r="V112" s="112">
        <v>6790</v>
      </c>
      <c r="W112" s="112">
        <v>7105</v>
      </c>
      <c r="X112" s="112">
        <v>7515</v>
      </c>
      <c r="Y112" s="112">
        <v>8539</v>
      </c>
      <c r="Z112" s="112">
        <v>9170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42.01</v>
      </c>
      <c r="W118" s="131">
        <v>42.32</v>
      </c>
      <c r="X118" s="131">
        <v>42.2</v>
      </c>
      <c r="Y118" s="131">
        <v>41.98</v>
      </c>
      <c r="Z118" s="131">
        <v>41.53</v>
      </c>
      <c r="AB118" s="109" t="str">
        <f>TEXT(Z118,"##.0")</f>
        <v>41.5</v>
      </c>
    </row>
    <row r="120" spans="19:32" x14ac:dyDescent="0.25">
      <c r="S120" s="101" t="s">
        <v>97</v>
      </c>
      <c r="T120" s="112"/>
      <c r="U120" s="112"/>
      <c r="V120" s="112">
        <v>4224</v>
      </c>
      <c r="W120" s="112">
        <v>4487</v>
      </c>
      <c r="X120" s="112">
        <v>4590</v>
      </c>
      <c r="Y120" s="112">
        <v>4938</v>
      </c>
      <c r="Z120" s="112">
        <v>5495</v>
      </c>
      <c r="AB120" s="109" t="str">
        <f>TEXT(Z120,"###,###")</f>
        <v>5,495</v>
      </c>
    </row>
    <row r="121" spans="19:32" x14ac:dyDescent="0.25">
      <c r="S121" s="101" t="s">
        <v>98</v>
      </c>
      <c r="T121" s="112"/>
      <c r="U121" s="112"/>
      <c r="V121" s="112">
        <v>495</v>
      </c>
      <c r="W121" s="112">
        <v>569</v>
      </c>
      <c r="X121" s="112">
        <v>572</v>
      </c>
      <c r="Y121" s="112">
        <v>624</v>
      </c>
      <c r="Z121" s="112">
        <v>639</v>
      </c>
      <c r="AB121" s="109" t="str">
        <f>TEXT(Z121,"###,###")</f>
        <v>639</v>
      </c>
    </row>
    <row r="122" spans="19:32" x14ac:dyDescent="0.25">
      <c r="S122" s="101" t="s">
        <v>99</v>
      </c>
      <c r="T122" s="112"/>
      <c r="U122" s="112"/>
      <c r="V122" s="112">
        <v>348</v>
      </c>
      <c r="W122" s="112">
        <v>374</v>
      </c>
      <c r="X122" s="112">
        <v>394</v>
      </c>
      <c r="Y122" s="112">
        <v>455</v>
      </c>
      <c r="Z122" s="112">
        <v>442</v>
      </c>
      <c r="AB122" s="109" t="str">
        <f>TEXT(Z122,"###,###")</f>
        <v>442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4572</v>
      </c>
      <c r="W124" s="112">
        <v>4861</v>
      </c>
      <c r="X124" s="112">
        <v>4984</v>
      </c>
      <c r="Y124" s="112">
        <v>5393</v>
      </c>
      <c r="Z124" s="112">
        <v>5937</v>
      </c>
      <c r="AB124" s="109" t="str">
        <f>TEXT(Z124,"###,###")</f>
        <v>5,937</v>
      </c>
      <c r="AD124" s="127">
        <f>Z124/$Z$7*100</f>
        <v>90.282846715328475</v>
      </c>
    </row>
    <row r="125" spans="19:32" x14ac:dyDescent="0.25">
      <c r="S125" s="101" t="s">
        <v>101</v>
      </c>
      <c r="T125" s="112"/>
      <c r="U125" s="112"/>
      <c r="V125" s="112">
        <v>843</v>
      </c>
      <c r="W125" s="112">
        <v>943</v>
      </c>
      <c r="X125" s="112">
        <v>966</v>
      </c>
      <c r="Y125" s="112">
        <v>1079</v>
      </c>
      <c r="Z125" s="112">
        <v>1081</v>
      </c>
      <c r="AB125" s="109" t="str">
        <f>TEXT(Z125,"###,###")</f>
        <v>1,081</v>
      </c>
      <c r="AD125" s="127">
        <f>Z125/$Z$7*100</f>
        <v>16.438564476885645</v>
      </c>
    </row>
    <row r="127" spans="19:32" x14ac:dyDescent="0.25">
      <c r="S127" s="101" t="s">
        <v>102</v>
      </c>
      <c r="T127" s="112"/>
      <c r="U127" s="112"/>
      <c r="V127" s="112">
        <v>2769</v>
      </c>
      <c r="W127" s="112">
        <v>2983</v>
      </c>
      <c r="X127" s="112">
        <v>3023</v>
      </c>
      <c r="Y127" s="112">
        <v>3281</v>
      </c>
      <c r="Z127" s="112">
        <v>3595</v>
      </c>
      <c r="AB127" s="109" t="str">
        <f>TEXT(Z127,"###,###")</f>
        <v>3,595</v>
      </c>
      <c r="AD127" s="127">
        <f>Z127/$Z$7*100</f>
        <v>54.668491484184912</v>
      </c>
    </row>
    <row r="128" spans="19:32" x14ac:dyDescent="0.25">
      <c r="S128" s="101" t="s">
        <v>103</v>
      </c>
      <c r="T128" s="112"/>
      <c r="U128" s="112"/>
      <c r="V128" s="112">
        <v>2292</v>
      </c>
      <c r="W128" s="112">
        <v>2445</v>
      </c>
      <c r="X128" s="112">
        <v>2527</v>
      </c>
      <c r="Y128" s="112">
        <v>2726</v>
      </c>
      <c r="Z128" s="112">
        <v>2977</v>
      </c>
      <c r="AB128" s="109" t="str">
        <f>TEXT(Z128,"###,###")</f>
        <v>2,977</v>
      </c>
      <c r="AD128" s="127">
        <f>Z128/$Z$7*100</f>
        <v>45.270681265206811</v>
      </c>
    </row>
    <row r="130" spans="19:20" x14ac:dyDescent="0.25">
      <c r="S130" s="101" t="s">
        <v>261</v>
      </c>
      <c r="T130" s="127">
        <v>83.561435523114355</v>
      </c>
    </row>
    <row r="131" spans="19:20" x14ac:dyDescent="0.25">
      <c r="S131" s="101" t="s">
        <v>262</v>
      </c>
      <c r="T131" s="127">
        <v>9.7171532846715323</v>
      </c>
    </row>
    <row r="132" spans="19:20" x14ac:dyDescent="0.25">
      <c r="S132" s="101" t="s">
        <v>263</v>
      </c>
      <c r="T132" s="127">
        <v>6.721411192214112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1AB7F33-E5D4-4C4E-A4F1-2193BF3F46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EBE5E6E-2831-4B31-B9E8-1515EFB296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71FF2D8-D3AB-41FB-952A-CD2AA89225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0E7BF13-9AD0-462D-B955-0F361381D0C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E4C66-9054-4460-99C2-0171B7042305}">
  <sheetPr codeName="Sheet10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145</v>
      </c>
      <c r="T1" s="99"/>
      <c r="U1" s="99"/>
      <c r="V1" s="99"/>
      <c r="W1" s="99"/>
      <c r="X1" s="99"/>
      <c r="Y1" s="100" t="s">
        <v>229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145</v>
      </c>
      <c r="Y3" s="105" t="s">
        <v>229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10.39 Naracoorte and Lucindale,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8082</v>
      </c>
      <c r="W4" s="108">
        <v>8622</v>
      </c>
      <c r="X4" s="108">
        <v>8812</v>
      </c>
      <c r="Y4" s="108">
        <v>8994</v>
      </c>
      <c r="Z4" s="108">
        <v>9141</v>
      </c>
      <c r="AB4" s="109" t="str">
        <f>TEXT(Z4,"###,###")</f>
        <v>9,141</v>
      </c>
      <c r="AD4" s="110">
        <f>Z4/Y4-1</f>
        <v>1.6344229486324302E-2</v>
      </c>
      <c r="AF4" s="110">
        <f>Z4/V4-1</f>
        <v>0.13103192279138831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4423</v>
      </c>
      <c r="W5" s="108">
        <v>4716</v>
      </c>
      <c r="X5" s="108">
        <v>4765</v>
      </c>
      <c r="Y5" s="108">
        <v>4849</v>
      </c>
      <c r="Z5" s="108">
        <v>4978</v>
      </c>
      <c r="AB5" s="109" t="str">
        <f>TEXT(Z5,"###,###")</f>
        <v>4,978</v>
      </c>
      <c r="AD5" s="110">
        <f t="shared" ref="AD5:AD9" si="0">Z5/Y5-1</f>
        <v>2.6603423386265312E-2</v>
      </c>
      <c r="AF5" s="110">
        <f t="shared" ref="AF5:AF9" si="1">Z5/V5-1</f>
        <v>0.12548044313814155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3661</v>
      </c>
      <c r="W6" s="108">
        <v>3909</v>
      </c>
      <c r="X6" s="108">
        <v>4034</v>
      </c>
      <c r="Y6" s="108">
        <v>4137</v>
      </c>
      <c r="Z6" s="108">
        <v>4151</v>
      </c>
      <c r="AB6" s="109" t="str">
        <f>TEXT(Z6,"###,###")</f>
        <v>4,151</v>
      </c>
      <c r="AD6" s="110">
        <f t="shared" si="0"/>
        <v>3.3840947546530664E-3</v>
      </c>
      <c r="AF6" s="110">
        <f t="shared" si="1"/>
        <v>0.13384321223709361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5045</v>
      </c>
      <c r="W7" s="108">
        <v>5510</v>
      </c>
      <c r="X7" s="108">
        <v>5454</v>
      </c>
      <c r="Y7" s="108">
        <v>5437</v>
      </c>
      <c r="Z7" s="108">
        <v>5601</v>
      </c>
      <c r="AB7" s="109" t="str">
        <f>TEXT(Z7,"###,###")</f>
        <v>5,601</v>
      </c>
      <c r="AD7" s="110">
        <f t="shared" si="0"/>
        <v>3.0163693213169029E-2</v>
      </c>
      <c r="AF7" s="110">
        <f t="shared" si="1"/>
        <v>0.11020812685827552</v>
      </c>
    </row>
    <row r="8" spans="1:32" ht="17.25" customHeight="1" x14ac:dyDescent="0.25">
      <c r="A8" s="62" t="s">
        <v>12</v>
      </c>
      <c r="B8" s="63"/>
      <c r="C8" s="29"/>
      <c r="D8" s="64" t="str">
        <f>AB4</f>
        <v>9,141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5,601</v>
      </c>
      <c r="P8" s="65"/>
      <c r="S8" s="107" t="s">
        <v>82</v>
      </c>
      <c r="T8" s="108"/>
      <c r="U8" s="108"/>
      <c r="V8" s="108">
        <v>31363.93</v>
      </c>
      <c r="W8" s="108">
        <v>30461.8</v>
      </c>
      <c r="X8" s="108">
        <v>31850</v>
      </c>
      <c r="Y8" s="108">
        <v>33207.300000000003</v>
      </c>
      <c r="Z8" s="108">
        <v>35770</v>
      </c>
      <c r="AB8" s="109" t="str">
        <f>TEXT(Z8,"$###,###")</f>
        <v>$35,770</v>
      </c>
      <c r="AD8" s="110">
        <f t="shared" si="0"/>
        <v>7.7172790320200635E-2</v>
      </c>
      <c r="AF8" s="110">
        <f t="shared" si="1"/>
        <v>0.14048207606636032</v>
      </c>
    </row>
    <row r="9" spans="1:32" x14ac:dyDescent="0.25">
      <c r="A9" s="30" t="s">
        <v>14</v>
      </c>
      <c r="B9" s="69"/>
      <c r="C9" s="70"/>
      <c r="D9" s="71">
        <f>AD104</f>
        <v>75.484082704299311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55.543652919121591</v>
      </c>
      <c r="P9" s="72" t="s">
        <v>83</v>
      </c>
      <c r="S9" s="107" t="s">
        <v>7</v>
      </c>
      <c r="T9" s="108"/>
      <c r="U9" s="108"/>
      <c r="V9" s="108">
        <v>254073971</v>
      </c>
      <c r="W9" s="108">
        <v>273519517</v>
      </c>
      <c r="X9" s="108">
        <v>278985235</v>
      </c>
      <c r="Y9" s="108">
        <v>305936380</v>
      </c>
      <c r="Z9" s="108">
        <v>297255653</v>
      </c>
      <c r="AB9" s="109" t="str">
        <f>TEXT(Z9/1000000,"$#,###.0")&amp;" mil"</f>
        <v>$297.3 mil</v>
      </c>
      <c r="AD9" s="110">
        <f t="shared" si="0"/>
        <v>-2.837428814448284E-2</v>
      </c>
      <c r="AF9" s="110">
        <f t="shared" si="1"/>
        <v>0.16995712638348137</v>
      </c>
    </row>
    <row r="10" spans="1:32" x14ac:dyDescent="0.25">
      <c r="A10" s="30" t="s">
        <v>17</v>
      </c>
      <c r="B10" s="69"/>
      <c r="C10" s="70"/>
      <c r="D10" s="71">
        <f>AD105</f>
        <v>9.5831965868066948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44.313515443670774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74.879485806106047</v>
      </c>
      <c r="P11" s="72" t="s">
        <v>83</v>
      </c>
      <c r="S11" s="107" t="s">
        <v>29</v>
      </c>
      <c r="T11" s="112"/>
      <c r="U11" s="112"/>
      <c r="V11" s="112">
        <v>6813</v>
      </c>
      <c r="W11" s="112">
        <v>7117</v>
      </c>
      <c r="X11" s="112">
        <v>7217</v>
      </c>
      <c r="Y11" s="112">
        <v>7508</v>
      </c>
      <c r="Z11" s="112">
        <v>7729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14.765220496339939</v>
      </c>
      <c r="P12" s="72" t="s">
        <v>83</v>
      </c>
      <c r="S12" s="107" t="s">
        <v>30</v>
      </c>
      <c r="T12" s="112"/>
      <c r="U12" s="112"/>
      <c r="V12" s="112">
        <v>1275</v>
      </c>
      <c r="W12" s="112">
        <v>1502</v>
      </c>
      <c r="X12" s="112">
        <v>1595</v>
      </c>
      <c r="Y12" s="112">
        <v>1479</v>
      </c>
      <c r="Z12" s="112">
        <v>1413</v>
      </c>
    </row>
    <row r="13" spans="1:32" ht="15" customHeight="1" x14ac:dyDescent="0.25">
      <c r="A13" s="30" t="s">
        <v>19</v>
      </c>
      <c r="B13" s="70"/>
      <c r="C13" s="70"/>
      <c r="D13" s="71">
        <f>AD108</f>
        <v>15.523465703971121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10.53383324406356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22.273274258833826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42.8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20.052510666229079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21.767857142857142</v>
      </c>
      <c r="P15" s="72" t="s">
        <v>83</v>
      </c>
      <c r="S15" s="115" t="s">
        <v>59</v>
      </c>
      <c r="T15" s="115"/>
      <c r="U15" s="116"/>
      <c r="V15" s="116">
        <v>1975</v>
      </c>
      <c r="W15" s="116">
        <v>2204</v>
      </c>
      <c r="X15" s="116">
        <v>2176</v>
      </c>
      <c r="Y15" s="112">
        <v>2092</v>
      </c>
      <c r="Z15" s="112">
        <v>2289</v>
      </c>
      <c r="AB15" s="117">
        <f t="shared" ref="AB15:AB34" si="2">IF(Z15="np",0,Z15/$Z$34)</f>
        <v>0.25051986428805956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27.27272727272727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78.232142857142861</v>
      </c>
      <c r="P16" s="37" t="s">
        <v>83</v>
      </c>
      <c r="S16" s="115" t="s">
        <v>60</v>
      </c>
      <c r="T16" s="115"/>
      <c r="U16" s="116"/>
      <c r="V16" s="116">
        <v>25</v>
      </c>
      <c r="W16" s="116">
        <v>29</v>
      </c>
      <c r="X16" s="116">
        <v>38</v>
      </c>
      <c r="Y16" s="112">
        <v>36</v>
      </c>
      <c r="Z16" s="112">
        <v>39</v>
      </c>
      <c r="AB16" s="117">
        <f t="shared" si="2"/>
        <v>4.2683594177519973E-3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804</v>
      </c>
      <c r="W17" s="116">
        <v>835</v>
      </c>
      <c r="X17" s="116">
        <v>769</v>
      </c>
      <c r="Y17" s="112">
        <v>746</v>
      </c>
      <c r="Z17" s="112">
        <v>770</v>
      </c>
      <c r="AB17" s="117">
        <f t="shared" si="2"/>
        <v>8.4272737222283026E-2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40</v>
      </c>
      <c r="W18" s="116">
        <v>21</v>
      </c>
      <c r="X18" s="116">
        <v>38</v>
      </c>
      <c r="Y18" s="112">
        <v>41</v>
      </c>
      <c r="Z18" s="112">
        <v>46</v>
      </c>
      <c r="AB18" s="117">
        <f t="shared" si="2"/>
        <v>5.0344752106818427E-3</v>
      </c>
    </row>
    <row r="19" spans="1:28" x14ac:dyDescent="0.25">
      <c r="A19" s="61" t="str">
        <f>$S$1&amp;" ("&amp;$V$2&amp;" to "&amp;$Z$2&amp;")"</f>
        <v>Naracoorte and Lucindale (2018-19 to 2022-23)</v>
      </c>
      <c r="B19" s="61"/>
      <c r="C19" s="61"/>
      <c r="D19" s="61"/>
      <c r="E19" s="61"/>
      <c r="F19" s="61"/>
      <c r="G19" s="61" t="str">
        <f>$S$1&amp;" ("&amp;$V$2&amp;" to "&amp;$Z$2&amp;")"</f>
        <v>Naracoorte and Lucindale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301</v>
      </c>
      <c r="W19" s="116">
        <v>308</v>
      </c>
      <c r="X19" s="116">
        <v>327</v>
      </c>
      <c r="Y19" s="112">
        <v>383</v>
      </c>
      <c r="Z19" s="112">
        <v>370</v>
      </c>
      <c r="AB19" s="117">
        <f t="shared" si="2"/>
        <v>4.049469191200613E-2</v>
      </c>
    </row>
    <row r="20" spans="1:28" x14ac:dyDescent="0.25">
      <c r="S20" s="115" t="s">
        <v>64</v>
      </c>
      <c r="T20" s="115"/>
      <c r="U20" s="116"/>
      <c r="V20" s="116">
        <v>226</v>
      </c>
      <c r="W20" s="116">
        <v>237</v>
      </c>
      <c r="X20" s="116">
        <v>259</v>
      </c>
      <c r="Y20" s="112">
        <v>280</v>
      </c>
      <c r="Z20" s="112">
        <v>349</v>
      </c>
      <c r="AB20" s="117">
        <f t="shared" si="2"/>
        <v>3.8196344533216589E-2</v>
      </c>
    </row>
    <row r="21" spans="1:28" x14ac:dyDescent="0.25">
      <c r="S21" s="115" t="s">
        <v>65</v>
      </c>
      <c r="T21" s="115"/>
      <c r="U21" s="116"/>
      <c r="V21" s="116">
        <v>661</v>
      </c>
      <c r="W21" s="116">
        <v>735</v>
      </c>
      <c r="X21" s="116">
        <v>707</v>
      </c>
      <c r="Y21" s="112">
        <v>737</v>
      </c>
      <c r="Z21" s="112">
        <v>747</v>
      </c>
      <c r="AB21" s="117">
        <f t="shared" si="2"/>
        <v>8.1755499616942104E-2</v>
      </c>
    </row>
    <row r="22" spans="1:28" x14ac:dyDescent="0.25">
      <c r="S22" s="115" t="s">
        <v>66</v>
      </c>
      <c r="T22" s="115"/>
      <c r="U22" s="116"/>
      <c r="V22" s="116">
        <v>367</v>
      </c>
      <c r="W22" s="116">
        <v>338</v>
      </c>
      <c r="X22" s="116">
        <v>421</v>
      </c>
      <c r="Y22" s="112">
        <v>539</v>
      </c>
      <c r="Z22" s="112">
        <v>531</v>
      </c>
      <c r="AB22" s="117">
        <f t="shared" si="2"/>
        <v>5.8115355149392582E-2</v>
      </c>
    </row>
    <row r="23" spans="1:28" x14ac:dyDescent="0.25">
      <c r="S23" s="115" t="s">
        <v>67</v>
      </c>
      <c r="T23" s="115"/>
      <c r="U23" s="116"/>
      <c r="V23" s="116">
        <v>217</v>
      </c>
      <c r="W23" s="116">
        <v>275</v>
      </c>
      <c r="X23" s="116">
        <v>272</v>
      </c>
      <c r="Y23" s="112">
        <v>269</v>
      </c>
      <c r="Z23" s="112">
        <v>295</v>
      </c>
      <c r="AB23" s="117">
        <f t="shared" si="2"/>
        <v>3.2286308416329214E-2</v>
      </c>
    </row>
    <row r="24" spans="1:28" x14ac:dyDescent="0.25">
      <c r="S24" s="115" t="s">
        <v>68</v>
      </c>
      <c r="T24" s="115"/>
      <c r="U24" s="116"/>
      <c r="V24" s="116">
        <v>17</v>
      </c>
      <c r="W24" s="116">
        <v>7</v>
      </c>
      <c r="X24" s="116">
        <v>17</v>
      </c>
      <c r="Y24" s="112">
        <v>17</v>
      </c>
      <c r="Z24" s="112">
        <v>30</v>
      </c>
      <c r="AB24" s="117">
        <f t="shared" si="2"/>
        <v>3.2833533982707672E-3</v>
      </c>
    </row>
    <row r="25" spans="1:28" x14ac:dyDescent="0.25">
      <c r="S25" s="115" t="s">
        <v>69</v>
      </c>
      <c r="T25" s="115"/>
      <c r="U25" s="116"/>
      <c r="V25" s="116">
        <v>121</v>
      </c>
      <c r="W25" s="116">
        <v>107</v>
      </c>
      <c r="X25" s="116">
        <v>110</v>
      </c>
      <c r="Y25" s="112">
        <v>120</v>
      </c>
      <c r="Z25" s="112">
        <v>132</v>
      </c>
      <c r="AB25" s="117">
        <f t="shared" si="2"/>
        <v>1.4446754952391375E-2</v>
      </c>
    </row>
    <row r="26" spans="1:28" x14ac:dyDescent="0.25">
      <c r="S26" s="115" t="s">
        <v>70</v>
      </c>
      <c r="T26" s="115"/>
      <c r="U26" s="116"/>
      <c r="V26" s="116">
        <v>76</v>
      </c>
      <c r="W26" s="116">
        <v>74</v>
      </c>
      <c r="X26" s="116">
        <v>74</v>
      </c>
      <c r="Y26" s="112">
        <v>79</v>
      </c>
      <c r="Z26" s="112">
        <v>86</v>
      </c>
      <c r="AB26" s="117">
        <f t="shared" si="2"/>
        <v>9.4122797417095332E-3</v>
      </c>
    </row>
    <row r="27" spans="1:28" x14ac:dyDescent="0.25">
      <c r="S27" s="115" t="s">
        <v>71</v>
      </c>
      <c r="T27" s="115"/>
      <c r="U27" s="116"/>
      <c r="V27" s="116">
        <v>272</v>
      </c>
      <c r="W27" s="116">
        <v>294</v>
      </c>
      <c r="X27" s="116">
        <v>341</v>
      </c>
      <c r="Y27" s="112">
        <v>336</v>
      </c>
      <c r="Z27" s="112">
        <v>282</v>
      </c>
      <c r="AB27" s="117">
        <f t="shared" si="2"/>
        <v>3.0863521943745212E-2</v>
      </c>
    </row>
    <row r="28" spans="1:28" x14ac:dyDescent="0.25">
      <c r="S28" s="115" t="s">
        <v>72</v>
      </c>
      <c r="T28" s="115"/>
      <c r="U28" s="116"/>
      <c r="V28" s="116">
        <v>635</v>
      </c>
      <c r="W28" s="116">
        <v>672</v>
      </c>
      <c r="X28" s="116">
        <v>707</v>
      </c>
      <c r="Y28" s="112">
        <v>771</v>
      </c>
      <c r="Z28" s="112">
        <v>798</v>
      </c>
      <c r="AB28" s="117">
        <f t="shared" si="2"/>
        <v>8.7337200394002404E-2</v>
      </c>
    </row>
    <row r="29" spans="1:28" x14ac:dyDescent="0.25">
      <c r="S29" s="115" t="s">
        <v>73</v>
      </c>
      <c r="T29" s="115"/>
      <c r="U29" s="116"/>
      <c r="V29" s="116">
        <v>269</v>
      </c>
      <c r="W29" s="116">
        <v>231</v>
      </c>
      <c r="X29" s="116">
        <v>213</v>
      </c>
      <c r="Y29" s="112">
        <v>276</v>
      </c>
      <c r="Z29" s="112">
        <v>250</v>
      </c>
      <c r="AB29" s="117">
        <f t="shared" si="2"/>
        <v>2.7361278318923061E-2</v>
      </c>
    </row>
    <row r="30" spans="1:28" x14ac:dyDescent="0.25">
      <c r="S30" s="115" t="s">
        <v>74</v>
      </c>
      <c r="T30" s="115"/>
      <c r="U30" s="116"/>
      <c r="V30" s="116">
        <v>347</v>
      </c>
      <c r="W30" s="116">
        <v>383</v>
      </c>
      <c r="X30" s="116">
        <v>391</v>
      </c>
      <c r="Y30" s="112">
        <v>416</v>
      </c>
      <c r="Z30" s="112">
        <v>409</v>
      </c>
      <c r="AB30" s="117">
        <f t="shared" si="2"/>
        <v>4.4763051329758129E-2</v>
      </c>
    </row>
    <row r="31" spans="1:28" x14ac:dyDescent="0.25">
      <c r="S31" s="115" t="s">
        <v>75</v>
      </c>
      <c r="T31" s="115"/>
      <c r="U31" s="116"/>
      <c r="V31" s="116">
        <v>524</v>
      </c>
      <c r="W31" s="116">
        <v>580</v>
      </c>
      <c r="X31" s="116">
        <v>629</v>
      </c>
      <c r="Y31" s="112">
        <v>642</v>
      </c>
      <c r="Z31" s="112">
        <v>667</v>
      </c>
      <c r="AB31" s="117">
        <f t="shared" si="2"/>
        <v>7.2999890554886718E-2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43</v>
      </c>
      <c r="W32" s="116">
        <v>58</v>
      </c>
      <c r="X32" s="116">
        <v>56</v>
      </c>
      <c r="Y32" s="112">
        <v>62</v>
      </c>
      <c r="Z32" s="112">
        <v>57</v>
      </c>
      <c r="AB32" s="117">
        <f t="shared" si="2"/>
        <v>6.2383714567144574E-3</v>
      </c>
    </row>
    <row r="33" spans="19:32" x14ac:dyDescent="0.25">
      <c r="S33" s="115" t="s">
        <v>77</v>
      </c>
      <c r="T33" s="115"/>
      <c r="U33" s="116"/>
      <c r="V33" s="116">
        <v>171</v>
      </c>
      <c r="W33" s="116">
        <v>209</v>
      </c>
      <c r="X33" s="116">
        <v>235</v>
      </c>
      <c r="Y33" s="112">
        <v>235</v>
      </c>
      <c r="Z33" s="112">
        <v>232</v>
      </c>
      <c r="AB33" s="117">
        <f t="shared" si="2"/>
        <v>2.5391266279960599E-2</v>
      </c>
    </row>
    <row r="34" spans="19:32" x14ac:dyDescent="0.25">
      <c r="S34" s="118" t="s">
        <v>53</v>
      </c>
      <c r="T34" s="118"/>
      <c r="U34" s="119"/>
      <c r="V34" s="119">
        <v>8086</v>
      </c>
      <c r="W34" s="119">
        <v>8623</v>
      </c>
      <c r="X34" s="119">
        <v>8812</v>
      </c>
      <c r="Y34" s="120">
        <v>8990</v>
      </c>
      <c r="Z34" s="120">
        <v>9137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4059</v>
      </c>
      <c r="W37" s="112">
        <v>4416</v>
      </c>
      <c r="X37" s="112">
        <v>4375</v>
      </c>
      <c r="Y37" s="112">
        <v>4239</v>
      </c>
      <c r="Z37" s="112">
        <v>4381</v>
      </c>
      <c r="AB37" s="132">
        <f>Z37/Z40*100</f>
        <v>78.232142857142861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986</v>
      </c>
      <c r="W38" s="112">
        <v>1089</v>
      </c>
      <c r="X38" s="112">
        <v>1085</v>
      </c>
      <c r="Y38" s="112">
        <v>1197</v>
      </c>
      <c r="Z38" s="112">
        <v>1219</v>
      </c>
      <c r="AB38" s="132">
        <f>Z38/Z40*100</f>
        <v>21.767857142857142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5045</v>
      </c>
      <c r="W40" s="112">
        <v>5505</v>
      </c>
      <c r="X40" s="112">
        <v>5460</v>
      </c>
      <c r="Y40" s="112">
        <v>5436</v>
      </c>
      <c r="Z40" s="112">
        <v>5600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22</v>
      </c>
      <c r="W44" s="112">
        <v>14</v>
      </c>
      <c r="X44" s="112">
        <v>20</v>
      </c>
      <c r="Y44" s="112">
        <v>17</v>
      </c>
      <c r="Z44" s="112">
        <v>19</v>
      </c>
    </row>
    <row r="45" spans="19:32" x14ac:dyDescent="0.25">
      <c r="S45" s="115" t="s">
        <v>37</v>
      </c>
      <c r="T45" s="115"/>
      <c r="U45" s="112"/>
      <c r="V45" s="112">
        <v>104</v>
      </c>
      <c r="W45" s="112">
        <v>126</v>
      </c>
      <c r="X45" s="112">
        <v>158</v>
      </c>
      <c r="Y45" s="112">
        <v>183</v>
      </c>
      <c r="Z45" s="112">
        <v>180</v>
      </c>
    </row>
    <row r="46" spans="19:32" x14ac:dyDescent="0.25">
      <c r="S46" s="115" t="s">
        <v>38</v>
      </c>
      <c r="T46" s="115"/>
      <c r="U46" s="112"/>
      <c r="V46" s="112">
        <v>358</v>
      </c>
      <c r="W46" s="112">
        <v>264</v>
      </c>
      <c r="X46" s="112">
        <v>252</v>
      </c>
      <c r="Y46" s="112">
        <v>268</v>
      </c>
      <c r="Z46" s="112">
        <v>329</v>
      </c>
    </row>
    <row r="47" spans="19:32" x14ac:dyDescent="0.25">
      <c r="S47" s="115" t="s">
        <v>39</v>
      </c>
      <c r="T47" s="115"/>
      <c r="U47" s="112"/>
      <c r="V47" s="112">
        <v>438</v>
      </c>
      <c r="W47" s="112">
        <v>448</v>
      </c>
      <c r="X47" s="112">
        <v>414</v>
      </c>
      <c r="Y47" s="112">
        <v>407</v>
      </c>
      <c r="Z47" s="112">
        <v>433</v>
      </c>
    </row>
    <row r="48" spans="19:32" x14ac:dyDescent="0.25">
      <c r="S48" s="115" t="s">
        <v>40</v>
      </c>
      <c r="T48" s="115"/>
      <c r="U48" s="112"/>
      <c r="V48" s="112">
        <v>552</v>
      </c>
      <c r="W48" s="112">
        <v>562</v>
      </c>
      <c r="X48" s="112">
        <v>543</v>
      </c>
      <c r="Y48" s="112">
        <v>583</v>
      </c>
      <c r="Z48" s="112">
        <v>647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460</v>
      </c>
      <c r="W49" s="112">
        <v>521</v>
      </c>
      <c r="X49" s="112">
        <v>535</v>
      </c>
      <c r="Y49" s="112">
        <v>556</v>
      </c>
      <c r="Z49" s="112">
        <v>552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Naracoorte and Lucindale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431</v>
      </c>
      <c r="W50" s="112">
        <v>457</v>
      </c>
      <c r="X50" s="112">
        <v>423</v>
      </c>
      <c r="Y50" s="112">
        <v>464</v>
      </c>
      <c r="Z50" s="112">
        <v>466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360</v>
      </c>
      <c r="W51" s="112">
        <v>411</v>
      </c>
      <c r="X51" s="112">
        <v>408</v>
      </c>
      <c r="Y51" s="112">
        <v>437</v>
      </c>
      <c r="Z51" s="112">
        <v>403</v>
      </c>
    </row>
    <row r="52" spans="1:26" ht="15" customHeight="1" x14ac:dyDescent="0.25">
      <c r="S52" s="115" t="s">
        <v>44</v>
      </c>
      <c r="T52" s="115"/>
      <c r="U52" s="112"/>
      <c r="V52" s="112">
        <v>334</v>
      </c>
      <c r="W52" s="112">
        <v>360</v>
      </c>
      <c r="X52" s="112">
        <v>364</v>
      </c>
      <c r="Y52" s="112">
        <v>351</v>
      </c>
      <c r="Z52" s="112">
        <v>358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343</v>
      </c>
      <c r="W53" s="112">
        <v>374</v>
      </c>
      <c r="X53" s="112">
        <v>449</v>
      </c>
      <c r="Y53" s="112">
        <v>406</v>
      </c>
      <c r="Z53" s="112">
        <v>355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374</v>
      </c>
      <c r="W54" s="112">
        <v>409</v>
      </c>
      <c r="X54" s="112">
        <v>379</v>
      </c>
      <c r="Y54" s="112">
        <v>339</v>
      </c>
      <c r="Z54" s="112">
        <v>379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297</v>
      </c>
      <c r="W55" s="112">
        <v>335</v>
      </c>
      <c r="X55" s="112">
        <v>382</v>
      </c>
      <c r="Y55" s="112">
        <v>403</v>
      </c>
      <c r="Z55" s="112">
        <v>386</v>
      </c>
    </row>
    <row r="56" spans="1:26" ht="15" customHeight="1" x14ac:dyDescent="0.25">
      <c r="S56" s="115" t="s">
        <v>48</v>
      </c>
      <c r="T56" s="115"/>
      <c r="U56" s="112"/>
      <c r="V56" s="112">
        <v>184</v>
      </c>
      <c r="W56" s="112">
        <v>218</v>
      </c>
      <c r="X56" s="112">
        <v>216</v>
      </c>
      <c r="Y56" s="112">
        <v>217</v>
      </c>
      <c r="Z56" s="112">
        <v>237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88</v>
      </c>
      <c r="W57" s="112">
        <v>112</v>
      </c>
      <c r="X57" s="112">
        <v>117</v>
      </c>
      <c r="Y57" s="112">
        <v>99</v>
      </c>
      <c r="Z57" s="112">
        <v>105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44</v>
      </c>
      <c r="W58" s="112">
        <v>64</v>
      </c>
      <c r="X58" s="112">
        <v>61</v>
      </c>
      <c r="Y58" s="112">
        <v>69</v>
      </c>
      <c r="Z58" s="112">
        <v>71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15</v>
      </c>
      <c r="W59" s="112">
        <v>21</v>
      </c>
      <c r="X59" s="112">
        <v>31</v>
      </c>
      <c r="Y59" s="112">
        <v>33</v>
      </c>
      <c r="Z59" s="112">
        <v>36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12</v>
      </c>
      <c r="W60" s="112">
        <v>10</v>
      </c>
      <c r="X60" s="112">
        <v>13</v>
      </c>
      <c r="Y60" s="112">
        <v>15</v>
      </c>
      <c r="Z60" s="112">
        <v>15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4419</v>
      </c>
      <c r="W61" s="112">
        <v>4716</v>
      </c>
      <c r="X61" s="112">
        <v>4765</v>
      </c>
      <c r="Y61" s="112">
        <v>4848</v>
      </c>
      <c r="Z61" s="112">
        <v>4974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17</v>
      </c>
      <c r="W63" s="112">
        <v>9</v>
      </c>
      <c r="X63" s="112">
        <v>17</v>
      </c>
      <c r="Y63" s="112">
        <v>15</v>
      </c>
      <c r="Z63" s="112">
        <v>15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91</v>
      </c>
      <c r="W64" s="112">
        <v>119</v>
      </c>
      <c r="X64" s="112">
        <v>126</v>
      </c>
      <c r="Y64" s="112">
        <v>136</v>
      </c>
      <c r="Z64" s="112">
        <v>156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Naracoorte and Lucindale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296</v>
      </c>
      <c r="W65" s="112">
        <v>284</v>
      </c>
      <c r="X65" s="112">
        <v>266</v>
      </c>
      <c r="Y65" s="112">
        <v>317</v>
      </c>
      <c r="Z65" s="112">
        <v>307</v>
      </c>
    </row>
    <row r="66" spans="1:26" x14ac:dyDescent="0.25">
      <c r="S66" s="115" t="s">
        <v>39</v>
      </c>
      <c r="T66" s="115"/>
      <c r="U66" s="112"/>
      <c r="V66" s="112">
        <v>311</v>
      </c>
      <c r="W66" s="112">
        <v>371</v>
      </c>
      <c r="X66" s="112">
        <v>389</v>
      </c>
      <c r="Y66" s="112">
        <v>369</v>
      </c>
      <c r="Z66" s="112">
        <v>386</v>
      </c>
    </row>
    <row r="67" spans="1:26" x14ac:dyDescent="0.25">
      <c r="S67" s="115" t="s">
        <v>40</v>
      </c>
      <c r="T67" s="115"/>
      <c r="U67" s="112"/>
      <c r="V67" s="112">
        <v>412</v>
      </c>
      <c r="W67" s="112">
        <v>405</v>
      </c>
      <c r="X67" s="112">
        <v>404</v>
      </c>
      <c r="Y67" s="112">
        <v>431</v>
      </c>
      <c r="Z67" s="112">
        <v>418</v>
      </c>
    </row>
    <row r="68" spans="1:26" x14ac:dyDescent="0.25">
      <c r="S68" s="115" t="s">
        <v>41</v>
      </c>
      <c r="T68" s="115"/>
      <c r="U68" s="112"/>
      <c r="V68" s="112">
        <v>363</v>
      </c>
      <c r="W68" s="112">
        <v>367</v>
      </c>
      <c r="X68" s="112">
        <v>347</v>
      </c>
      <c r="Y68" s="112">
        <v>367</v>
      </c>
      <c r="Z68" s="112">
        <v>351</v>
      </c>
    </row>
    <row r="69" spans="1:26" x14ac:dyDescent="0.25">
      <c r="S69" s="115" t="s">
        <v>42</v>
      </c>
      <c r="T69" s="115"/>
      <c r="U69" s="112"/>
      <c r="V69" s="112">
        <v>369</v>
      </c>
      <c r="W69" s="112">
        <v>413</v>
      </c>
      <c r="X69" s="112">
        <v>390</v>
      </c>
      <c r="Y69" s="112">
        <v>343</v>
      </c>
      <c r="Z69" s="112">
        <v>390</v>
      </c>
    </row>
    <row r="70" spans="1:26" x14ac:dyDescent="0.25">
      <c r="S70" s="115" t="s">
        <v>43</v>
      </c>
      <c r="T70" s="115"/>
      <c r="U70" s="112"/>
      <c r="V70" s="112">
        <v>342</v>
      </c>
      <c r="W70" s="112">
        <v>332</v>
      </c>
      <c r="X70" s="112">
        <v>396</v>
      </c>
      <c r="Y70" s="112">
        <v>435</v>
      </c>
      <c r="Z70" s="112">
        <v>411</v>
      </c>
    </row>
    <row r="71" spans="1:26" x14ac:dyDescent="0.25">
      <c r="S71" s="115" t="s">
        <v>44</v>
      </c>
      <c r="T71" s="115"/>
      <c r="U71" s="112"/>
      <c r="V71" s="112">
        <v>362</v>
      </c>
      <c r="W71" s="112">
        <v>346</v>
      </c>
      <c r="X71" s="112">
        <v>366</v>
      </c>
      <c r="Y71" s="112">
        <v>386</v>
      </c>
      <c r="Z71" s="112">
        <v>352</v>
      </c>
    </row>
    <row r="72" spans="1:26" x14ac:dyDescent="0.25">
      <c r="S72" s="115" t="s">
        <v>45</v>
      </c>
      <c r="T72" s="115"/>
      <c r="U72" s="112"/>
      <c r="V72" s="112">
        <v>298</v>
      </c>
      <c r="W72" s="112">
        <v>362</v>
      </c>
      <c r="X72" s="112">
        <v>396</v>
      </c>
      <c r="Y72" s="112">
        <v>408</v>
      </c>
      <c r="Z72" s="112">
        <v>395</v>
      </c>
    </row>
    <row r="73" spans="1:26" x14ac:dyDescent="0.25">
      <c r="S73" s="115" t="s">
        <v>46</v>
      </c>
      <c r="T73" s="115"/>
      <c r="U73" s="112"/>
      <c r="V73" s="112">
        <v>328</v>
      </c>
      <c r="W73" s="112">
        <v>333</v>
      </c>
      <c r="X73" s="112">
        <v>316</v>
      </c>
      <c r="Y73" s="112">
        <v>302</v>
      </c>
      <c r="Z73" s="112">
        <v>312</v>
      </c>
    </row>
    <row r="74" spans="1:26" x14ac:dyDescent="0.25">
      <c r="S74" s="115" t="s">
        <v>47</v>
      </c>
      <c r="T74" s="115"/>
      <c r="U74" s="112"/>
      <c r="V74" s="112">
        <v>219</v>
      </c>
      <c r="W74" s="112">
        <v>286</v>
      </c>
      <c r="X74" s="112">
        <v>312</v>
      </c>
      <c r="Y74" s="112">
        <v>324</v>
      </c>
      <c r="Z74" s="112">
        <v>336</v>
      </c>
    </row>
    <row r="75" spans="1:26" x14ac:dyDescent="0.25">
      <c r="S75" s="115" t="s">
        <v>48</v>
      </c>
      <c r="T75" s="115"/>
      <c r="U75" s="112"/>
      <c r="V75" s="112">
        <v>143</v>
      </c>
      <c r="W75" s="112">
        <v>140</v>
      </c>
      <c r="X75" s="112">
        <v>169</v>
      </c>
      <c r="Y75" s="112">
        <v>157</v>
      </c>
      <c r="Z75" s="112">
        <v>156</v>
      </c>
    </row>
    <row r="76" spans="1:26" x14ac:dyDescent="0.25">
      <c r="S76" s="115" t="s">
        <v>49</v>
      </c>
      <c r="T76" s="115"/>
      <c r="U76" s="112"/>
      <c r="V76" s="112">
        <v>65</v>
      </c>
      <c r="W76" s="112">
        <v>69</v>
      </c>
      <c r="X76" s="112">
        <v>68</v>
      </c>
      <c r="Y76" s="112">
        <v>73</v>
      </c>
      <c r="Z76" s="112">
        <v>87</v>
      </c>
    </row>
    <row r="77" spans="1:26" x14ac:dyDescent="0.25">
      <c r="S77" s="115" t="s">
        <v>50</v>
      </c>
      <c r="T77" s="115"/>
      <c r="U77" s="112"/>
      <c r="V77" s="112">
        <v>31</v>
      </c>
      <c r="W77" s="112">
        <v>41</v>
      </c>
      <c r="X77" s="112">
        <v>45</v>
      </c>
      <c r="Y77" s="112">
        <v>36</v>
      </c>
      <c r="Z77" s="112">
        <v>32</v>
      </c>
    </row>
    <row r="78" spans="1:26" x14ac:dyDescent="0.25">
      <c r="S78" s="115" t="s">
        <v>51</v>
      </c>
      <c r="T78" s="115"/>
      <c r="U78" s="112"/>
      <c r="V78" s="112">
        <v>11</v>
      </c>
      <c r="W78" s="112">
        <v>10</v>
      </c>
      <c r="X78" s="112">
        <v>16</v>
      </c>
      <c r="Y78" s="112">
        <v>22</v>
      </c>
      <c r="Z78" s="112">
        <v>22</v>
      </c>
    </row>
    <row r="79" spans="1:26" x14ac:dyDescent="0.25">
      <c r="S79" s="115" t="s">
        <v>52</v>
      </c>
      <c r="T79" s="115"/>
      <c r="U79" s="112"/>
      <c r="V79" s="112">
        <v>9</v>
      </c>
      <c r="W79" s="112">
        <v>6</v>
      </c>
      <c r="X79" s="112">
        <v>11</v>
      </c>
      <c r="Y79" s="112">
        <v>14</v>
      </c>
      <c r="Z79" s="112">
        <v>15</v>
      </c>
    </row>
    <row r="80" spans="1:26" x14ac:dyDescent="0.25">
      <c r="S80" s="118" t="s">
        <v>53</v>
      </c>
      <c r="T80" s="118"/>
      <c r="U80" s="112"/>
      <c r="V80" s="112">
        <v>3664</v>
      </c>
      <c r="W80" s="112">
        <v>3909</v>
      </c>
      <c r="X80" s="112">
        <v>4034</v>
      </c>
      <c r="Y80" s="112">
        <v>4137</v>
      </c>
      <c r="Z80" s="112">
        <v>4148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Naracoorte and Lucindale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271</v>
      </c>
      <c r="W83" s="112">
        <v>310</v>
      </c>
      <c r="X83" s="112">
        <v>313</v>
      </c>
      <c r="Y83" s="112">
        <v>318</v>
      </c>
      <c r="Z83" s="112">
        <v>316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121</v>
      </c>
      <c r="W84" s="112">
        <v>127</v>
      </c>
      <c r="X84" s="112">
        <v>121</v>
      </c>
      <c r="Y84" s="112">
        <v>130</v>
      </c>
      <c r="Z84" s="112">
        <v>135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451</v>
      </c>
      <c r="W85" s="112">
        <v>481</v>
      </c>
      <c r="X85" s="112">
        <v>466</v>
      </c>
      <c r="Y85" s="112">
        <v>490</v>
      </c>
      <c r="Z85" s="112">
        <v>560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9,141</v>
      </c>
      <c r="D86" s="94">
        <f t="shared" ref="D86:D91" si="4">AD4</f>
        <v>1.6344229486324302E-2</v>
      </c>
      <c r="E86" s="95">
        <f t="shared" ref="E86:E91" si="5">AD4</f>
        <v>1.6344229486324302E-2</v>
      </c>
      <c r="F86" s="94">
        <f t="shared" ref="F86:F91" si="6">AF4</f>
        <v>0.13103192279138831</v>
      </c>
      <c r="G86" s="95">
        <f t="shared" ref="G86:G91" si="7">AF4</f>
        <v>0.13103192279138831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69</v>
      </c>
      <c r="W86" s="112">
        <v>69</v>
      </c>
      <c r="X86" s="112">
        <v>65</v>
      </c>
      <c r="Y86" s="112">
        <v>56</v>
      </c>
      <c r="Z86" s="112">
        <v>67</v>
      </c>
    </row>
    <row r="87" spans="1:30" ht="15" customHeight="1" x14ac:dyDescent="0.25">
      <c r="A87" s="96" t="s">
        <v>4</v>
      </c>
      <c r="B87" s="49"/>
      <c r="C87" s="97" t="str">
        <f t="shared" si="3"/>
        <v>4,978</v>
      </c>
      <c r="D87" s="94">
        <f t="shared" si="4"/>
        <v>2.6603423386265312E-2</v>
      </c>
      <c r="E87" s="95">
        <f t="shared" si="5"/>
        <v>2.6603423386265312E-2</v>
      </c>
      <c r="F87" s="94">
        <f t="shared" si="6"/>
        <v>0.12548044313814155</v>
      </c>
      <c r="G87" s="95">
        <f t="shared" si="7"/>
        <v>0.12548044313814155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48</v>
      </c>
      <c r="W87" s="112">
        <v>43</v>
      </c>
      <c r="X87" s="112">
        <v>40</v>
      </c>
      <c r="Y87" s="112">
        <v>39</v>
      </c>
      <c r="Z87" s="112">
        <v>43</v>
      </c>
    </row>
    <row r="88" spans="1:30" ht="15" customHeight="1" x14ac:dyDescent="0.25">
      <c r="A88" s="96" t="s">
        <v>5</v>
      </c>
      <c r="B88" s="49"/>
      <c r="C88" s="97" t="str">
        <f t="shared" si="3"/>
        <v>4,151</v>
      </c>
      <c r="D88" s="94">
        <f t="shared" si="4"/>
        <v>3.3840947546530664E-3</v>
      </c>
      <c r="E88" s="95">
        <f t="shared" si="5"/>
        <v>3.3840947546530664E-3</v>
      </c>
      <c r="F88" s="94">
        <f t="shared" si="6"/>
        <v>0.13384321223709361</v>
      </c>
      <c r="G88" s="95">
        <f t="shared" si="7"/>
        <v>0.13384321223709361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116</v>
      </c>
      <c r="W88" s="112">
        <v>126</v>
      </c>
      <c r="X88" s="112">
        <v>115</v>
      </c>
      <c r="Y88" s="112">
        <v>118</v>
      </c>
      <c r="Z88" s="112">
        <v>117</v>
      </c>
    </row>
    <row r="89" spans="1:30" ht="15" customHeight="1" x14ac:dyDescent="0.25">
      <c r="A89" s="49" t="s">
        <v>6</v>
      </c>
      <c r="B89" s="49"/>
      <c r="C89" s="97" t="str">
        <f t="shared" si="3"/>
        <v>5,601</v>
      </c>
      <c r="D89" s="94">
        <f t="shared" si="4"/>
        <v>3.0163693213169029E-2</v>
      </c>
      <c r="E89" s="95">
        <f t="shared" si="5"/>
        <v>3.0163693213169029E-2</v>
      </c>
      <c r="F89" s="94">
        <f t="shared" si="6"/>
        <v>0.11020812685827552</v>
      </c>
      <c r="G89" s="95">
        <f t="shared" si="7"/>
        <v>0.11020812685827552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210</v>
      </c>
      <c r="W89" s="112">
        <v>239</v>
      </c>
      <c r="X89" s="112">
        <v>229</v>
      </c>
      <c r="Y89" s="112">
        <v>227</v>
      </c>
      <c r="Z89" s="112">
        <v>331</v>
      </c>
    </row>
    <row r="90" spans="1:30" ht="15" customHeight="1" x14ac:dyDescent="0.25">
      <c r="A90" s="49" t="s">
        <v>95</v>
      </c>
      <c r="B90" s="49"/>
      <c r="C90" s="97" t="str">
        <f t="shared" si="3"/>
        <v>$35,770</v>
      </c>
      <c r="D90" s="94">
        <f t="shared" si="4"/>
        <v>7.7172790320200635E-2</v>
      </c>
      <c r="E90" s="95">
        <f t="shared" si="5"/>
        <v>7.7172790320200635E-2</v>
      </c>
      <c r="F90" s="94">
        <f t="shared" si="6"/>
        <v>0.14048207606636032</v>
      </c>
      <c r="G90" s="95">
        <f t="shared" si="7"/>
        <v>0.14048207606636032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801</v>
      </c>
      <c r="W90" s="112">
        <v>810</v>
      </c>
      <c r="X90" s="112">
        <v>811</v>
      </c>
      <c r="Y90" s="112">
        <v>862</v>
      </c>
      <c r="Z90" s="112">
        <v>744</v>
      </c>
    </row>
    <row r="91" spans="1:30" ht="15" customHeight="1" x14ac:dyDescent="0.25">
      <c r="A91" s="49" t="s">
        <v>7</v>
      </c>
      <c r="B91" s="49"/>
      <c r="C91" s="97" t="str">
        <f t="shared" si="3"/>
        <v>$297.3 mil</v>
      </c>
      <c r="D91" s="94">
        <f t="shared" si="4"/>
        <v>-2.837428814448284E-2</v>
      </c>
      <c r="E91" s="95">
        <f t="shared" si="5"/>
        <v>-2.837428814448284E-2</v>
      </c>
      <c r="F91" s="94">
        <f t="shared" si="6"/>
        <v>0.16995712638348137</v>
      </c>
      <c r="G91" s="95">
        <f t="shared" si="7"/>
        <v>0.16995712638348137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2756</v>
      </c>
      <c r="W91" s="112">
        <v>3042</v>
      </c>
      <c r="X91" s="112">
        <v>2977</v>
      </c>
      <c r="Y91" s="112">
        <v>2986</v>
      </c>
      <c r="Z91" s="112">
        <v>3112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133</v>
      </c>
      <c r="W93" s="112">
        <v>143</v>
      </c>
      <c r="X93" s="112">
        <v>137</v>
      </c>
      <c r="Y93" s="112">
        <v>148</v>
      </c>
      <c r="Z93" s="112">
        <v>151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320</v>
      </c>
      <c r="W94" s="112">
        <v>321</v>
      </c>
      <c r="X94" s="112">
        <v>341</v>
      </c>
      <c r="Y94" s="112">
        <v>345</v>
      </c>
      <c r="Z94" s="112">
        <v>343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74</v>
      </c>
      <c r="W95" s="112">
        <v>72</v>
      </c>
      <c r="X95" s="112">
        <v>70</v>
      </c>
      <c r="Y95" s="112">
        <v>76</v>
      </c>
      <c r="Z95" s="112">
        <v>86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315</v>
      </c>
      <c r="W96" s="112">
        <v>325</v>
      </c>
      <c r="X96" s="112">
        <v>336</v>
      </c>
      <c r="Y96" s="112">
        <v>338</v>
      </c>
      <c r="Z96" s="112">
        <v>353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300</v>
      </c>
      <c r="W97" s="112">
        <v>312</v>
      </c>
      <c r="X97" s="112">
        <v>314</v>
      </c>
      <c r="Y97" s="112">
        <v>312</v>
      </c>
      <c r="Z97" s="112">
        <v>313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249</v>
      </c>
      <c r="W98" s="112">
        <v>263</v>
      </c>
      <c r="X98" s="112">
        <v>264</v>
      </c>
      <c r="Y98" s="112">
        <v>271</v>
      </c>
      <c r="Z98" s="112">
        <v>273</v>
      </c>
    </row>
    <row r="99" spans="1:32" ht="15" customHeight="1" x14ac:dyDescent="0.25">
      <c r="S99" s="115" t="s">
        <v>188</v>
      </c>
      <c r="T99" s="115"/>
      <c r="U99" s="112"/>
      <c r="V99" s="112">
        <v>21</v>
      </c>
      <c r="W99" s="112">
        <v>14</v>
      </c>
      <c r="X99" s="112">
        <v>15</v>
      </c>
      <c r="Y99" s="112">
        <v>16</v>
      </c>
      <c r="Z99" s="112">
        <v>47</v>
      </c>
    </row>
    <row r="100" spans="1:32" ht="15" customHeight="1" x14ac:dyDescent="0.25">
      <c r="S100" s="115" t="s">
        <v>58</v>
      </c>
      <c r="T100" s="115"/>
      <c r="U100" s="112"/>
      <c r="V100" s="112">
        <v>434</v>
      </c>
      <c r="W100" s="112">
        <v>449</v>
      </c>
      <c r="X100" s="112">
        <v>452</v>
      </c>
      <c r="Y100" s="112">
        <v>422</v>
      </c>
      <c r="Z100" s="112">
        <v>388</v>
      </c>
    </row>
    <row r="101" spans="1:32" x14ac:dyDescent="0.25">
      <c r="A101" s="18"/>
      <c r="S101" s="118" t="s">
        <v>53</v>
      </c>
      <c r="T101" s="118"/>
      <c r="U101" s="112"/>
      <c r="V101" s="112">
        <v>2287</v>
      </c>
      <c r="W101" s="112">
        <v>2462</v>
      </c>
      <c r="X101" s="112">
        <v>2471</v>
      </c>
      <c r="Y101" s="112">
        <v>2446</v>
      </c>
      <c r="Z101" s="112">
        <v>2480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5790</v>
      </c>
      <c r="W104" s="112">
        <v>6159</v>
      </c>
      <c r="X104" s="112">
        <v>6268</v>
      </c>
      <c r="Y104" s="112">
        <v>6506</v>
      </c>
      <c r="Z104" s="112">
        <v>6900</v>
      </c>
      <c r="AB104" s="109" t="str">
        <f>TEXT(Z104,"###,###")</f>
        <v>6,900</v>
      </c>
      <c r="AD104" s="130">
        <f>Z104/($Z$4)*100</f>
        <v>75.484082704299311</v>
      </c>
      <c r="AF104" s="109"/>
    </row>
    <row r="105" spans="1:32" x14ac:dyDescent="0.25">
      <c r="S105" s="115" t="s">
        <v>17</v>
      </c>
      <c r="T105" s="115"/>
      <c r="U105" s="112"/>
      <c r="V105" s="112">
        <v>842</v>
      </c>
      <c r="W105" s="112">
        <v>860</v>
      </c>
      <c r="X105" s="112">
        <v>859</v>
      </c>
      <c r="Y105" s="112">
        <v>924</v>
      </c>
      <c r="Z105" s="112">
        <v>876</v>
      </c>
      <c r="AB105" s="109" t="str">
        <f>TEXT(Z105,"###,###")</f>
        <v>876</v>
      </c>
      <c r="AD105" s="130">
        <f>Z105/($Z$4)*100</f>
        <v>9.5831965868066948</v>
      </c>
      <c r="AF105" s="109"/>
    </row>
    <row r="106" spans="1:32" x14ac:dyDescent="0.25">
      <c r="S106" s="118" t="s">
        <v>53</v>
      </c>
      <c r="T106" s="118"/>
      <c r="U106" s="120"/>
      <c r="V106" s="120">
        <v>6632</v>
      </c>
      <c r="W106" s="120">
        <v>7019</v>
      </c>
      <c r="X106" s="120">
        <v>7127</v>
      </c>
      <c r="Y106" s="120">
        <v>7430</v>
      </c>
      <c r="Z106" s="120">
        <v>7776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1174</v>
      </c>
      <c r="W108" s="112">
        <v>1399</v>
      </c>
      <c r="X108" s="112">
        <v>1307</v>
      </c>
      <c r="Y108" s="112">
        <v>1388</v>
      </c>
      <c r="Z108" s="112">
        <v>1419</v>
      </c>
      <c r="AB108" s="109" t="str">
        <f>TEXT(Z108,"###,###")</f>
        <v>1,419</v>
      </c>
      <c r="AD108" s="130">
        <f>Z108/($Z$4)*100</f>
        <v>15.523465703971121</v>
      </c>
      <c r="AF108" s="109"/>
    </row>
    <row r="109" spans="1:32" x14ac:dyDescent="0.25">
      <c r="S109" s="115" t="s">
        <v>20</v>
      </c>
      <c r="T109" s="115"/>
      <c r="U109" s="112"/>
      <c r="V109" s="112">
        <v>1605</v>
      </c>
      <c r="W109" s="112">
        <v>1822</v>
      </c>
      <c r="X109" s="112">
        <v>1999</v>
      </c>
      <c r="Y109" s="112">
        <v>1972</v>
      </c>
      <c r="Z109" s="112">
        <v>2036</v>
      </c>
      <c r="AB109" s="109" t="str">
        <f>TEXT(Z109,"###,###")</f>
        <v>2,036</v>
      </c>
      <c r="AD109" s="130">
        <f>Z109/($Z$4)*100</f>
        <v>22.273274258833826</v>
      </c>
      <c r="AF109" s="109"/>
    </row>
    <row r="110" spans="1:32" x14ac:dyDescent="0.25">
      <c r="S110" s="115" t="s">
        <v>21</v>
      </c>
      <c r="T110" s="115"/>
      <c r="U110" s="112"/>
      <c r="V110" s="112">
        <v>1576</v>
      </c>
      <c r="W110" s="112">
        <v>1579</v>
      </c>
      <c r="X110" s="112">
        <v>1670</v>
      </c>
      <c r="Y110" s="112">
        <v>1801</v>
      </c>
      <c r="Z110" s="112">
        <v>1833</v>
      </c>
      <c r="AB110" s="109" t="str">
        <f>TEXT(Z110,"###,###")</f>
        <v>1,833</v>
      </c>
      <c r="AD110" s="130">
        <f>Z110/($Z$4)*100</f>
        <v>20.052510666229079</v>
      </c>
      <c r="AF110" s="109"/>
    </row>
    <row r="111" spans="1:32" x14ac:dyDescent="0.25">
      <c r="S111" s="115" t="s">
        <v>22</v>
      </c>
      <c r="T111" s="115"/>
      <c r="U111" s="112"/>
      <c r="V111" s="112">
        <v>2092</v>
      </c>
      <c r="W111" s="112">
        <v>2144</v>
      </c>
      <c r="X111" s="112">
        <v>2151</v>
      </c>
      <c r="Y111" s="112">
        <v>2276</v>
      </c>
      <c r="Z111" s="112">
        <v>2493</v>
      </c>
      <c r="AB111" s="109" t="str">
        <f>TEXT(Z111,"###,###")</f>
        <v>2,493</v>
      </c>
      <c r="AD111" s="130">
        <f>Z111/($Z$4)*100</f>
        <v>27.27272727272727</v>
      </c>
      <c r="AF111" s="109"/>
    </row>
    <row r="112" spans="1:32" x14ac:dyDescent="0.25">
      <c r="S112" s="118" t="s">
        <v>53</v>
      </c>
      <c r="T112" s="118"/>
      <c r="U112" s="112"/>
      <c r="V112" s="112">
        <v>8086</v>
      </c>
      <c r="W112" s="112">
        <v>8620</v>
      </c>
      <c r="X112" s="112">
        <v>8812</v>
      </c>
      <c r="Y112" s="112">
        <v>8990</v>
      </c>
      <c r="Z112" s="112">
        <v>9136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41.91</v>
      </c>
      <c r="W118" s="131">
        <v>42.6</v>
      </c>
      <c r="X118" s="131">
        <v>43.28</v>
      </c>
      <c r="Y118" s="131">
        <v>43.08</v>
      </c>
      <c r="Z118" s="131">
        <v>42.76</v>
      </c>
      <c r="AB118" s="109" t="str">
        <f>TEXT(Z118,"##.0")</f>
        <v>42.8</v>
      </c>
    </row>
    <row r="120" spans="19:32" x14ac:dyDescent="0.25">
      <c r="S120" s="101" t="s">
        <v>97</v>
      </c>
      <c r="T120" s="112"/>
      <c r="U120" s="112"/>
      <c r="V120" s="112">
        <v>3771</v>
      </c>
      <c r="W120" s="112">
        <v>4007</v>
      </c>
      <c r="X120" s="112">
        <v>3865</v>
      </c>
      <c r="Y120" s="112">
        <v>3954</v>
      </c>
      <c r="Z120" s="112">
        <v>4194</v>
      </c>
      <c r="AB120" s="109" t="str">
        <f>TEXT(Z120,"###,###")</f>
        <v>4,194</v>
      </c>
    </row>
    <row r="121" spans="19:32" x14ac:dyDescent="0.25">
      <c r="S121" s="101" t="s">
        <v>98</v>
      </c>
      <c r="T121" s="112"/>
      <c r="U121" s="112"/>
      <c r="V121" s="112">
        <v>684</v>
      </c>
      <c r="W121" s="112">
        <v>834</v>
      </c>
      <c r="X121" s="112">
        <v>877</v>
      </c>
      <c r="Y121" s="112">
        <v>824</v>
      </c>
      <c r="Z121" s="112">
        <v>827</v>
      </c>
      <c r="AB121" s="109" t="str">
        <f>TEXT(Z121,"###,###")</f>
        <v>827</v>
      </c>
    </row>
    <row r="122" spans="19:32" x14ac:dyDescent="0.25">
      <c r="S122" s="101" t="s">
        <v>99</v>
      </c>
      <c r="T122" s="112"/>
      <c r="U122" s="112"/>
      <c r="V122" s="112">
        <v>591</v>
      </c>
      <c r="W122" s="112">
        <v>667</v>
      </c>
      <c r="X122" s="112">
        <v>721</v>
      </c>
      <c r="Y122" s="112">
        <v>663</v>
      </c>
      <c r="Z122" s="112">
        <v>590</v>
      </c>
      <c r="AB122" s="109" t="str">
        <f>TEXT(Z122,"###,###")</f>
        <v>590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4362</v>
      </c>
      <c r="W124" s="112">
        <v>4674</v>
      </c>
      <c r="X124" s="112">
        <v>4586</v>
      </c>
      <c r="Y124" s="112">
        <v>4617</v>
      </c>
      <c r="Z124" s="112">
        <v>4784</v>
      </c>
      <c r="AB124" s="109" t="str">
        <f>TEXT(Z124,"###,###")</f>
        <v>4,784</v>
      </c>
      <c r="AD124" s="127">
        <f>Z124/$Z$7*100</f>
        <v>85.413319050169605</v>
      </c>
    </row>
    <row r="125" spans="19:32" x14ac:dyDescent="0.25">
      <c r="S125" s="101" t="s">
        <v>101</v>
      </c>
      <c r="T125" s="112"/>
      <c r="U125" s="112"/>
      <c r="V125" s="112">
        <v>1275</v>
      </c>
      <c r="W125" s="112">
        <v>1501</v>
      </c>
      <c r="X125" s="112">
        <v>1598</v>
      </c>
      <c r="Y125" s="112">
        <v>1487</v>
      </c>
      <c r="Z125" s="112">
        <v>1417</v>
      </c>
      <c r="AB125" s="109" t="str">
        <f>TEXT(Z125,"###,###")</f>
        <v>1,417</v>
      </c>
      <c r="AD125" s="127">
        <f>Z125/$Z$7*100</f>
        <v>25.299053740403497</v>
      </c>
    </row>
    <row r="127" spans="19:32" x14ac:dyDescent="0.25">
      <c r="S127" s="101" t="s">
        <v>102</v>
      </c>
      <c r="T127" s="112"/>
      <c r="U127" s="112"/>
      <c r="V127" s="112">
        <v>2753</v>
      </c>
      <c r="W127" s="112">
        <v>3041</v>
      </c>
      <c r="X127" s="112">
        <v>2974</v>
      </c>
      <c r="Y127" s="112">
        <v>2988</v>
      </c>
      <c r="Z127" s="112">
        <v>3111</v>
      </c>
      <c r="AB127" s="109" t="str">
        <f>TEXT(Z127,"###,###")</f>
        <v>3,111</v>
      </c>
      <c r="AD127" s="127">
        <f>Z127/$Z$7*100</f>
        <v>55.543652919121591</v>
      </c>
    </row>
    <row r="128" spans="19:32" x14ac:dyDescent="0.25">
      <c r="S128" s="101" t="s">
        <v>103</v>
      </c>
      <c r="T128" s="112"/>
      <c r="U128" s="112"/>
      <c r="V128" s="112">
        <v>2291</v>
      </c>
      <c r="W128" s="112">
        <v>2466</v>
      </c>
      <c r="X128" s="112">
        <v>2474</v>
      </c>
      <c r="Y128" s="112">
        <v>2444</v>
      </c>
      <c r="Z128" s="112">
        <v>2482</v>
      </c>
      <c r="AB128" s="109" t="str">
        <f>TEXT(Z128,"###,###")</f>
        <v>2,482</v>
      </c>
      <c r="AD128" s="127">
        <f>Z128/$Z$7*100</f>
        <v>44.313515443670774</v>
      </c>
    </row>
    <row r="130" spans="19:20" x14ac:dyDescent="0.25">
      <c r="S130" s="101" t="s">
        <v>261</v>
      </c>
      <c r="T130" s="127">
        <v>74.879485806106047</v>
      </c>
    </row>
    <row r="131" spans="19:20" x14ac:dyDescent="0.25">
      <c r="S131" s="101" t="s">
        <v>262</v>
      </c>
      <c r="T131" s="127">
        <v>14.765220496339939</v>
      </c>
    </row>
    <row r="132" spans="19:20" x14ac:dyDescent="0.25">
      <c r="S132" s="101" t="s">
        <v>263</v>
      </c>
      <c r="T132" s="127">
        <v>10.53383324406356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E9D9DB7-69E7-4AA7-9E12-1154225DA8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8AFEE94B-A003-4E79-B0B9-3BD2C9D063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01F7F39-F16A-443D-B7A1-8A557B5498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50A77FA-52C9-4A48-A35D-8AFAB0DF2A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59B1B-A5CD-4737-95D0-A5EB3AEB23FC}">
  <sheetPr codeName="Sheet10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146</v>
      </c>
      <c r="T1" s="99"/>
      <c r="U1" s="99"/>
      <c r="V1" s="99"/>
      <c r="W1" s="99"/>
      <c r="X1" s="99"/>
      <c r="Y1" s="100" t="s">
        <v>147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146</v>
      </c>
      <c r="Y3" s="105" t="s">
        <v>147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10.40 Northern Areas,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3381</v>
      </c>
      <c r="W4" s="108">
        <v>3597</v>
      </c>
      <c r="X4" s="108">
        <v>3852</v>
      </c>
      <c r="Y4" s="108">
        <v>3971</v>
      </c>
      <c r="Z4" s="108">
        <v>4016</v>
      </c>
      <c r="AB4" s="109" t="str">
        <f>TEXT(Z4,"###,###")</f>
        <v>4,016</v>
      </c>
      <c r="AD4" s="110">
        <f>Z4/Y4-1</f>
        <v>1.1332158146562632E-2</v>
      </c>
      <c r="AF4" s="110">
        <f>Z4/V4-1</f>
        <v>0.18781425613723757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1799</v>
      </c>
      <c r="W5" s="108">
        <v>1947</v>
      </c>
      <c r="X5" s="108">
        <v>2065</v>
      </c>
      <c r="Y5" s="108">
        <v>2084</v>
      </c>
      <c r="Z5" s="108">
        <v>2129</v>
      </c>
      <c r="AB5" s="109" t="str">
        <f>TEXT(Z5,"###,###")</f>
        <v>2,129</v>
      </c>
      <c r="AD5" s="110">
        <f t="shared" ref="AD5:AD9" si="0">Z5/Y5-1</f>
        <v>2.1593090211132537E-2</v>
      </c>
      <c r="AF5" s="110">
        <f t="shared" ref="AF5:AF9" si="1">Z5/V5-1</f>
        <v>0.18343524180100057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1582</v>
      </c>
      <c r="W6" s="108">
        <v>1649</v>
      </c>
      <c r="X6" s="108">
        <v>1783</v>
      </c>
      <c r="Y6" s="108">
        <v>1882</v>
      </c>
      <c r="Z6" s="108">
        <v>1880</v>
      </c>
      <c r="AB6" s="109" t="str">
        <f>TEXT(Z6,"###,###")</f>
        <v>1,880</v>
      </c>
      <c r="AD6" s="110">
        <f t="shared" si="0"/>
        <v>-1.0626992561104665E-3</v>
      </c>
      <c r="AF6" s="110">
        <f t="shared" si="1"/>
        <v>0.18836915297092283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2273</v>
      </c>
      <c r="W7" s="108">
        <v>2409</v>
      </c>
      <c r="X7" s="108">
        <v>2475</v>
      </c>
      <c r="Y7" s="108">
        <v>2525</v>
      </c>
      <c r="Z7" s="108">
        <v>2572</v>
      </c>
      <c r="AB7" s="109" t="str">
        <f>TEXT(Z7,"###,###")</f>
        <v>2,572</v>
      </c>
      <c r="AD7" s="110">
        <f t="shared" si="0"/>
        <v>1.861386138613863E-2</v>
      </c>
      <c r="AF7" s="110">
        <f t="shared" si="1"/>
        <v>0.13154421469423672</v>
      </c>
    </row>
    <row r="8" spans="1:32" ht="17.25" customHeight="1" x14ac:dyDescent="0.25">
      <c r="A8" s="62" t="s">
        <v>12</v>
      </c>
      <c r="B8" s="63"/>
      <c r="C8" s="29"/>
      <c r="D8" s="64" t="str">
        <f>AB4</f>
        <v>4,016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2,572</v>
      </c>
      <c r="P8" s="65"/>
      <c r="S8" s="107" t="s">
        <v>82</v>
      </c>
      <c r="T8" s="108"/>
      <c r="U8" s="108"/>
      <c r="V8" s="108">
        <v>32253.23</v>
      </c>
      <c r="W8" s="108">
        <v>29918.03</v>
      </c>
      <c r="X8" s="108">
        <v>31695</v>
      </c>
      <c r="Y8" s="108">
        <v>34457.279999999999</v>
      </c>
      <c r="Z8" s="108">
        <v>35813</v>
      </c>
      <c r="AB8" s="109" t="str">
        <f>TEXT(Z8,"$###,###")</f>
        <v>$35,813</v>
      </c>
      <c r="AD8" s="110">
        <f t="shared" si="0"/>
        <v>3.9344951197540778E-2</v>
      </c>
      <c r="AF8" s="110">
        <f t="shared" si="1"/>
        <v>0.11036941106363618</v>
      </c>
    </row>
    <row r="9" spans="1:32" x14ac:dyDescent="0.25">
      <c r="A9" s="30" t="s">
        <v>14</v>
      </c>
      <c r="B9" s="69"/>
      <c r="C9" s="70"/>
      <c r="D9" s="71">
        <f>AD104</f>
        <v>65.263944223107572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53.810264385692065</v>
      </c>
      <c r="P9" s="72" t="s">
        <v>83</v>
      </c>
      <c r="S9" s="107" t="s">
        <v>7</v>
      </c>
      <c r="T9" s="108"/>
      <c r="U9" s="108"/>
      <c r="V9" s="108">
        <v>103612383</v>
      </c>
      <c r="W9" s="108">
        <v>107460417</v>
      </c>
      <c r="X9" s="108">
        <v>124524688</v>
      </c>
      <c r="Y9" s="108">
        <v>148374781</v>
      </c>
      <c r="Z9" s="108">
        <v>162431115</v>
      </c>
      <c r="AB9" s="109" t="str">
        <f>TEXT(Z9/1000000,"$#,###.0")&amp;" mil"</f>
        <v>$162.4 mil</v>
      </c>
      <c r="AD9" s="110">
        <f t="shared" si="0"/>
        <v>9.4735331066807094E-2</v>
      </c>
      <c r="AF9" s="110">
        <f t="shared" si="1"/>
        <v>0.56768052521289847</v>
      </c>
    </row>
    <row r="10" spans="1:32" x14ac:dyDescent="0.25">
      <c r="A10" s="30" t="s">
        <v>17</v>
      </c>
      <c r="B10" s="69"/>
      <c r="C10" s="70"/>
      <c r="D10" s="71">
        <f>AD105</f>
        <v>14.616533864541834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46.384136858475891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67.457231726283055</v>
      </c>
      <c r="P11" s="72" t="s">
        <v>83</v>
      </c>
      <c r="S11" s="107" t="s">
        <v>29</v>
      </c>
      <c r="T11" s="112"/>
      <c r="U11" s="112"/>
      <c r="V11" s="112">
        <v>2673</v>
      </c>
      <c r="W11" s="112">
        <v>2811</v>
      </c>
      <c r="X11" s="112">
        <v>3054</v>
      </c>
      <c r="Y11" s="112">
        <v>3142</v>
      </c>
      <c r="Z11" s="112">
        <v>3175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18.85692068429238</v>
      </c>
      <c r="P12" s="72" t="s">
        <v>83</v>
      </c>
      <c r="S12" s="107" t="s">
        <v>30</v>
      </c>
      <c r="T12" s="112"/>
      <c r="U12" s="112"/>
      <c r="V12" s="112">
        <v>709</v>
      </c>
      <c r="W12" s="112">
        <v>788</v>
      </c>
      <c r="X12" s="112">
        <v>798</v>
      </c>
      <c r="Y12" s="112">
        <v>829</v>
      </c>
      <c r="Z12" s="112">
        <v>844</v>
      </c>
    </row>
    <row r="13" spans="1:32" ht="15" customHeight="1" x14ac:dyDescent="0.25">
      <c r="A13" s="30" t="s">
        <v>19</v>
      </c>
      <c r="B13" s="70"/>
      <c r="C13" s="70"/>
      <c r="D13" s="71">
        <f>AD108</f>
        <v>17.231075697211157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14.035769828926906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18.227091633466134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45.7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19.571713147410357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19.021739130434785</v>
      </c>
      <c r="P15" s="72" t="s">
        <v>83</v>
      </c>
      <c r="S15" s="115" t="s">
        <v>59</v>
      </c>
      <c r="T15" s="115"/>
      <c r="U15" s="116"/>
      <c r="V15" s="116">
        <v>564</v>
      </c>
      <c r="W15" s="116">
        <v>641</v>
      </c>
      <c r="X15" s="116">
        <v>712</v>
      </c>
      <c r="Y15" s="112">
        <v>649</v>
      </c>
      <c r="Z15" s="112">
        <v>713</v>
      </c>
      <c r="AB15" s="117">
        <f t="shared" ref="AB15:AB34" si="2">IF(Z15="np",0,Z15/$Z$34)</f>
        <v>0.17753984063745021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24.825697211155379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80.978260869565219</v>
      </c>
      <c r="P16" s="37" t="s">
        <v>83</v>
      </c>
      <c r="S16" s="115" t="s">
        <v>60</v>
      </c>
      <c r="T16" s="115"/>
      <c r="U16" s="116"/>
      <c r="V16" s="116">
        <v>39</v>
      </c>
      <c r="W16" s="116">
        <v>49</v>
      </c>
      <c r="X16" s="116">
        <v>49</v>
      </c>
      <c r="Y16" s="112">
        <v>58</v>
      </c>
      <c r="Z16" s="112">
        <v>49</v>
      </c>
      <c r="AB16" s="117">
        <f t="shared" si="2"/>
        <v>1.2201195219123506E-2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179</v>
      </c>
      <c r="W17" s="116">
        <v>200</v>
      </c>
      <c r="X17" s="116">
        <v>201</v>
      </c>
      <c r="Y17" s="112">
        <v>192</v>
      </c>
      <c r="Z17" s="112">
        <v>207</v>
      </c>
      <c r="AB17" s="117">
        <f t="shared" si="2"/>
        <v>5.1543824701195222E-2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37</v>
      </c>
      <c r="W18" s="116">
        <v>37</v>
      </c>
      <c r="X18" s="116">
        <v>39</v>
      </c>
      <c r="Y18" s="112">
        <v>36</v>
      </c>
      <c r="Z18" s="112">
        <v>42</v>
      </c>
      <c r="AB18" s="117">
        <f t="shared" si="2"/>
        <v>1.045816733067729E-2</v>
      </c>
    </row>
    <row r="19" spans="1:28" x14ac:dyDescent="0.25">
      <c r="A19" s="61" t="str">
        <f>$S$1&amp;" ("&amp;$V$2&amp;" to "&amp;$Z$2&amp;")"</f>
        <v>Northern Areas (2018-19 to 2022-23)</v>
      </c>
      <c r="B19" s="61"/>
      <c r="C19" s="61"/>
      <c r="D19" s="61"/>
      <c r="E19" s="61"/>
      <c r="F19" s="61"/>
      <c r="G19" s="61" t="str">
        <f>$S$1&amp;" ("&amp;$V$2&amp;" to "&amp;$Z$2&amp;")"</f>
        <v>Northern Areas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223</v>
      </c>
      <c r="W19" s="116">
        <v>245</v>
      </c>
      <c r="X19" s="116">
        <v>246</v>
      </c>
      <c r="Y19" s="112">
        <v>229</v>
      </c>
      <c r="Z19" s="112">
        <v>248</v>
      </c>
      <c r="AB19" s="117">
        <f t="shared" si="2"/>
        <v>6.1752988047808766E-2</v>
      </c>
    </row>
    <row r="20" spans="1:28" x14ac:dyDescent="0.25">
      <c r="S20" s="115" t="s">
        <v>64</v>
      </c>
      <c r="T20" s="115"/>
      <c r="U20" s="116"/>
      <c r="V20" s="116">
        <v>94</v>
      </c>
      <c r="W20" s="116">
        <v>114</v>
      </c>
      <c r="X20" s="116">
        <v>128</v>
      </c>
      <c r="Y20" s="112">
        <v>139</v>
      </c>
      <c r="Z20" s="112">
        <v>144</v>
      </c>
      <c r="AB20" s="117">
        <f t="shared" si="2"/>
        <v>3.5856573705179286E-2</v>
      </c>
    </row>
    <row r="21" spans="1:28" x14ac:dyDescent="0.25">
      <c r="S21" s="115" t="s">
        <v>65</v>
      </c>
      <c r="T21" s="115"/>
      <c r="U21" s="116"/>
      <c r="V21" s="116">
        <v>250</v>
      </c>
      <c r="W21" s="116">
        <v>240</v>
      </c>
      <c r="X21" s="116">
        <v>273</v>
      </c>
      <c r="Y21" s="112">
        <v>293</v>
      </c>
      <c r="Z21" s="112">
        <v>288</v>
      </c>
      <c r="AB21" s="117">
        <f t="shared" si="2"/>
        <v>7.1713147410358571E-2</v>
      </c>
    </row>
    <row r="22" spans="1:28" x14ac:dyDescent="0.25">
      <c r="S22" s="115" t="s">
        <v>66</v>
      </c>
      <c r="T22" s="115"/>
      <c r="U22" s="116"/>
      <c r="V22" s="116">
        <v>143</v>
      </c>
      <c r="W22" s="116">
        <v>131</v>
      </c>
      <c r="X22" s="116">
        <v>142</v>
      </c>
      <c r="Y22" s="112">
        <v>133</v>
      </c>
      <c r="Z22" s="112">
        <v>143</v>
      </c>
      <c r="AB22" s="117">
        <f t="shared" si="2"/>
        <v>3.5607569721115541E-2</v>
      </c>
    </row>
    <row r="23" spans="1:28" x14ac:dyDescent="0.25">
      <c r="S23" s="115" t="s">
        <v>67</v>
      </c>
      <c r="T23" s="115"/>
      <c r="U23" s="116"/>
      <c r="V23" s="116">
        <v>123</v>
      </c>
      <c r="W23" s="116">
        <v>136</v>
      </c>
      <c r="X23" s="116">
        <v>140</v>
      </c>
      <c r="Y23" s="112">
        <v>137</v>
      </c>
      <c r="Z23" s="112">
        <v>165</v>
      </c>
      <c r="AB23" s="117">
        <f t="shared" si="2"/>
        <v>4.1085657370517926E-2</v>
      </c>
    </row>
    <row r="24" spans="1:28" x14ac:dyDescent="0.25">
      <c r="S24" s="115" t="s">
        <v>68</v>
      </c>
      <c r="T24" s="115"/>
      <c r="U24" s="116"/>
      <c r="V24" s="116">
        <v>7</v>
      </c>
      <c r="W24" s="116">
        <v>12</v>
      </c>
      <c r="X24" s="116">
        <v>6</v>
      </c>
      <c r="Y24" s="112">
        <v>8</v>
      </c>
      <c r="Z24" s="112">
        <v>23</v>
      </c>
      <c r="AB24" s="117">
        <f t="shared" si="2"/>
        <v>5.7270916334661356E-3</v>
      </c>
    </row>
    <row r="25" spans="1:28" x14ac:dyDescent="0.25">
      <c r="S25" s="115" t="s">
        <v>69</v>
      </c>
      <c r="T25" s="115"/>
      <c r="U25" s="116"/>
      <c r="V25" s="116">
        <v>58</v>
      </c>
      <c r="W25" s="116">
        <v>52</v>
      </c>
      <c r="X25" s="116">
        <v>62</v>
      </c>
      <c r="Y25" s="112">
        <v>86</v>
      </c>
      <c r="Z25" s="112">
        <v>97</v>
      </c>
      <c r="AB25" s="117">
        <f t="shared" si="2"/>
        <v>2.4153386454183266E-2</v>
      </c>
    </row>
    <row r="26" spans="1:28" x14ac:dyDescent="0.25">
      <c r="S26" s="115" t="s">
        <v>70</v>
      </c>
      <c r="T26" s="115"/>
      <c r="U26" s="116"/>
      <c r="V26" s="116">
        <v>26</v>
      </c>
      <c r="W26" s="116">
        <v>38</v>
      </c>
      <c r="X26" s="116">
        <v>51</v>
      </c>
      <c r="Y26" s="112">
        <v>60</v>
      </c>
      <c r="Z26" s="112">
        <v>58</v>
      </c>
      <c r="AB26" s="117">
        <f t="shared" si="2"/>
        <v>1.444223107569721E-2</v>
      </c>
    </row>
    <row r="27" spans="1:28" x14ac:dyDescent="0.25">
      <c r="S27" s="115" t="s">
        <v>71</v>
      </c>
      <c r="T27" s="115"/>
      <c r="U27" s="116"/>
      <c r="V27" s="116">
        <v>105</v>
      </c>
      <c r="W27" s="116">
        <v>101</v>
      </c>
      <c r="X27" s="116">
        <v>114</v>
      </c>
      <c r="Y27" s="112">
        <v>137</v>
      </c>
      <c r="Z27" s="112">
        <v>138</v>
      </c>
      <c r="AB27" s="117">
        <f t="shared" si="2"/>
        <v>3.436254980079681E-2</v>
      </c>
    </row>
    <row r="28" spans="1:28" x14ac:dyDescent="0.25">
      <c r="S28" s="115" t="s">
        <v>72</v>
      </c>
      <c r="T28" s="115"/>
      <c r="U28" s="116"/>
      <c r="V28" s="116">
        <v>164</v>
      </c>
      <c r="W28" s="116">
        <v>160</v>
      </c>
      <c r="X28" s="116">
        <v>171</v>
      </c>
      <c r="Y28" s="112">
        <v>171</v>
      </c>
      <c r="Z28" s="112">
        <v>185</v>
      </c>
      <c r="AB28" s="117">
        <f t="shared" si="2"/>
        <v>4.6065737051792829E-2</v>
      </c>
    </row>
    <row r="29" spans="1:28" x14ac:dyDescent="0.25">
      <c r="S29" s="115" t="s">
        <v>73</v>
      </c>
      <c r="T29" s="115"/>
      <c r="U29" s="116"/>
      <c r="V29" s="116">
        <v>162</v>
      </c>
      <c r="W29" s="116">
        <v>140</v>
      </c>
      <c r="X29" s="116">
        <v>132</v>
      </c>
      <c r="Y29" s="112">
        <v>198</v>
      </c>
      <c r="Z29" s="112">
        <v>168</v>
      </c>
      <c r="AB29" s="117">
        <f t="shared" si="2"/>
        <v>4.1832669322709161E-2</v>
      </c>
    </row>
    <row r="30" spans="1:28" x14ac:dyDescent="0.25">
      <c r="S30" s="115" t="s">
        <v>74</v>
      </c>
      <c r="T30" s="115"/>
      <c r="U30" s="116"/>
      <c r="V30" s="116">
        <v>236</v>
      </c>
      <c r="W30" s="116">
        <v>268</v>
      </c>
      <c r="X30" s="116">
        <v>278</v>
      </c>
      <c r="Y30" s="112">
        <v>292</v>
      </c>
      <c r="Z30" s="112">
        <v>287</v>
      </c>
      <c r="AB30" s="117">
        <f t="shared" si="2"/>
        <v>7.1464143426294827E-2</v>
      </c>
    </row>
    <row r="31" spans="1:28" x14ac:dyDescent="0.25">
      <c r="S31" s="115" t="s">
        <v>75</v>
      </c>
      <c r="T31" s="115"/>
      <c r="U31" s="116"/>
      <c r="V31" s="116">
        <v>361</v>
      </c>
      <c r="W31" s="116">
        <v>392</v>
      </c>
      <c r="X31" s="116">
        <v>428</v>
      </c>
      <c r="Y31" s="112">
        <v>429</v>
      </c>
      <c r="Z31" s="112">
        <v>418</v>
      </c>
      <c r="AB31" s="117">
        <f t="shared" si="2"/>
        <v>0.10408366533864542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10</v>
      </c>
      <c r="W32" s="116">
        <v>10</v>
      </c>
      <c r="X32" s="116">
        <v>19</v>
      </c>
      <c r="Y32" s="112">
        <v>16</v>
      </c>
      <c r="Z32" s="112">
        <v>19</v>
      </c>
      <c r="AB32" s="117">
        <f t="shared" si="2"/>
        <v>4.7310756972111555E-3</v>
      </c>
    </row>
    <row r="33" spans="19:32" x14ac:dyDescent="0.25">
      <c r="S33" s="115" t="s">
        <v>77</v>
      </c>
      <c r="T33" s="115"/>
      <c r="U33" s="116"/>
      <c r="V33" s="116">
        <v>123</v>
      </c>
      <c r="W33" s="116">
        <v>122</v>
      </c>
      <c r="X33" s="116">
        <v>133</v>
      </c>
      <c r="Y33" s="112">
        <v>172</v>
      </c>
      <c r="Z33" s="112">
        <v>170</v>
      </c>
      <c r="AB33" s="117">
        <f t="shared" si="2"/>
        <v>4.233067729083665E-2</v>
      </c>
    </row>
    <row r="34" spans="19:32" x14ac:dyDescent="0.25">
      <c r="S34" s="118" t="s">
        <v>53</v>
      </c>
      <c r="T34" s="118"/>
      <c r="U34" s="119"/>
      <c r="V34" s="119">
        <v>3380</v>
      </c>
      <c r="W34" s="119">
        <v>3598</v>
      </c>
      <c r="X34" s="119">
        <v>3852</v>
      </c>
      <c r="Y34" s="120">
        <v>3969</v>
      </c>
      <c r="Z34" s="120">
        <v>4016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1907</v>
      </c>
      <c r="W37" s="112">
        <v>2002</v>
      </c>
      <c r="X37" s="112">
        <v>2027</v>
      </c>
      <c r="Y37" s="112">
        <v>2041</v>
      </c>
      <c r="Z37" s="112">
        <v>2086</v>
      </c>
      <c r="AB37" s="132">
        <f>Z37/Z40*100</f>
        <v>80.978260869565219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359</v>
      </c>
      <c r="W38" s="112">
        <v>399</v>
      </c>
      <c r="X38" s="112">
        <v>440</v>
      </c>
      <c r="Y38" s="112">
        <v>485</v>
      </c>
      <c r="Z38" s="112">
        <v>490</v>
      </c>
      <c r="AB38" s="132">
        <f>Z38/Z40*100</f>
        <v>19.021739130434785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2266</v>
      </c>
      <c r="W40" s="112">
        <v>2401</v>
      </c>
      <c r="X40" s="112">
        <v>2467</v>
      </c>
      <c r="Y40" s="112">
        <v>2526</v>
      </c>
      <c r="Z40" s="112">
        <v>2576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</v>
      </c>
      <c r="W44" s="112">
        <v>0</v>
      </c>
      <c r="X44" s="112">
        <v>8</v>
      </c>
      <c r="Y44" s="112">
        <v>11</v>
      </c>
      <c r="Z44" s="112">
        <v>11</v>
      </c>
    </row>
    <row r="45" spans="19:32" x14ac:dyDescent="0.25">
      <c r="S45" s="115" t="s">
        <v>37</v>
      </c>
      <c r="T45" s="115"/>
      <c r="U45" s="112"/>
      <c r="V45" s="112">
        <v>38</v>
      </c>
      <c r="W45" s="112">
        <v>51</v>
      </c>
      <c r="X45" s="112">
        <v>68</v>
      </c>
      <c r="Y45" s="112">
        <v>58</v>
      </c>
      <c r="Z45" s="112">
        <v>84</v>
      </c>
    </row>
    <row r="46" spans="19:32" x14ac:dyDescent="0.25">
      <c r="S46" s="115" t="s">
        <v>38</v>
      </c>
      <c r="T46" s="115"/>
      <c r="U46" s="112"/>
      <c r="V46" s="112">
        <v>139</v>
      </c>
      <c r="W46" s="112">
        <v>114</v>
      </c>
      <c r="X46" s="112">
        <v>130</v>
      </c>
      <c r="Y46" s="112">
        <v>146</v>
      </c>
      <c r="Z46" s="112">
        <v>155</v>
      </c>
    </row>
    <row r="47" spans="19:32" x14ac:dyDescent="0.25">
      <c r="S47" s="115" t="s">
        <v>39</v>
      </c>
      <c r="T47" s="115"/>
      <c r="U47" s="112"/>
      <c r="V47" s="112">
        <v>174</v>
      </c>
      <c r="W47" s="112">
        <v>186</v>
      </c>
      <c r="X47" s="112">
        <v>210</v>
      </c>
      <c r="Y47" s="112">
        <v>181</v>
      </c>
      <c r="Z47" s="112">
        <v>175</v>
      </c>
    </row>
    <row r="48" spans="19:32" x14ac:dyDescent="0.25">
      <c r="S48" s="115" t="s">
        <v>40</v>
      </c>
      <c r="T48" s="115"/>
      <c r="U48" s="112"/>
      <c r="V48" s="112">
        <v>174</v>
      </c>
      <c r="W48" s="112">
        <v>214</v>
      </c>
      <c r="X48" s="112">
        <v>195</v>
      </c>
      <c r="Y48" s="112">
        <v>186</v>
      </c>
      <c r="Z48" s="112">
        <v>211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162</v>
      </c>
      <c r="W49" s="112">
        <v>170</v>
      </c>
      <c r="X49" s="112">
        <v>177</v>
      </c>
      <c r="Y49" s="112">
        <v>172</v>
      </c>
      <c r="Z49" s="112">
        <v>212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Northern Areas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162</v>
      </c>
      <c r="W50" s="112">
        <v>170</v>
      </c>
      <c r="X50" s="112">
        <v>173</v>
      </c>
      <c r="Y50" s="112">
        <v>172</v>
      </c>
      <c r="Z50" s="112">
        <v>155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136</v>
      </c>
      <c r="W51" s="112">
        <v>146</v>
      </c>
      <c r="X51" s="112">
        <v>157</v>
      </c>
      <c r="Y51" s="112">
        <v>176</v>
      </c>
      <c r="Z51" s="112">
        <v>157</v>
      </c>
    </row>
    <row r="52" spans="1:26" ht="15" customHeight="1" x14ac:dyDescent="0.25">
      <c r="S52" s="115" t="s">
        <v>44</v>
      </c>
      <c r="T52" s="115"/>
      <c r="U52" s="112"/>
      <c r="V52" s="112">
        <v>131</v>
      </c>
      <c r="W52" s="112">
        <v>147</v>
      </c>
      <c r="X52" s="112">
        <v>137</v>
      </c>
      <c r="Y52" s="112">
        <v>147</v>
      </c>
      <c r="Z52" s="112">
        <v>143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151</v>
      </c>
      <c r="W53" s="112">
        <v>160</v>
      </c>
      <c r="X53" s="112">
        <v>187</v>
      </c>
      <c r="Y53" s="112">
        <v>176</v>
      </c>
      <c r="Z53" s="112">
        <v>177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186</v>
      </c>
      <c r="W54" s="112">
        <v>209</v>
      </c>
      <c r="X54" s="112">
        <v>197</v>
      </c>
      <c r="Y54" s="112">
        <v>184</v>
      </c>
      <c r="Z54" s="112">
        <v>181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133</v>
      </c>
      <c r="W55" s="112">
        <v>158</v>
      </c>
      <c r="X55" s="112">
        <v>188</v>
      </c>
      <c r="Y55" s="112">
        <v>217</v>
      </c>
      <c r="Z55" s="112">
        <v>212</v>
      </c>
    </row>
    <row r="56" spans="1:26" ht="15" customHeight="1" x14ac:dyDescent="0.25">
      <c r="S56" s="115" t="s">
        <v>48</v>
      </c>
      <c r="T56" s="115"/>
      <c r="U56" s="112"/>
      <c r="V56" s="112">
        <v>107</v>
      </c>
      <c r="W56" s="112">
        <v>116</v>
      </c>
      <c r="X56" s="112">
        <v>116</v>
      </c>
      <c r="Y56" s="112">
        <v>118</v>
      </c>
      <c r="Z56" s="112">
        <v>121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58</v>
      </c>
      <c r="W57" s="112">
        <v>72</v>
      </c>
      <c r="X57" s="112">
        <v>61</v>
      </c>
      <c r="Y57" s="112">
        <v>72</v>
      </c>
      <c r="Z57" s="112">
        <v>63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24</v>
      </c>
      <c r="W58" s="112">
        <v>34</v>
      </c>
      <c r="X58" s="112">
        <v>40</v>
      </c>
      <c r="Y58" s="112">
        <v>49</v>
      </c>
      <c r="Z58" s="112">
        <v>42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10</v>
      </c>
      <c r="W59" s="112">
        <v>5</v>
      </c>
      <c r="X59" s="112">
        <v>12</v>
      </c>
      <c r="Y59" s="112">
        <v>9</v>
      </c>
      <c r="Z59" s="112">
        <v>17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9</v>
      </c>
      <c r="W60" s="112">
        <v>10</v>
      </c>
      <c r="X60" s="112">
        <v>9</v>
      </c>
      <c r="Y60" s="112">
        <v>12</v>
      </c>
      <c r="Z60" s="112">
        <v>10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1803</v>
      </c>
      <c r="W61" s="112">
        <v>1950</v>
      </c>
      <c r="X61" s="112">
        <v>2065</v>
      </c>
      <c r="Y61" s="112">
        <v>2090</v>
      </c>
      <c r="Z61" s="112">
        <v>2130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3</v>
      </c>
      <c r="W63" s="112">
        <v>4</v>
      </c>
      <c r="X63" s="112">
        <v>5</v>
      </c>
      <c r="Y63" s="112">
        <v>10</v>
      </c>
      <c r="Z63" s="112">
        <v>9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56</v>
      </c>
      <c r="W64" s="112">
        <v>39</v>
      </c>
      <c r="X64" s="112">
        <v>37</v>
      </c>
      <c r="Y64" s="112">
        <v>55</v>
      </c>
      <c r="Z64" s="112">
        <v>61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Northern Areas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107</v>
      </c>
      <c r="W65" s="112">
        <v>116</v>
      </c>
      <c r="X65" s="112">
        <v>151</v>
      </c>
      <c r="Y65" s="112">
        <v>126</v>
      </c>
      <c r="Z65" s="112">
        <v>138</v>
      </c>
    </row>
    <row r="66" spans="1:26" x14ac:dyDescent="0.25">
      <c r="S66" s="115" t="s">
        <v>39</v>
      </c>
      <c r="T66" s="115"/>
      <c r="U66" s="112"/>
      <c r="V66" s="112">
        <v>104</v>
      </c>
      <c r="W66" s="112">
        <v>99</v>
      </c>
      <c r="X66" s="112">
        <v>123</v>
      </c>
      <c r="Y66" s="112">
        <v>115</v>
      </c>
      <c r="Z66" s="112">
        <v>120</v>
      </c>
    </row>
    <row r="67" spans="1:26" x14ac:dyDescent="0.25">
      <c r="S67" s="115" t="s">
        <v>40</v>
      </c>
      <c r="T67" s="115"/>
      <c r="U67" s="112"/>
      <c r="V67" s="112">
        <v>172</v>
      </c>
      <c r="W67" s="112">
        <v>158</v>
      </c>
      <c r="X67" s="112">
        <v>141</v>
      </c>
      <c r="Y67" s="112">
        <v>157</v>
      </c>
      <c r="Z67" s="112">
        <v>147</v>
      </c>
    </row>
    <row r="68" spans="1:26" x14ac:dyDescent="0.25">
      <c r="S68" s="115" t="s">
        <v>41</v>
      </c>
      <c r="T68" s="115"/>
      <c r="U68" s="112"/>
      <c r="V68" s="112">
        <v>130</v>
      </c>
      <c r="W68" s="112">
        <v>132</v>
      </c>
      <c r="X68" s="112">
        <v>160</v>
      </c>
      <c r="Y68" s="112">
        <v>164</v>
      </c>
      <c r="Z68" s="112">
        <v>165</v>
      </c>
    </row>
    <row r="69" spans="1:26" x14ac:dyDescent="0.25">
      <c r="S69" s="115" t="s">
        <v>42</v>
      </c>
      <c r="T69" s="115"/>
      <c r="U69" s="112"/>
      <c r="V69" s="112">
        <v>103</v>
      </c>
      <c r="W69" s="112">
        <v>130</v>
      </c>
      <c r="X69" s="112">
        <v>156</v>
      </c>
      <c r="Y69" s="112">
        <v>167</v>
      </c>
      <c r="Z69" s="112">
        <v>156</v>
      </c>
    </row>
    <row r="70" spans="1:26" x14ac:dyDescent="0.25">
      <c r="S70" s="115" t="s">
        <v>43</v>
      </c>
      <c r="T70" s="115"/>
      <c r="U70" s="112"/>
      <c r="V70" s="112">
        <v>134</v>
      </c>
      <c r="W70" s="112">
        <v>137</v>
      </c>
      <c r="X70" s="112">
        <v>137</v>
      </c>
      <c r="Y70" s="112">
        <v>134</v>
      </c>
      <c r="Z70" s="112">
        <v>150</v>
      </c>
    </row>
    <row r="71" spans="1:26" x14ac:dyDescent="0.25">
      <c r="S71" s="115" t="s">
        <v>44</v>
      </c>
      <c r="T71" s="115"/>
      <c r="U71" s="112"/>
      <c r="V71" s="112">
        <v>157</v>
      </c>
      <c r="W71" s="112">
        <v>158</v>
      </c>
      <c r="X71" s="112">
        <v>173</v>
      </c>
      <c r="Y71" s="112">
        <v>164</v>
      </c>
      <c r="Z71" s="112">
        <v>172</v>
      </c>
    </row>
    <row r="72" spans="1:26" x14ac:dyDescent="0.25">
      <c r="S72" s="115" t="s">
        <v>45</v>
      </c>
      <c r="T72" s="115"/>
      <c r="U72" s="112"/>
      <c r="V72" s="112">
        <v>161</v>
      </c>
      <c r="W72" s="112">
        <v>162</v>
      </c>
      <c r="X72" s="112">
        <v>164</v>
      </c>
      <c r="Y72" s="112">
        <v>204</v>
      </c>
      <c r="Z72" s="112">
        <v>205</v>
      </c>
    </row>
    <row r="73" spans="1:26" x14ac:dyDescent="0.25">
      <c r="S73" s="115" t="s">
        <v>46</v>
      </c>
      <c r="T73" s="115"/>
      <c r="U73" s="112"/>
      <c r="V73" s="112">
        <v>192</v>
      </c>
      <c r="W73" s="112">
        <v>207</v>
      </c>
      <c r="X73" s="112">
        <v>194</v>
      </c>
      <c r="Y73" s="112">
        <v>194</v>
      </c>
      <c r="Z73" s="112">
        <v>176</v>
      </c>
    </row>
    <row r="74" spans="1:26" x14ac:dyDescent="0.25">
      <c r="S74" s="115" t="s">
        <v>47</v>
      </c>
      <c r="T74" s="115"/>
      <c r="U74" s="112"/>
      <c r="V74" s="112">
        <v>136</v>
      </c>
      <c r="W74" s="112">
        <v>153</v>
      </c>
      <c r="X74" s="112">
        <v>158</v>
      </c>
      <c r="Y74" s="112">
        <v>185</v>
      </c>
      <c r="Z74" s="112">
        <v>193</v>
      </c>
    </row>
    <row r="75" spans="1:26" x14ac:dyDescent="0.25">
      <c r="S75" s="115" t="s">
        <v>48</v>
      </c>
      <c r="T75" s="115"/>
      <c r="U75" s="112"/>
      <c r="V75" s="112">
        <v>71</v>
      </c>
      <c r="W75" s="112">
        <v>88</v>
      </c>
      <c r="X75" s="112">
        <v>96</v>
      </c>
      <c r="Y75" s="112">
        <v>106</v>
      </c>
      <c r="Z75" s="112">
        <v>109</v>
      </c>
    </row>
    <row r="76" spans="1:26" x14ac:dyDescent="0.25">
      <c r="S76" s="115" t="s">
        <v>49</v>
      </c>
      <c r="T76" s="115"/>
      <c r="U76" s="112"/>
      <c r="V76" s="112">
        <v>28</v>
      </c>
      <c r="W76" s="112">
        <v>40</v>
      </c>
      <c r="X76" s="112">
        <v>47</v>
      </c>
      <c r="Y76" s="112">
        <v>50</v>
      </c>
      <c r="Z76" s="112">
        <v>45</v>
      </c>
    </row>
    <row r="77" spans="1:26" x14ac:dyDescent="0.25">
      <c r="S77" s="115" t="s">
        <v>50</v>
      </c>
      <c r="T77" s="115"/>
      <c r="U77" s="112"/>
      <c r="V77" s="112">
        <v>12</v>
      </c>
      <c r="W77" s="112">
        <v>19</v>
      </c>
      <c r="X77" s="112">
        <v>24</v>
      </c>
      <c r="Y77" s="112">
        <v>26</v>
      </c>
      <c r="Z77" s="112">
        <v>32</v>
      </c>
    </row>
    <row r="78" spans="1:26" x14ac:dyDescent="0.25">
      <c r="S78" s="115" t="s">
        <v>51</v>
      </c>
      <c r="T78" s="115"/>
      <c r="U78" s="112"/>
      <c r="V78" s="112">
        <v>7</v>
      </c>
      <c r="W78" s="112">
        <v>6</v>
      </c>
      <c r="X78" s="112">
        <v>7</v>
      </c>
      <c r="Y78" s="112">
        <v>3</v>
      </c>
      <c r="Z78" s="112">
        <v>6</v>
      </c>
    </row>
    <row r="79" spans="1:26" x14ac:dyDescent="0.25">
      <c r="S79" s="115" t="s">
        <v>52</v>
      </c>
      <c r="T79" s="115"/>
      <c r="U79" s="112"/>
      <c r="V79" s="112">
        <v>9</v>
      </c>
      <c r="W79" s="112">
        <v>10</v>
      </c>
      <c r="X79" s="112">
        <v>10</v>
      </c>
      <c r="Y79" s="112">
        <v>4</v>
      </c>
      <c r="Z79" s="112">
        <v>4</v>
      </c>
    </row>
    <row r="80" spans="1:26" x14ac:dyDescent="0.25">
      <c r="S80" s="118" t="s">
        <v>53</v>
      </c>
      <c r="T80" s="118"/>
      <c r="U80" s="112"/>
      <c r="V80" s="112">
        <v>1579</v>
      </c>
      <c r="W80" s="112">
        <v>1645</v>
      </c>
      <c r="X80" s="112">
        <v>1783</v>
      </c>
      <c r="Y80" s="112">
        <v>1882</v>
      </c>
      <c r="Z80" s="112">
        <v>1882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Northern Areas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92</v>
      </c>
      <c r="W83" s="112">
        <v>116</v>
      </c>
      <c r="X83" s="112">
        <v>128</v>
      </c>
      <c r="Y83" s="112">
        <v>123</v>
      </c>
      <c r="Z83" s="112">
        <v>134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57</v>
      </c>
      <c r="W84" s="112">
        <v>71</v>
      </c>
      <c r="X84" s="112">
        <v>69</v>
      </c>
      <c r="Y84" s="112">
        <v>59</v>
      </c>
      <c r="Z84" s="112">
        <v>72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234</v>
      </c>
      <c r="W85" s="112">
        <v>235</v>
      </c>
      <c r="X85" s="112">
        <v>240</v>
      </c>
      <c r="Y85" s="112">
        <v>246</v>
      </c>
      <c r="Z85" s="112">
        <v>257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4,016</v>
      </c>
      <c r="D86" s="94">
        <f t="shared" ref="D86:D91" si="4">AD4</f>
        <v>1.1332158146562632E-2</v>
      </c>
      <c r="E86" s="95">
        <f t="shared" ref="E86:E91" si="5">AD4</f>
        <v>1.1332158146562632E-2</v>
      </c>
      <c r="F86" s="94">
        <f t="shared" ref="F86:F91" si="6">AF4</f>
        <v>0.18781425613723757</v>
      </c>
      <c r="G86" s="95">
        <f t="shared" ref="G86:G91" si="7">AF4</f>
        <v>0.18781425613723757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26</v>
      </c>
      <c r="W86" s="112">
        <v>26</v>
      </c>
      <c r="X86" s="112">
        <v>30</v>
      </c>
      <c r="Y86" s="112">
        <v>27</v>
      </c>
      <c r="Z86" s="112">
        <v>33</v>
      </c>
    </row>
    <row r="87" spans="1:30" ht="15" customHeight="1" x14ac:dyDescent="0.25">
      <c r="A87" s="96" t="s">
        <v>4</v>
      </c>
      <c r="B87" s="49"/>
      <c r="C87" s="97" t="str">
        <f t="shared" si="3"/>
        <v>2,129</v>
      </c>
      <c r="D87" s="94">
        <f t="shared" si="4"/>
        <v>2.1593090211132537E-2</v>
      </c>
      <c r="E87" s="95">
        <f t="shared" si="5"/>
        <v>2.1593090211132537E-2</v>
      </c>
      <c r="F87" s="94">
        <f t="shared" si="6"/>
        <v>0.18343524180100057</v>
      </c>
      <c r="G87" s="95">
        <f t="shared" si="7"/>
        <v>0.18343524180100057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26</v>
      </c>
      <c r="W87" s="112">
        <v>29</v>
      </c>
      <c r="X87" s="112">
        <v>30</v>
      </c>
      <c r="Y87" s="112">
        <v>24</v>
      </c>
      <c r="Z87" s="112">
        <v>22</v>
      </c>
    </row>
    <row r="88" spans="1:30" ht="15" customHeight="1" x14ac:dyDescent="0.25">
      <c r="A88" s="96" t="s">
        <v>5</v>
      </c>
      <c r="B88" s="49"/>
      <c r="C88" s="97" t="str">
        <f t="shared" si="3"/>
        <v>1,880</v>
      </c>
      <c r="D88" s="94">
        <f t="shared" si="4"/>
        <v>-1.0626992561104665E-3</v>
      </c>
      <c r="E88" s="95">
        <f t="shared" si="5"/>
        <v>-1.0626992561104665E-3</v>
      </c>
      <c r="F88" s="94">
        <f t="shared" si="6"/>
        <v>0.18836915297092283</v>
      </c>
      <c r="G88" s="95">
        <f t="shared" si="7"/>
        <v>0.18836915297092283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47</v>
      </c>
      <c r="W88" s="112">
        <v>45</v>
      </c>
      <c r="X88" s="112">
        <v>48</v>
      </c>
      <c r="Y88" s="112">
        <v>45</v>
      </c>
      <c r="Z88" s="112">
        <v>48</v>
      </c>
    </row>
    <row r="89" spans="1:30" ht="15" customHeight="1" x14ac:dyDescent="0.25">
      <c r="A89" s="49" t="s">
        <v>6</v>
      </c>
      <c r="B89" s="49"/>
      <c r="C89" s="97" t="str">
        <f t="shared" si="3"/>
        <v>2,572</v>
      </c>
      <c r="D89" s="94">
        <f t="shared" si="4"/>
        <v>1.861386138613863E-2</v>
      </c>
      <c r="E89" s="95">
        <f t="shared" si="5"/>
        <v>1.861386138613863E-2</v>
      </c>
      <c r="F89" s="94">
        <f t="shared" si="6"/>
        <v>0.13154421469423672</v>
      </c>
      <c r="G89" s="95">
        <f t="shared" si="7"/>
        <v>0.13154421469423672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150</v>
      </c>
      <c r="W89" s="112">
        <v>158</v>
      </c>
      <c r="X89" s="112">
        <v>161</v>
      </c>
      <c r="Y89" s="112">
        <v>166</v>
      </c>
      <c r="Z89" s="112">
        <v>218</v>
      </c>
    </row>
    <row r="90" spans="1:30" ht="15" customHeight="1" x14ac:dyDescent="0.25">
      <c r="A90" s="49" t="s">
        <v>95</v>
      </c>
      <c r="B90" s="49"/>
      <c r="C90" s="97" t="str">
        <f t="shared" si="3"/>
        <v>$35,813</v>
      </c>
      <c r="D90" s="94">
        <f t="shared" si="4"/>
        <v>3.9344951197540778E-2</v>
      </c>
      <c r="E90" s="95">
        <f t="shared" si="5"/>
        <v>3.9344951197540778E-2</v>
      </c>
      <c r="F90" s="94">
        <f t="shared" si="6"/>
        <v>0.11036941106363618</v>
      </c>
      <c r="G90" s="95">
        <f t="shared" si="7"/>
        <v>0.11036941106363618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213</v>
      </c>
      <c r="W90" s="112">
        <v>220</v>
      </c>
      <c r="X90" s="112">
        <v>221</v>
      </c>
      <c r="Y90" s="112">
        <v>219</v>
      </c>
      <c r="Z90" s="112">
        <v>163</v>
      </c>
    </row>
    <row r="91" spans="1:30" ht="15" customHeight="1" x14ac:dyDescent="0.25">
      <c r="A91" s="49" t="s">
        <v>7</v>
      </c>
      <c r="B91" s="49"/>
      <c r="C91" s="97" t="str">
        <f t="shared" si="3"/>
        <v>$162.4 mil</v>
      </c>
      <c r="D91" s="94">
        <f t="shared" si="4"/>
        <v>9.4735331066807094E-2</v>
      </c>
      <c r="E91" s="95">
        <f t="shared" si="5"/>
        <v>9.4735331066807094E-2</v>
      </c>
      <c r="F91" s="94">
        <f t="shared" si="6"/>
        <v>0.56768052521289847</v>
      </c>
      <c r="G91" s="95">
        <f t="shared" si="7"/>
        <v>0.56768052521289847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1211</v>
      </c>
      <c r="W91" s="112">
        <v>1278</v>
      </c>
      <c r="X91" s="112">
        <v>1300</v>
      </c>
      <c r="Y91" s="112">
        <v>1347</v>
      </c>
      <c r="Z91" s="112">
        <v>1382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51</v>
      </c>
      <c r="W93" s="112">
        <v>56</v>
      </c>
      <c r="X93" s="112">
        <v>62</v>
      </c>
      <c r="Y93" s="112">
        <v>67</v>
      </c>
      <c r="Z93" s="112">
        <v>63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228</v>
      </c>
      <c r="W94" s="112">
        <v>223</v>
      </c>
      <c r="X94" s="112">
        <v>229</v>
      </c>
      <c r="Y94" s="112">
        <v>237</v>
      </c>
      <c r="Z94" s="112">
        <v>240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36</v>
      </c>
      <c r="W95" s="112">
        <v>38</v>
      </c>
      <c r="X95" s="112">
        <v>35</v>
      </c>
      <c r="Y95" s="112">
        <v>35</v>
      </c>
      <c r="Z95" s="112">
        <v>36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160</v>
      </c>
      <c r="W96" s="112">
        <v>184</v>
      </c>
      <c r="X96" s="112">
        <v>198</v>
      </c>
      <c r="Y96" s="112">
        <v>190</v>
      </c>
      <c r="Z96" s="112">
        <v>190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140</v>
      </c>
      <c r="W97" s="112">
        <v>135</v>
      </c>
      <c r="X97" s="112">
        <v>147</v>
      </c>
      <c r="Y97" s="112">
        <v>168</v>
      </c>
      <c r="Z97" s="112">
        <v>161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101</v>
      </c>
      <c r="W98" s="112">
        <v>111</v>
      </c>
      <c r="X98" s="112">
        <v>102</v>
      </c>
      <c r="Y98" s="112">
        <v>97</v>
      </c>
      <c r="Z98" s="112">
        <v>106</v>
      </c>
    </row>
    <row r="99" spans="1:32" ht="15" customHeight="1" x14ac:dyDescent="0.25">
      <c r="S99" s="115" t="s">
        <v>188</v>
      </c>
      <c r="T99" s="115"/>
      <c r="U99" s="112"/>
      <c r="V99" s="112">
        <v>9</v>
      </c>
      <c r="W99" s="112">
        <v>12</v>
      </c>
      <c r="X99" s="112">
        <v>9</v>
      </c>
      <c r="Y99" s="112">
        <v>14</v>
      </c>
      <c r="Z99" s="112">
        <v>27</v>
      </c>
    </row>
    <row r="100" spans="1:32" ht="15" customHeight="1" x14ac:dyDescent="0.25">
      <c r="S100" s="115" t="s">
        <v>58</v>
      </c>
      <c r="T100" s="115"/>
      <c r="U100" s="112"/>
      <c r="V100" s="112">
        <v>108</v>
      </c>
      <c r="W100" s="112">
        <v>111</v>
      </c>
      <c r="X100" s="112">
        <v>122</v>
      </c>
      <c r="Y100" s="112">
        <v>110</v>
      </c>
      <c r="Z100" s="112">
        <v>99</v>
      </c>
    </row>
    <row r="101" spans="1:32" x14ac:dyDescent="0.25">
      <c r="A101" s="18"/>
      <c r="S101" s="118" t="s">
        <v>53</v>
      </c>
      <c r="T101" s="118"/>
      <c r="U101" s="112"/>
      <c r="V101" s="112">
        <v>1057</v>
      </c>
      <c r="W101" s="112">
        <v>1125</v>
      </c>
      <c r="X101" s="112">
        <v>1164</v>
      </c>
      <c r="Y101" s="112">
        <v>1177</v>
      </c>
      <c r="Z101" s="112">
        <v>1194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2178</v>
      </c>
      <c r="W104" s="112">
        <v>2338</v>
      </c>
      <c r="X104" s="112">
        <v>2438</v>
      </c>
      <c r="Y104" s="112">
        <v>2515</v>
      </c>
      <c r="Z104" s="112">
        <v>2621</v>
      </c>
      <c r="AB104" s="109" t="str">
        <f>TEXT(Z104,"###,###")</f>
        <v>2,621</v>
      </c>
      <c r="AD104" s="130">
        <f>Z104/($Z$4)*100</f>
        <v>65.263944223107572</v>
      </c>
      <c r="AF104" s="109"/>
    </row>
    <row r="105" spans="1:32" x14ac:dyDescent="0.25">
      <c r="S105" s="115" t="s">
        <v>17</v>
      </c>
      <c r="T105" s="115"/>
      <c r="U105" s="112"/>
      <c r="V105" s="112">
        <v>526</v>
      </c>
      <c r="W105" s="112">
        <v>546</v>
      </c>
      <c r="X105" s="112">
        <v>554</v>
      </c>
      <c r="Y105" s="112">
        <v>602</v>
      </c>
      <c r="Z105" s="112">
        <v>587</v>
      </c>
      <c r="AB105" s="109" t="str">
        <f>TEXT(Z105,"###,###")</f>
        <v>587</v>
      </c>
      <c r="AD105" s="130">
        <f>Z105/($Z$4)*100</f>
        <v>14.616533864541834</v>
      </c>
      <c r="AF105" s="109"/>
    </row>
    <row r="106" spans="1:32" x14ac:dyDescent="0.25">
      <c r="S106" s="118" t="s">
        <v>53</v>
      </c>
      <c r="T106" s="118"/>
      <c r="U106" s="120"/>
      <c r="V106" s="120">
        <v>2704</v>
      </c>
      <c r="W106" s="120">
        <v>2884</v>
      </c>
      <c r="X106" s="120">
        <v>2992</v>
      </c>
      <c r="Y106" s="120">
        <v>3117</v>
      </c>
      <c r="Z106" s="120">
        <v>3208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523</v>
      </c>
      <c r="W108" s="112">
        <v>556</v>
      </c>
      <c r="X108" s="112">
        <v>651</v>
      </c>
      <c r="Y108" s="112">
        <v>586</v>
      </c>
      <c r="Z108" s="112">
        <v>692</v>
      </c>
      <c r="AB108" s="109" t="str">
        <f>TEXT(Z108,"###,###")</f>
        <v>692</v>
      </c>
      <c r="AD108" s="130">
        <f>Z108/($Z$4)*100</f>
        <v>17.231075697211157</v>
      </c>
      <c r="AF108" s="109"/>
    </row>
    <row r="109" spans="1:32" x14ac:dyDescent="0.25">
      <c r="S109" s="115" t="s">
        <v>20</v>
      </c>
      <c r="T109" s="115"/>
      <c r="U109" s="112"/>
      <c r="V109" s="112">
        <v>637</v>
      </c>
      <c r="W109" s="112">
        <v>673</v>
      </c>
      <c r="X109" s="112">
        <v>729</v>
      </c>
      <c r="Y109" s="112">
        <v>741</v>
      </c>
      <c r="Z109" s="112">
        <v>732</v>
      </c>
      <c r="AB109" s="109" t="str">
        <f>TEXT(Z109,"###,###")</f>
        <v>732</v>
      </c>
      <c r="AD109" s="130">
        <f>Z109/($Z$4)*100</f>
        <v>18.227091633466134</v>
      </c>
      <c r="AF109" s="109"/>
    </row>
    <row r="110" spans="1:32" x14ac:dyDescent="0.25">
      <c r="S110" s="115" t="s">
        <v>21</v>
      </c>
      <c r="T110" s="115"/>
      <c r="U110" s="112"/>
      <c r="V110" s="112">
        <v>618</v>
      </c>
      <c r="W110" s="112">
        <v>646</v>
      </c>
      <c r="X110" s="112">
        <v>689</v>
      </c>
      <c r="Y110" s="112">
        <v>797</v>
      </c>
      <c r="Z110" s="112">
        <v>786</v>
      </c>
      <c r="AB110" s="109" t="str">
        <f>TEXT(Z110,"###,###")</f>
        <v>786</v>
      </c>
      <c r="AD110" s="130">
        <f>Z110/($Z$4)*100</f>
        <v>19.571713147410357</v>
      </c>
      <c r="AF110" s="109"/>
    </row>
    <row r="111" spans="1:32" x14ac:dyDescent="0.25">
      <c r="S111" s="115" t="s">
        <v>22</v>
      </c>
      <c r="T111" s="115"/>
      <c r="U111" s="112"/>
      <c r="V111" s="112">
        <v>843</v>
      </c>
      <c r="W111" s="112">
        <v>881</v>
      </c>
      <c r="X111" s="112">
        <v>923</v>
      </c>
      <c r="Y111" s="112">
        <v>998</v>
      </c>
      <c r="Z111" s="112">
        <v>997</v>
      </c>
      <c r="AB111" s="109" t="str">
        <f>TEXT(Z111,"###,###")</f>
        <v>997</v>
      </c>
      <c r="AD111" s="130">
        <f>Z111/($Z$4)*100</f>
        <v>24.825697211155379</v>
      </c>
      <c r="AF111" s="109"/>
    </row>
    <row r="112" spans="1:32" x14ac:dyDescent="0.25">
      <c r="S112" s="118" t="s">
        <v>53</v>
      </c>
      <c r="T112" s="118"/>
      <c r="U112" s="112"/>
      <c r="V112" s="112">
        <v>3379</v>
      </c>
      <c r="W112" s="112">
        <v>3596</v>
      </c>
      <c r="X112" s="112">
        <v>3852</v>
      </c>
      <c r="Y112" s="112">
        <v>3971</v>
      </c>
      <c r="Z112" s="112">
        <v>4016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44.87</v>
      </c>
      <c r="W118" s="131">
        <v>45.93</v>
      </c>
      <c r="X118" s="131">
        <v>45.81</v>
      </c>
      <c r="Y118" s="131">
        <v>45.96</v>
      </c>
      <c r="Z118" s="131">
        <v>45.74</v>
      </c>
      <c r="AB118" s="109" t="str">
        <f>TEXT(Z118,"##.0")</f>
        <v>45.7</v>
      </c>
    </row>
    <row r="120" spans="19:32" x14ac:dyDescent="0.25">
      <c r="S120" s="101" t="s">
        <v>97</v>
      </c>
      <c r="T120" s="112"/>
      <c r="U120" s="112"/>
      <c r="V120" s="112">
        <v>1564</v>
      </c>
      <c r="W120" s="112">
        <v>1621</v>
      </c>
      <c r="X120" s="112">
        <v>1676</v>
      </c>
      <c r="Y120" s="112">
        <v>1697</v>
      </c>
      <c r="Z120" s="112">
        <v>1735</v>
      </c>
      <c r="AB120" s="109" t="str">
        <f>TEXT(Z120,"###,###")</f>
        <v>1,735</v>
      </c>
    </row>
    <row r="121" spans="19:32" x14ac:dyDescent="0.25">
      <c r="S121" s="101" t="s">
        <v>98</v>
      </c>
      <c r="T121" s="112"/>
      <c r="U121" s="112"/>
      <c r="V121" s="112">
        <v>412</v>
      </c>
      <c r="W121" s="112">
        <v>464</v>
      </c>
      <c r="X121" s="112">
        <v>466</v>
      </c>
      <c r="Y121" s="112">
        <v>477</v>
      </c>
      <c r="Z121" s="112">
        <v>485</v>
      </c>
      <c r="AB121" s="109" t="str">
        <f>TEXT(Z121,"###,###")</f>
        <v>485</v>
      </c>
    </row>
    <row r="122" spans="19:32" x14ac:dyDescent="0.25">
      <c r="S122" s="101" t="s">
        <v>99</v>
      </c>
      <c r="T122" s="112"/>
      <c r="U122" s="112"/>
      <c r="V122" s="112">
        <v>300</v>
      </c>
      <c r="W122" s="112">
        <v>320</v>
      </c>
      <c r="X122" s="112">
        <v>327</v>
      </c>
      <c r="Y122" s="112">
        <v>354</v>
      </c>
      <c r="Z122" s="112">
        <v>361</v>
      </c>
      <c r="AB122" s="109" t="str">
        <f>TEXT(Z122,"###,###")</f>
        <v>361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1864</v>
      </c>
      <c r="W124" s="112">
        <v>1941</v>
      </c>
      <c r="X124" s="112">
        <v>2003</v>
      </c>
      <c r="Y124" s="112">
        <v>2051</v>
      </c>
      <c r="Z124" s="112">
        <v>2096</v>
      </c>
      <c r="AB124" s="109" t="str">
        <f>TEXT(Z124,"###,###")</f>
        <v>2,096</v>
      </c>
      <c r="AD124" s="127">
        <f>Z124/$Z$7*100</f>
        <v>81.493001555209958</v>
      </c>
    </row>
    <row r="125" spans="19:32" x14ac:dyDescent="0.25">
      <c r="S125" s="101" t="s">
        <v>101</v>
      </c>
      <c r="T125" s="112"/>
      <c r="U125" s="112"/>
      <c r="V125" s="112">
        <v>712</v>
      </c>
      <c r="W125" s="112">
        <v>784</v>
      </c>
      <c r="X125" s="112">
        <v>793</v>
      </c>
      <c r="Y125" s="112">
        <v>831</v>
      </c>
      <c r="Z125" s="112">
        <v>846</v>
      </c>
      <c r="AB125" s="109" t="str">
        <f>TEXT(Z125,"###,###")</f>
        <v>846</v>
      </c>
      <c r="AD125" s="127">
        <f>Z125/$Z$7*100</f>
        <v>32.892690513219286</v>
      </c>
    </row>
    <row r="127" spans="19:32" x14ac:dyDescent="0.25">
      <c r="S127" s="101" t="s">
        <v>102</v>
      </c>
      <c r="T127" s="112"/>
      <c r="U127" s="112"/>
      <c r="V127" s="112">
        <v>1213</v>
      </c>
      <c r="W127" s="112">
        <v>1279</v>
      </c>
      <c r="X127" s="112">
        <v>1302</v>
      </c>
      <c r="Y127" s="112">
        <v>1342</v>
      </c>
      <c r="Z127" s="112">
        <v>1384</v>
      </c>
      <c r="AB127" s="109" t="str">
        <f>TEXT(Z127,"###,###")</f>
        <v>1,384</v>
      </c>
      <c r="AD127" s="127">
        <f>Z127/$Z$7*100</f>
        <v>53.810264385692065</v>
      </c>
    </row>
    <row r="128" spans="19:32" x14ac:dyDescent="0.25">
      <c r="S128" s="101" t="s">
        <v>103</v>
      </c>
      <c r="T128" s="112"/>
      <c r="U128" s="112"/>
      <c r="V128" s="112">
        <v>1058</v>
      </c>
      <c r="W128" s="112">
        <v>1130</v>
      </c>
      <c r="X128" s="112">
        <v>1168</v>
      </c>
      <c r="Y128" s="112">
        <v>1181</v>
      </c>
      <c r="Z128" s="112">
        <v>1193</v>
      </c>
      <c r="AB128" s="109" t="str">
        <f>TEXT(Z128,"###,###")</f>
        <v>1,193</v>
      </c>
      <c r="AD128" s="127">
        <f>Z128/$Z$7*100</f>
        <v>46.384136858475891</v>
      </c>
    </row>
    <row r="130" spans="19:20" x14ac:dyDescent="0.25">
      <c r="S130" s="101" t="s">
        <v>261</v>
      </c>
      <c r="T130" s="127">
        <v>67.457231726283055</v>
      </c>
    </row>
    <row r="131" spans="19:20" x14ac:dyDescent="0.25">
      <c r="S131" s="101" t="s">
        <v>262</v>
      </c>
      <c r="T131" s="127">
        <v>18.85692068429238</v>
      </c>
    </row>
    <row r="132" spans="19:20" x14ac:dyDescent="0.25">
      <c r="S132" s="101" t="s">
        <v>263</v>
      </c>
      <c r="T132" s="127">
        <v>14.035769828926906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36701CB-FD40-4C49-AF4E-C949C63C26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64BC6B6-154C-4325-ABA2-0F2F9B3853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8998B349-F589-40EA-AA36-47B3F3352E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C0ADA25-1CB6-4396-8853-71F09A6E4E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5E389-38F9-486C-ABF3-7081E63D6320}">
  <sheetPr codeName="Sheet10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148</v>
      </c>
      <c r="T1" s="99"/>
      <c r="U1" s="99"/>
      <c r="V1" s="99"/>
      <c r="W1" s="99"/>
      <c r="X1" s="99"/>
      <c r="Y1" s="100" t="s">
        <v>230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148</v>
      </c>
      <c r="Y3" s="105" t="s">
        <v>230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10.41 Norwood Payneham St Peters,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29699</v>
      </c>
      <c r="W4" s="108">
        <v>30155</v>
      </c>
      <c r="X4" s="108">
        <v>31211</v>
      </c>
      <c r="Y4" s="108">
        <v>34503</v>
      </c>
      <c r="Z4" s="108">
        <v>35270</v>
      </c>
      <c r="AB4" s="109" t="str">
        <f>TEXT(Z4,"###,###")</f>
        <v>35,270</v>
      </c>
      <c r="AD4" s="110">
        <f>Z4/Y4-1</f>
        <v>2.2229951018752026E-2</v>
      </c>
      <c r="AF4" s="110">
        <f>Z4/V4-1</f>
        <v>0.18758207347048717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14564</v>
      </c>
      <c r="W5" s="108">
        <v>14903</v>
      </c>
      <c r="X5" s="108">
        <v>15308</v>
      </c>
      <c r="Y5" s="108">
        <v>16645</v>
      </c>
      <c r="Z5" s="108">
        <v>17274</v>
      </c>
      <c r="AB5" s="109" t="str">
        <f>TEXT(Z5,"###,###")</f>
        <v>17,274</v>
      </c>
      <c r="AD5" s="110">
        <f t="shared" ref="AD5:AD9" si="0">Z5/Y5-1</f>
        <v>3.7789125863622708E-2</v>
      </c>
      <c r="AF5" s="110">
        <f t="shared" ref="AF5:AF9" si="1">Z5/V5-1</f>
        <v>0.18607525405108483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15130</v>
      </c>
      <c r="W6" s="108">
        <v>15250</v>
      </c>
      <c r="X6" s="108">
        <v>15889</v>
      </c>
      <c r="Y6" s="108">
        <v>17844</v>
      </c>
      <c r="Z6" s="108">
        <v>17983</v>
      </c>
      <c r="AB6" s="109" t="str">
        <f>TEXT(Z6,"###,###")</f>
        <v>17,983</v>
      </c>
      <c r="AD6" s="110">
        <f t="shared" si="0"/>
        <v>7.789733243667385E-3</v>
      </c>
      <c r="AF6" s="110">
        <f t="shared" si="1"/>
        <v>0.18856576338400521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20699</v>
      </c>
      <c r="W7" s="108">
        <v>21116</v>
      </c>
      <c r="X7" s="108">
        <v>21171</v>
      </c>
      <c r="Y7" s="108">
        <v>22003</v>
      </c>
      <c r="Z7" s="108">
        <v>22666</v>
      </c>
      <c r="AB7" s="109" t="str">
        <f>TEXT(Z7,"###,###")</f>
        <v>22,666</v>
      </c>
      <c r="AD7" s="110">
        <f t="shared" si="0"/>
        <v>3.0132254692541993E-2</v>
      </c>
      <c r="AF7" s="110">
        <f t="shared" si="1"/>
        <v>9.502874535001693E-2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35,270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22,666</v>
      </c>
      <c r="P8" s="65"/>
      <c r="S8" s="107" t="s">
        <v>82</v>
      </c>
      <c r="T8" s="108"/>
      <c r="U8" s="108"/>
      <c r="V8" s="108">
        <v>45864.47</v>
      </c>
      <c r="W8" s="108">
        <v>45073.26</v>
      </c>
      <c r="X8" s="108">
        <v>46846</v>
      </c>
      <c r="Y8" s="108">
        <v>47010.86</v>
      </c>
      <c r="Z8" s="108">
        <v>49096.38</v>
      </c>
      <c r="AB8" s="109" t="str">
        <f>TEXT(Z8,"$###,###")</f>
        <v>$49,096</v>
      </c>
      <c r="AD8" s="110">
        <f t="shared" si="0"/>
        <v>4.4362515384742895E-2</v>
      </c>
      <c r="AF8" s="110">
        <f t="shared" si="1"/>
        <v>7.0466528883905033E-2</v>
      </c>
    </row>
    <row r="9" spans="1:32" x14ac:dyDescent="0.25">
      <c r="A9" s="30" t="s">
        <v>14</v>
      </c>
      <c r="B9" s="69"/>
      <c r="C9" s="70"/>
      <c r="D9" s="71">
        <f>AD104</f>
        <v>75.205557130705984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50.017647577869937</v>
      </c>
      <c r="P9" s="72" t="s">
        <v>83</v>
      </c>
      <c r="S9" s="107" t="s">
        <v>7</v>
      </c>
      <c r="T9" s="108"/>
      <c r="U9" s="108"/>
      <c r="V9" s="108">
        <v>1444513233</v>
      </c>
      <c r="W9" s="108">
        <v>1491443061</v>
      </c>
      <c r="X9" s="108">
        <v>1597379660</v>
      </c>
      <c r="Y9" s="108">
        <v>1710086627</v>
      </c>
      <c r="Z9" s="108">
        <v>1820515523</v>
      </c>
      <c r="AB9" s="109" t="str">
        <f>TEXT(Z9/1000000,"$#,###.0")&amp;" mil"</f>
        <v>$1,820.5 mil</v>
      </c>
      <c r="AD9" s="110">
        <f t="shared" si="0"/>
        <v>6.4575030443764669E-2</v>
      </c>
      <c r="AF9" s="110">
        <f t="shared" si="1"/>
        <v>0.26029688161396036</v>
      </c>
    </row>
    <row r="10" spans="1:32" x14ac:dyDescent="0.25">
      <c r="A10" s="30" t="s">
        <v>17</v>
      </c>
      <c r="B10" s="69"/>
      <c r="C10" s="70"/>
      <c r="D10" s="71">
        <f>AD105</f>
        <v>18.610717323504396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49.911762110650315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82.85096620488838</v>
      </c>
      <c r="P11" s="72" t="s">
        <v>83</v>
      </c>
      <c r="S11" s="107" t="s">
        <v>29</v>
      </c>
      <c r="T11" s="112"/>
      <c r="U11" s="112"/>
      <c r="V11" s="112">
        <v>26151</v>
      </c>
      <c r="W11" s="112">
        <v>26458</v>
      </c>
      <c r="X11" s="112">
        <v>27448</v>
      </c>
      <c r="Y11" s="112">
        <v>30622</v>
      </c>
      <c r="Z11" s="112">
        <v>31386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7.2443307156092835</v>
      </c>
      <c r="P12" s="72" t="s">
        <v>83</v>
      </c>
      <c r="S12" s="107" t="s">
        <v>30</v>
      </c>
      <c r="T12" s="112"/>
      <c r="U12" s="112"/>
      <c r="V12" s="112">
        <v>3543</v>
      </c>
      <c r="W12" s="112">
        <v>3701</v>
      </c>
      <c r="X12" s="112">
        <v>3763</v>
      </c>
      <c r="Y12" s="112">
        <v>3875</v>
      </c>
      <c r="Z12" s="112">
        <v>3891</v>
      </c>
    </row>
    <row r="13" spans="1:32" ht="15" customHeight="1" x14ac:dyDescent="0.25">
      <c r="A13" s="30" t="s">
        <v>19</v>
      </c>
      <c r="B13" s="70"/>
      <c r="C13" s="70"/>
      <c r="D13" s="71">
        <f>AD108</f>
        <v>13.626311312730365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9.9047030795023385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14.264247235611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41.2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21.851431811738021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22.061873869102786</v>
      </c>
      <c r="P15" s="72" t="s">
        <v>83</v>
      </c>
      <c r="S15" s="115" t="s">
        <v>59</v>
      </c>
      <c r="T15" s="115"/>
      <c r="U15" s="116"/>
      <c r="V15" s="116">
        <v>243</v>
      </c>
      <c r="W15" s="116">
        <v>232</v>
      </c>
      <c r="X15" s="116">
        <v>238</v>
      </c>
      <c r="Y15" s="112">
        <v>225</v>
      </c>
      <c r="Z15" s="112">
        <v>224</v>
      </c>
      <c r="AB15" s="117">
        <f t="shared" ref="AB15:AB34" si="2">IF(Z15="np",0,Z15/$Z$34)</f>
        <v>6.3508264579966549E-3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44.09696626027786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77.938126130897217</v>
      </c>
      <c r="P16" s="37" t="s">
        <v>83</v>
      </c>
      <c r="S16" s="115" t="s">
        <v>60</v>
      </c>
      <c r="T16" s="115"/>
      <c r="U16" s="116"/>
      <c r="V16" s="116">
        <v>211</v>
      </c>
      <c r="W16" s="116">
        <v>239</v>
      </c>
      <c r="X16" s="116">
        <v>220</v>
      </c>
      <c r="Y16" s="112">
        <v>252</v>
      </c>
      <c r="Z16" s="112">
        <v>267</v>
      </c>
      <c r="AB16" s="117">
        <f t="shared" si="2"/>
        <v>7.569958322701369E-3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1193</v>
      </c>
      <c r="W17" s="116">
        <v>1148</v>
      </c>
      <c r="X17" s="116">
        <v>1261</v>
      </c>
      <c r="Y17" s="112">
        <v>1406</v>
      </c>
      <c r="Z17" s="112">
        <v>1421</v>
      </c>
      <c r="AB17" s="117">
        <f t="shared" si="2"/>
        <v>4.0288055342916275E-2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171</v>
      </c>
      <c r="W18" s="116">
        <v>161</v>
      </c>
      <c r="X18" s="116">
        <v>190</v>
      </c>
      <c r="Y18" s="112">
        <v>208</v>
      </c>
      <c r="Z18" s="112">
        <v>222</v>
      </c>
      <c r="AB18" s="117">
        <f t="shared" si="2"/>
        <v>6.2941226503359701E-3</v>
      </c>
    </row>
    <row r="19" spans="1:28" x14ac:dyDescent="0.25">
      <c r="A19" s="61" t="str">
        <f>$S$1&amp;" ("&amp;$V$2&amp;" to "&amp;$Z$2&amp;")"</f>
        <v>Norwood Payneham St Peters (2018-19 to 2022-23)</v>
      </c>
      <c r="B19" s="61"/>
      <c r="C19" s="61"/>
      <c r="D19" s="61"/>
      <c r="E19" s="61"/>
      <c r="F19" s="61"/>
      <c r="G19" s="61" t="str">
        <f>$S$1&amp;" ("&amp;$V$2&amp;" to "&amp;$Z$2&amp;")"</f>
        <v>Norwood Payneham St Peters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1263</v>
      </c>
      <c r="W19" s="116">
        <v>1310</v>
      </c>
      <c r="X19" s="116">
        <v>1395</v>
      </c>
      <c r="Y19" s="112">
        <v>1462</v>
      </c>
      <c r="Z19" s="112">
        <v>1526</v>
      </c>
      <c r="AB19" s="117">
        <f t="shared" si="2"/>
        <v>4.3265005245102212E-2</v>
      </c>
    </row>
    <row r="20" spans="1:28" x14ac:dyDescent="0.25">
      <c r="S20" s="115" t="s">
        <v>64</v>
      </c>
      <c r="T20" s="115"/>
      <c r="U20" s="116"/>
      <c r="V20" s="116">
        <v>894</v>
      </c>
      <c r="W20" s="116">
        <v>896</v>
      </c>
      <c r="X20" s="116">
        <v>914</v>
      </c>
      <c r="Y20" s="112">
        <v>985</v>
      </c>
      <c r="Z20" s="112">
        <v>967</v>
      </c>
      <c r="AB20" s="117">
        <f t="shared" si="2"/>
        <v>2.7416291003940916E-2</v>
      </c>
    </row>
    <row r="21" spans="1:28" x14ac:dyDescent="0.25">
      <c r="S21" s="115" t="s">
        <v>65</v>
      </c>
      <c r="T21" s="115"/>
      <c r="U21" s="116"/>
      <c r="V21" s="116">
        <v>2206</v>
      </c>
      <c r="W21" s="116">
        <v>2468</v>
      </c>
      <c r="X21" s="116">
        <v>2474</v>
      </c>
      <c r="Y21" s="112">
        <v>2708</v>
      </c>
      <c r="Z21" s="112">
        <v>2826</v>
      </c>
      <c r="AB21" s="117">
        <f t="shared" si="2"/>
        <v>8.0122480224547085E-2</v>
      </c>
    </row>
    <row r="22" spans="1:28" x14ac:dyDescent="0.25">
      <c r="S22" s="115" t="s">
        <v>66</v>
      </c>
      <c r="T22" s="115"/>
      <c r="U22" s="116"/>
      <c r="V22" s="116">
        <v>2452</v>
      </c>
      <c r="W22" s="116">
        <v>2467</v>
      </c>
      <c r="X22" s="116">
        <v>2666</v>
      </c>
      <c r="Y22" s="112">
        <v>3048</v>
      </c>
      <c r="Z22" s="112">
        <v>3265</v>
      </c>
      <c r="AB22" s="117">
        <f t="shared" si="2"/>
        <v>9.2568966006067302E-2</v>
      </c>
    </row>
    <row r="23" spans="1:28" x14ac:dyDescent="0.25">
      <c r="S23" s="115" t="s">
        <v>67</v>
      </c>
      <c r="T23" s="115"/>
      <c r="U23" s="116"/>
      <c r="V23" s="116">
        <v>708</v>
      </c>
      <c r="W23" s="116">
        <v>782</v>
      </c>
      <c r="X23" s="116">
        <v>798</v>
      </c>
      <c r="Y23" s="112">
        <v>960</v>
      </c>
      <c r="Z23" s="112">
        <v>962</v>
      </c>
      <c r="AB23" s="117">
        <f t="shared" si="2"/>
        <v>2.7274531484789203E-2</v>
      </c>
    </row>
    <row r="24" spans="1:28" x14ac:dyDescent="0.25">
      <c r="S24" s="115" t="s">
        <v>68</v>
      </c>
      <c r="T24" s="115"/>
      <c r="U24" s="116"/>
      <c r="V24" s="116">
        <v>660</v>
      </c>
      <c r="W24" s="116">
        <v>606</v>
      </c>
      <c r="X24" s="116">
        <v>513</v>
      </c>
      <c r="Y24" s="112">
        <v>601</v>
      </c>
      <c r="Z24" s="112">
        <v>575</v>
      </c>
      <c r="AB24" s="117">
        <f t="shared" si="2"/>
        <v>1.6302344702446771E-2</v>
      </c>
    </row>
    <row r="25" spans="1:28" x14ac:dyDescent="0.25">
      <c r="S25" s="115" t="s">
        <v>69</v>
      </c>
      <c r="T25" s="115"/>
      <c r="U25" s="116"/>
      <c r="V25" s="116">
        <v>1023</v>
      </c>
      <c r="W25" s="116">
        <v>1083</v>
      </c>
      <c r="X25" s="116">
        <v>1169</v>
      </c>
      <c r="Y25" s="112">
        <v>1303</v>
      </c>
      <c r="Z25" s="112">
        <v>1250</v>
      </c>
      <c r="AB25" s="117">
        <f t="shared" si="2"/>
        <v>3.5439879787927758E-2</v>
      </c>
    </row>
    <row r="26" spans="1:28" x14ac:dyDescent="0.25">
      <c r="S26" s="115" t="s">
        <v>70</v>
      </c>
      <c r="T26" s="115"/>
      <c r="U26" s="116"/>
      <c r="V26" s="116">
        <v>598</v>
      </c>
      <c r="W26" s="116">
        <v>600</v>
      </c>
      <c r="X26" s="116">
        <v>601</v>
      </c>
      <c r="Y26" s="112">
        <v>647</v>
      </c>
      <c r="Z26" s="112">
        <v>724</v>
      </c>
      <c r="AB26" s="117">
        <f t="shared" si="2"/>
        <v>2.052677837316776E-2</v>
      </c>
    </row>
    <row r="27" spans="1:28" x14ac:dyDescent="0.25">
      <c r="S27" s="115" t="s">
        <v>71</v>
      </c>
      <c r="T27" s="115"/>
      <c r="U27" s="116"/>
      <c r="V27" s="116">
        <v>3026</v>
      </c>
      <c r="W27" s="116">
        <v>3210</v>
      </c>
      <c r="X27" s="116">
        <v>3397</v>
      </c>
      <c r="Y27" s="112">
        <v>3800</v>
      </c>
      <c r="Z27" s="112">
        <v>3831</v>
      </c>
      <c r="AB27" s="117">
        <f t="shared" si="2"/>
        <v>0.10861614357404099</v>
      </c>
    </row>
    <row r="28" spans="1:28" x14ac:dyDescent="0.25">
      <c r="S28" s="115" t="s">
        <v>72</v>
      </c>
      <c r="T28" s="115"/>
      <c r="U28" s="116"/>
      <c r="V28" s="116">
        <v>2348</v>
      </c>
      <c r="W28" s="116">
        <v>2637</v>
      </c>
      <c r="X28" s="116">
        <v>2787</v>
      </c>
      <c r="Y28" s="112">
        <v>3004</v>
      </c>
      <c r="Z28" s="112">
        <v>3013</v>
      </c>
      <c r="AB28" s="117">
        <f t="shared" si="2"/>
        <v>8.5424286240821073E-2</v>
      </c>
    </row>
    <row r="29" spans="1:28" x14ac:dyDescent="0.25">
      <c r="S29" s="115" t="s">
        <v>73</v>
      </c>
      <c r="T29" s="115"/>
      <c r="U29" s="116"/>
      <c r="V29" s="116">
        <v>2050</v>
      </c>
      <c r="W29" s="116">
        <v>1823</v>
      </c>
      <c r="X29" s="116">
        <v>1673</v>
      </c>
      <c r="Y29" s="112">
        <v>2116</v>
      </c>
      <c r="Z29" s="112">
        <v>2067</v>
      </c>
      <c r="AB29" s="117">
        <f t="shared" si="2"/>
        <v>5.8603385217317346E-2</v>
      </c>
    </row>
    <row r="30" spans="1:28" x14ac:dyDescent="0.25">
      <c r="S30" s="115" t="s">
        <v>74</v>
      </c>
      <c r="T30" s="115"/>
      <c r="U30" s="116"/>
      <c r="V30" s="116">
        <v>3219</v>
      </c>
      <c r="W30" s="116">
        <v>3319</v>
      </c>
      <c r="X30" s="116">
        <v>3212</v>
      </c>
      <c r="Y30" s="112">
        <v>3371</v>
      </c>
      <c r="Z30" s="112">
        <v>3484</v>
      </c>
      <c r="AB30" s="117">
        <f t="shared" si="2"/>
        <v>9.8778032944912247E-2</v>
      </c>
    </row>
    <row r="31" spans="1:28" x14ac:dyDescent="0.25">
      <c r="S31" s="115" t="s">
        <v>75</v>
      </c>
      <c r="T31" s="115"/>
      <c r="U31" s="116"/>
      <c r="V31" s="116">
        <v>4420</v>
      </c>
      <c r="W31" s="116">
        <v>4536</v>
      </c>
      <c r="X31" s="116">
        <v>5163</v>
      </c>
      <c r="Y31" s="112">
        <v>5642</v>
      </c>
      <c r="Z31" s="112">
        <v>5843</v>
      </c>
      <c r="AB31" s="117">
        <f t="shared" si="2"/>
        <v>0.16566017408068953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820</v>
      </c>
      <c r="W32" s="116">
        <v>754</v>
      </c>
      <c r="X32" s="116">
        <v>764</v>
      </c>
      <c r="Y32" s="112">
        <v>889</v>
      </c>
      <c r="Z32" s="112">
        <v>1023</v>
      </c>
      <c r="AB32" s="117">
        <f t="shared" si="2"/>
        <v>2.9003997618440077E-2</v>
      </c>
    </row>
    <row r="33" spans="19:32" x14ac:dyDescent="0.25">
      <c r="S33" s="115" t="s">
        <v>77</v>
      </c>
      <c r="T33" s="115"/>
      <c r="U33" s="116"/>
      <c r="V33" s="116">
        <v>962</v>
      </c>
      <c r="W33" s="116">
        <v>955</v>
      </c>
      <c r="X33" s="116">
        <v>1032</v>
      </c>
      <c r="Y33" s="112">
        <v>1129</v>
      </c>
      <c r="Z33" s="112">
        <v>1129</v>
      </c>
      <c r="AB33" s="117">
        <f t="shared" si="2"/>
        <v>3.200929942445635E-2</v>
      </c>
    </row>
    <row r="34" spans="19:32" x14ac:dyDescent="0.25">
      <c r="S34" s="118" t="s">
        <v>53</v>
      </c>
      <c r="T34" s="118"/>
      <c r="U34" s="119"/>
      <c r="V34" s="119">
        <v>29695</v>
      </c>
      <c r="W34" s="119">
        <v>30159</v>
      </c>
      <c r="X34" s="119">
        <v>31211</v>
      </c>
      <c r="Y34" s="120">
        <v>34502</v>
      </c>
      <c r="Z34" s="120">
        <v>35271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17136</v>
      </c>
      <c r="W37" s="112">
        <v>17332</v>
      </c>
      <c r="X37" s="112">
        <v>17225</v>
      </c>
      <c r="Y37" s="112">
        <v>17219</v>
      </c>
      <c r="Z37" s="112">
        <v>17660</v>
      </c>
      <c r="AB37" s="132">
        <f>Z37/Z40*100</f>
        <v>77.938126130897217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3563</v>
      </c>
      <c r="W38" s="112">
        <v>3777</v>
      </c>
      <c r="X38" s="112">
        <v>3947</v>
      </c>
      <c r="Y38" s="112">
        <v>4785</v>
      </c>
      <c r="Z38" s="112">
        <v>4999</v>
      </c>
      <c r="AB38" s="132">
        <f>Z38/Z40*100</f>
        <v>22.061873869102786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20699</v>
      </c>
      <c r="W40" s="112">
        <v>21109</v>
      </c>
      <c r="X40" s="112">
        <v>21172</v>
      </c>
      <c r="Y40" s="112">
        <v>22004</v>
      </c>
      <c r="Z40" s="112">
        <v>22659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12</v>
      </c>
      <c r="X44" s="112">
        <v>9</v>
      </c>
      <c r="Y44" s="112">
        <v>15</v>
      </c>
      <c r="Z44" s="112">
        <v>17</v>
      </c>
    </row>
    <row r="45" spans="19:32" x14ac:dyDescent="0.25">
      <c r="S45" s="115" t="s">
        <v>37</v>
      </c>
      <c r="T45" s="115"/>
      <c r="U45" s="112"/>
      <c r="V45" s="112">
        <v>182</v>
      </c>
      <c r="W45" s="112">
        <v>194</v>
      </c>
      <c r="X45" s="112">
        <v>214</v>
      </c>
      <c r="Y45" s="112">
        <v>265</v>
      </c>
      <c r="Z45" s="112">
        <v>291</v>
      </c>
    </row>
    <row r="46" spans="19:32" x14ac:dyDescent="0.25">
      <c r="S46" s="115" t="s">
        <v>38</v>
      </c>
      <c r="T46" s="115"/>
      <c r="U46" s="112"/>
      <c r="V46" s="112">
        <v>656</v>
      </c>
      <c r="W46" s="112">
        <v>564</v>
      </c>
      <c r="X46" s="112">
        <v>646</v>
      </c>
      <c r="Y46" s="112">
        <v>789</v>
      </c>
      <c r="Z46" s="112">
        <v>855</v>
      </c>
    </row>
    <row r="47" spans="19:32" x14ac:dyDescent="0.25">
      <c r="S47" s="115" t="s">
        <v>39</v>
      </c>
      <c r="T47" s="115"/>
      <c r="U47" s="112"/>
      <c r="V47" s="112">
        <v>1426</v>
      </c>
      <c r="W47" s="112">
        <v>1431</v>
      </c>
      <c r="X47" s="112">
        <v>1421</v>
      </c>
      <c r="Y47" s="112">
        <v>1581</v>
      </c>
      <c r="Z47" s="112">
        <v>1621</v>
      </c>
    </row>
    <row r="48" spans="19:32" x14ac:dyDescent="0.25">
      <c r="S48" s="115" t="s">
        <v>40</v>
      </c>
      <c r="T48" s="115"/>
      <c r="U48" s="112"/>
      <c r="V48" s="112">
        <v>2106</v>
      </c>
      <c r="W48" s="112">
        <v>2243</v>
      </c>
      <c r="X48" s="112">
        <v>2255</v>
      </c>
      <c r="Y48" s="112">
        <v>2552</v>
      </c>
      <c r="Z48" s="112">
        <v>2659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1887</v>
      </c>
      <c r="W49" s="112">
        <v>1964</v>
      </c>
      <c r="X49" s="112">
        <v>2147</v>
      </c>
      <c r="Y49" s="112">
        <v>2323</v>
      </c>
      <c r="Z49" s="112">
        <v>2373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Norwood Payneham St Peters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1582</v>
      </c>
      <c r="W50" s="112">
        <v>1642</v>
      </c>
      <c r="X50" s="112">
        <v>1824</v>
      </c>
      <c r="Y50" s="112">
        <v>1979</v>
      </c>
      <c r="Z50" s="112">
        <v>2110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1320</v>
      </c>
      <c r="W51" s="112">
        <v>1400</v>
      </c>
      <c r="X51" s="112">
        <v>1353</v>
      </c>
      <c r="Y51" s="112">
        <v>1491</v>
      </c>
      <c r="Z51" s="112">
        <v>1659</v>
      </c>
    </row>
    <row r="52" spans="1:26" ht="15" customHeight="1" x14ac:dyDescent="0.25">
      <c r="S52" s="115" t="s">
        <v>44</v>
      </c>
      <c r="T52" s="115"/>
      <c r="U52" s="112"/>
      <c r="V52" s="112">
        <v>1293</v>
      </c>
      <c r="W52" s="112">
        <v>1328</v>
      </c>
      <c r="X52" s="112">
        <v>1273</v>
      </c>
      <c r="Y52" s="112">
        <v>1284</v>
      </c>
      <c r="Z52" s="112">
        <v>1250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1144</v>
      </c>
      <c r="W53" s="112">
        <v>1128</v>
      </c>
      <c r="X53" s="112">
        <v>1168</v>
      </c>
      <c r="Y53" s="112">
        <v>1220</v>
      </c>
      <c r="Z53" s="112">
        <v>1224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1099</v>
      </c>
      <c r="W54" s="112">
        <v>1108</v>
      </c>
      <c r="X54" s="112">
        <v>1074</v>
      </c>
      <c r="Y54" s="112">
        <v>1146</v>
      </c>
      <c r="Z54" s="112">
        <v>1098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893</v>
      </c>
      <c r="W55" s="112">
        <v>891</v>
      </c>
      <c r="X55" s="112">
        <v>928</v>
      </c>
      <c r="Y55" s="112">
        <v>918</v>
      </c>
      <c r="Z55" s="112">
        <v>974</v>
      </c>
    </row>
    <row r="56" spans="1:26" ht="15" customHeight="1" x14ac:dyDescent="0.25">
      <c r="S56" s="115" t="s">
        <v>48</v>
      </c>
      <c r="T56" s="115"/>
      <c r="U56" s="112"/>
      <c r="V56" s="112">
        <v>511</v>
      </c>
      <c r="W56" s="112">
        <v>526</v>
      </c>
      <c r="X56" s="112">
        <v>510</v>
      </c>
      <c r="Y56" s="112">
        <v>547</v>
      </c>
      <c r="Z56" s="112">
        <v>582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274</v>
      </c>
      <c r="W57" s="112">
        <v>282</v>
      </c>
      <c r="X57" s="112">
        <v>294</v>
      </c>
      <c r="Y57" s="112">
        <v>311</v>
      </c>
      <c r="Z57" s="112">
        <v>320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108</v>
      </c>
      <c r="W58" s="112">
        <v>117</v>
      </c>
      <c r="X58" s="112">
        <v>125</v>
      </c>
      <c r="Y58" s="112">
        <v>142</v>
      </c>
      <c r="Z58" s="112">
        <v>167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34</v>
      </c>
      <c r="W59" s="112">
        <v>46</v>
      </c>
      <c r="X59" s="112">
        <v>39</v>
      </c>
      <c r="Y59" s="112">
        <v>38</v>
      </c>
      <c r="Z59" s="112">
        <v>47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32</v>
      </c>
      <c r="W60" s="112">
        <v>25</v>
      </c>
      <c r="X60" s="112">
        <v>28</v>
      </c>
      <c r="Y60" s="112">
        <v>38</v>
      </c>
      <c r="Z60" s="112">
        <v>31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14564</v>
      </c>
      <c r="W61" s="112">
        <v>14902</v>
      </c>
      <c r="X61" s="112">
        <v>15308</v>
      </c>
      <c r="Y61" s="112">
        <v>16645</v>
      </c>
      <c r="Z61" s="112">
        <v>17274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13</v>
      </c>
      <c r="W63" s="112">
        <v>14</v>
      </c>
      <c r="X63" s="112">
        <v>20</v>
      </c>
      <c r="Y63" s="112">
        <v>26</v>
      </c>
      <c r="Z63" s="112">
        <v>23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221</v>
      </c>
      <c r="W64" s="112">
        <v>226</v>
      </c>
      <c r="X64" s="112">
        <v>273</v>
      </c>
      <c r="Y64" s="112">
        <v>334</v>
      </c>
      <c r="Z64" s="112">
        <v>380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Norwood Payneham St Peters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730</v>
      </c>
      <c r="W65" s="112">
        <v>732</v>
      </c>
      <c r="X65" s="112">
        <v>790</v>
      </c>
      <c r="Y65" s="112">
        <v>909</v>
      </c>
      <c r="Z65" s="112">
        <v>937</v>
      </c>
    </row>
    <row r="66" spans="1:26" x14ac:dyDescent="0.25">
      <c r="S66" s="115" t="s">
        <v>39</v>
      </c>
      <c r="T66" s="115"/>
      <c r="U66" s="112"/>
      <c r="V66" s="112">
        <v>1583</v>
      </c>
      <c r="W66" s="112">
        <v>1505</v>
      </c>
      <c r="X66" s="112">
        <v>1560</v>
      </c>
      <c r="Y66" s="112">
        <v>1836</v>
      </c>
      <c r="Z66" s="112">
        <v>1874</v>
      </c>
    </row>
    <row r="67" spans="1:26" x14ac:dyDescent="0.25">
      <c r="S67" s="115" t="s">
        <v>40</v>
      </c>
      <c r="T67" s="115"/>
      <c r="U67" s="112"/>
      <c r="V67" s="112">
        <v>2099</v>
      </c>
      <c r="W67" s="112">
        <v>2219</v>
      </c>
      <c r="X67" s="112">
        <v>2328</v>
      </c>
      <c r="Y67" s="112">
        <v>2705</v>
      </c>
      <c r="Z67" s="112">
        <v>2692</v>
      </c>
    </row>
    <row r="68" spans="1:26" x14ac:dyDescent="0.25">
      <c r="S68" s="115" t="s">
        <v>41</v>
      </c>
      <c r="T68" s="115"/>
      <c r="U68" s="112"/>
      <c r="V68" s="112">
        <v>1761</v>
      </c>
      <c r="W68" s="112">
        <v>1882</v>
      </c>
      <c r="X68" s="112">
        <v>2002</v>
      </c>
      <c r="Y68" s="112">
        <v>2444</v>
      </c>
      <c r="Z68" s="112">
        <v>2395</v>
      </c>
    </row>
    <row r="69" spans="1:26" x14ac:dyDescent="0.25">
      <c r="S69" s="115" t="s">
        <v>42</v>
      </c>
      <c r="T69" s="115"/>
      <c r="U69" s="112"/>
      <c r="V69" s="112">
        <v>1559</v>
      </c>
      <c r="W69" s="112">
        <v>1587</v>
      </c>
      <c r="X69" s="112">
        <v>1717</v>
      </c>
      <c r="Y69" s="112">
        <v>1865</v>
      </c>
      <c r="Z69" s="112">
        <v>1909</v>
      </c>
    </row>
    <row r="70" spans="1:26" x14ac:dyDescent="0.25">
      <c r="S70" s="115" t="s">
        <v>43</v>
      </c>
      <c r="T70" s="115"/>
      <c r="U70" s="112"/>
      <c r="V70" s="112">
        <v>1299</v>
      </c>
      <c r="W70" s="112">
        <v>1345</v>
      </c>
      <c r="X70" s="112">
        <v>1474</v>
      </c>
      <c r="Y70" s="112">
        <v>1555</v>
      </c>
      <c r="Z70" s="112">
        <v>1660</v>
      </c>
    </row>
    <row r="71" spans="1:26" x14ac:dyDescent="0.25">
      <c r="S71" s="115" t="s">
        <v>44</v>
      </c>
      <c r="T71" s="115"/>
      <c r="U71" s="112"/>
      <c r="V71" s="112">
        <v>1455</v>
      </c>
      <c r="W71" s="112">
        <v>1337</v>
      </c>
      <c r="X71" s="112">
        <v>1289</v>
      </c>
      <c r="Y71" s="112">
        <v>1395</v>
      </c>
      <c r="Z71" s="112">
        <v>1363</v>
      </c>
    </row>
    <row r="72" spans="1:26" x14ac:dyDescent="0.25">
      <c r="S72" s="115" t="s">
        <v>45</v>
      </c>
      <c r="T72" s="115"/>
      <c r="U72" s="112"/>
      <c r="V72" s="112">
        <v>1338</v>
      </c>
      <c r="W72" s="112">
        <v>1335</v>
      </c>
      <c r="X72" s="112">
        <v>1372</v>
      </c>
      <c r="Y72" s="112">
        <v>1433</v>
      </c>
      <c r="Z72" s="112">
        <v>1473</v>
      </c>
    </row>
    <row r="73" spans="1:26" x14ac:dyDescent="0.25">
      <c r="S73" s="115" t="s">
        <v>46</v>
      </c>
      <c r="T73" s="115"/>
      <c r="U73" s="112"/>
      <c r="V73" s="112">
        <v>1282</v>
      </c>
      <c r="W73" s="112">
        <v>1250</v>
      </c>
      <c r="X73" s="112">
        <v>1228</v>
      </c>
      <c r="Y73" s="112">
        <v>1300</v>
      </c>
      <c r="Z73" s="112">
        <v>1169</v>
      </c>
    </row>
    <row r="74" spans="1:26" x14ac:dyDescent="0.25">
      <c r="S74" s="115" t="s">
        <v>47</v>
      </c>
      <c r="T74" s="115"/>
      <c r="U74" s="112"/>
      <c r="V74" s="112">
        <v>878</v>
      </c>
      <c r="W74" s="112">
        <v>905</v>
      </c>
      <c r="X74" s="112">
        <v>927</v>
      </c>
      <c r="Y74" s="112">
        <v>1006</v>
      </c>
      <c r="Z74" s="112">
        <v>1082</v>
      </c>
    </row>
    <row r="75" spans="1:26" x14ac:dyDescent="0.25">
      <c r="S75" s="115" t="s">
        <v>48</v>
      </c>
      <c r="T75" s="115"/>
      <c r="U75" s="112"/>
      <c r="V75" s="112">
        <v>509</v>
      </c>
      <c r="W75" s="112">
        <v>533</v>
      </c>
      <c r="X75" s="112">
        <v>530</v>
      </c>
      <c r="Y75" s="112">
        <v>599</v>
      </c>
      <c r="Z75" s="112">
        <v>589</v>
      </c>
    </row>
    <row r="76" spans="1:26" x14ac:dyDescent="0.25">
      <c r="S76" s="115" t="s">
        <v>49</v>
      </c>
      <c r="T76" s="115"/>
      <c r="U76" s="112"/>
      <c r="V76" s="112">
        <v>229</v>
      </c>
      <c r="W76" s="112">
        <v>214</v>
      </c>
      <c r="X76" s="112">
        <v>208</v>
      </c>
      <c r="Y76" s="112">
        <v>240</v>
      </c>
      <c r="Z76" s="112">
        <v>237</v>
      </c>
    </row>
    <row r="77" spans="1:26" x14ac:dyDescent="0.25">
      <c r="S77" s="115" t="s">
        <v>50</v>
      </c>
      <c r="T77" s="115"/>
      <c r="U77" s="112"/>
      <c r="V77" s="112">
        <v>77</v>
      </c>
      <c r="W77" s="112">
        <v>85</v>
      </c>
      <c r="X77" s="112">
        <v>80</v>
      </c>
      <c r="Y77" s="112">
        <v>106</v>
      </c>
      <c r="Z77" s="112">
        <v>104</v>
      </c>
    </row>
    <row r="78" spans="1:26" x14ac:dyDescent="0.25">
      <c r="S78" s="115" t="s">
        <v>51</v>
      </c>
      <c r="T78" s="115"/>
      <c r="U78" s="112"/>
      <c r="V78" s="112">
        <v>42</v>
      </c>
      <c r="W78" s="112">
        <v>43</v>
      </c>
      <c r="X78" s="112">
        <v>48</v>
      </c>
      <c r="Y78" s="112">
        <v>50</v>
      </c>
      <c r="Z78" s="112">
        <v>46</v>
      </c>
    </row>
    <row r="79" spans="1:26" x14ac:dyDescent="0.25">
      <c r="S79" s="115" t="s">
        <v>52</v>
      </c>
      <c r="T79" s="115"/>
      <c r="U79" s="112"/>
      <c r="V79" s="112">
        <v>47</v>
      </c>
      <c r="W79" s="112">
        <v>52</v>
      </c>
      <c r="X79" s="112">
        <v>43</v>
      </c>
      <c r="Y79" s="112">
        <v>42</v>
      </c>
      <c r="Z79" s="112">
        <v>50</v>
      </c>
    </row>
    <row r="80" spans="1:26" x14ac:dyDescent="0.25">
      <c r="S80" s="118" t="s">
        <v>53</v>
      </c>
      <c r="T80" s="118"/>
      <c r="U80" s="112"/>
      <c r="V80" s="112">
        <v>15130</v>
      </c>
      <c r="W80" s="112">
        <v>15252</v>
      </c>
      <c r="X80" s="112">
        <v>15889</v>
      </c>
      <c r="Y80" s="112">
        <v>17844</v>
      </c>
      <c r="Z80" s="112">
        <v>17985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Norwood Payneham St Peters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1347</v>
      </c>
      <c r="W83" s="112">
        <v>1465</v>
      </c>
      <c r="X83" s="112">
        <v>1489</v>
      </c>
      <c r="Y83" s="112">
        <v>1494</v>
      </c>
      <c r="Z83" s="112">
        <v>1537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2849</v>
      </c>
      <c r="W84" s="112">
        <v>2929</v>
      </c>
      <c r="X84" s="112">
        <v>2859</v>
      </c>
      <c r="Y84" s="112">
        <v>3024</v>
      </c>
      <c r="Z84" s="112">
        <v>3126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1020</v>
      </c>
      <c r="W85" s="112">
        <v>1026</v>
      </c>
      <c r="X85" s="112">
        <v>1026</v>
      </c>
      <c r="Y85" s="112">
        <v>1080</v>
      </c>
      <c r="Z85" s="112">
        <v>1125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35,270</v>
      </c>
      <c r="D86" s="94">
        <f t="shared" ref="D86:D91" si="4">AD4</f>
        <v>2.2229951018752026E-2</v>
      </c>
      <c r="E86" s="95">
        <f t="shared" ref="E86:E91" si="5">AD4</f>
        <v>2.2229951018752026E-2</v>
      </c>
      <c r="F86" s="94">
        <f t="shared" ref="F86:F91" si="6">AF4</f>
        <v>0.18758207347048717</v>
      </c>
      <c r="G86" s="95">
        <f t="shared" ref="G86:G91" si="7">AF4</f>
        <v>0.18758207347048717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674</v>
      </c>
      <c r="W86" s="112">
        <v>715</v>
      </c>
      <c r="X86" s="112">
        <v>718</v>
      </c>
      <c r="Y86" s="112">
        <v>727</v>
      </c>
      <c r="Z86" s="112">
        <v>789</v>
      </c>
    </row>
    <row r="87" spans="1:30" ht="15" customHeight="1" x14ac:dyDescent="0.25">
      <c r="A87" s="96" t="s">
        <v>4</v>
      </c>
      <c r="B87" s="49"/>
      <c r="C87" s="97" t="str">
        <f t="shared" si="3"/>
        <v>17,274</v>
      </c>
      <c r="D87" s="94">
        <f t="shared" si="4"/>
        <v>3.7789125863622708E-2</v>
      </c>
      <c r="E87" s="95">
        <f t="shared" si="5"/>
        <v>3.7789125863622708E-2</v>
      </c>
      <c r="F87" s="94">
        <f t="shared" si="6"/>
        <v>0.18607525405108483</v>
      </c>
      <c r="G87" s="95">
        <f t="shared" si="7"/>
        <v>0.18607525405108483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671</v>
      </c>
      <c r="W87" s="112">
        <v>668</v>
      </c>
      <c r="X87" s="112">
        <v>686</v>
      </c>
      <c r="Y87" s="112">
        <v>715</v>
      </c>
      <c r="Z87" s="112">
        <v>737</v>
      </c>
    </row>
    <row r="88" spans="1:30" ht="15" customHeight="1" x14ac:dyDescent="0.25">
      <c r="A88" s="96" t="s">
        <v>5</v>
      </c>
      <c r="B88" s="49"/>
      <c r="C88" s="97" t="str">
        <f t="shared" si="3"/>
        <v>17,983</v>
      </c>
      <c r="D88" s="94">
        <f t="shared" si="4"/>
        <v>7.789733243667385E-3</v>
      </c>
      <c r="E88" s="95">
        <f t="shared" si="5"/>
        <v>7.789733243667385E-3</v>
      </c>
      <c r="F88" s="94">
        <f t="shared" si="6"/>
        <v>0.18856576338400521</v>
      </c>
      <c r="G88" s="95">
        <f t="shared" si="7"/>
        <v>0.18856576338400521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616</v>
      </c>
      <c r="W88" s="112">
        <v>640</v>
      </c>
      <c r="X88" s="112">
        <v>669</v>
      </c>
      <c r="Y88" s="112">
        <v>646</v>
      </c>
      <c r="Z88" s="112">
        <v>697</v>
      </c>
    </row>
    <row r="89" spans="1:30" ht="15" customHeight="1" x14ac:dyDescent="0.25">
      <c r="A89" s="49" t="s">
        <v>6</v>
      </c>
      <c r="B89" s="49"/>
      <c r="C89" s="97" t="str">
        <f t="shared" si="3"/>
        <v>22,666</v>
      </c>
      <c r="D89" s="94">
        <f t="shared" si="4"/>
        <v>3.0132254692541993E-2</v>
      </c>
      <c r="E89" s="95">
        <f t="shared" si="5"/>
        <v>3.0132254692541993E-2</v>
      </c>
      <c r="F89" s="94">
        <f t="shared" si="6"/>
        <v>9.502874535001693E-2</v>
      </c>
      <c r="G89" s="95">
        <f t="shared" si="7"/>
        <v>9.502874535001693E-2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376</v>
      </c>
      <c r="W89" s="112">
        <v>363</v>
      </c>
      <c r="X89" s="112">
        <v>353</v>
      </c>
      <c r="Y89" s="112">
        <v>363</v>
      </c>
      <c r="Z89" s="112">
        <v>384</v>
      </c>
    </row>
    <row r="90" spans="1:30" ht="15" customHeight="1" x14ac:dyDescent="0.25">
      <c r="A90" s="49" t="s">
        <v>95</v>
      </c>
      <c r="B90" s="49"/>
      <c r="C90" s="97" t="str">
        <f t="shared" si="3"/>
        <v>$49,096</v>
      </c>
      <c r="D90" s="94">
        <f t="shared" si="4"/>
        <v>4.4362515384742895E-2</v>
      </c>
      <c r="E90" s="95">
        <f t="shared" si="5"/>
        <v>4.4362515384742895E-2</v>
      </c>
      <c r="F90" s="94">
        <f t="shared" si="6"/>
        <v>7.0466528883905033E-2</v>
      </c>
      <c r="G90" s="95">
        <f t="shared" si="7"/>
        <v>7.0466528883905033E-2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734</v>
      </c>
      <c r="W90" s="112">
        <v>735</v>
      </c>
      <c r="X90" s="112">
        <v>757</v>
      </c>
      <c r="Y90" s="112">
        <v>778</v>
      </c>
      <c r="Z90" s="112">
        <v>828</v>
      </c>
    </row>
    <row r="91" spans="1:30" ht="15" customHeight="1" x14ac:dyDescent="0.25">
      <c r="A91" s="49" t="s">
        <v>7</v>
      </c>
      <c r="B91" s="49"/>
      <c r="C91" s="97" t="str">
        <f t="shared" si="3"/>
        <v>$1,820.5 mil</v>
      </c>
      <c r="D91" s="94">
        <f t="shared" si="4"/>
        <v>6.4575030443764669E-2</v>
      </c>
      <c r="E91" s="95">
        <f t="shared" si="5"/>
        <v>6.4575030443764669E-2</v>
      </c>
      <c r="F91" s="94">
        <f t="shared" si="6"/>
        <v>0.26029688161396036</v>
      </c>
      <c r="G91" s="95">
        <f t="shared" si="7"/>
        <v>0.26029688161396036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10324</v>
      </c>
      <c r="W91" s="112">
        <v>10612</v>
      </c>
      <c r="X91" s="112">
        <v>10551</v>
      </c>
      <c r="Y91" s="112">
        <v>10930</v>
      </c>
      <c r="Z91" s="112">
        <v>11333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1014</v>
      </c>
      <c r="W93" s="112">
        <v>1010</v>
      </c>
      <c r="X93" s="112">
        <v>1051</v>
      </c>
      <c r="Y93" s="112">
        <v>1061</v>
      </c>
      <c r="Z93" s="112">
        <v>1152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3242</v>
      </c>
      <c r="W94" s="112">
        <v>3291</v>
      </c>
      <c r="X94" s="112">
        <v>3290</v>
      </c>
      <c r="Y94" s="112">
        <v>3494</v>
      </c>
      <c r="Z94" s="112">
        <v>3545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262</v>
      </c>
      <c r="W95" s="112">
        <v>281</v>
      </c>
      <c r="X95" s="112">
        <v>319</v>
      </c>
      <c r="Y95" s="112">
        <v>338</v>
      </c>
      <c r="Z95" s="112">
        <v>345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1240</v>
      </c>
      <c r="W96" s="112">
        <v>1253</v>
      </c>
      <c r="X96" s="112">
        <v>1315</v>
      </c>
      <c r="Y96" s="112">
        <v>1345</v>
      </c>
      <c r="Z96" s="112">
        <v>1447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1713</v>
      </c>
      <c r="W97" s="112">
        <v>1703</v>
      </c>
      <c r="X97" s="112">
        <v>1730</v>
      </c>
      <c r="Y97" s="112">
        <v>1792</v>
      </c>
      <c r="Z97" s="112">
        <v>1778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855</v>
      </c>
      <c r="W98" s="112">
        <v>859</v>
      </c>
      <c r="X98" s="112">
        <v>873</v>
      </c>
      <c r="Y98" s="112">
        <v>904</v>
      </c>
      <c r="Z98" s="112">
        <v>914</v>
      </c>
    </row>
    <row r="99" spans="1:32" ht="15" customHeight="1" x14ac:dyDescent="0.25">
      <c r="S99" s="115" t="s">
        <v>188</v>
      </c>
      <c r="T99" s="115"/>
      <c r="U99" s="112"/>
      <c r="V99" s="112">
        <v>37</v>
      </c>
      <c r="W99" s="112">
        <v>45</v>
      </c>
      <c r="X99" s="112">
        <v>41</v>
      </c>
      <c r="Y99" s="112">
        <v>45</v>
      </c>
      <c r="Z99" s="112">
        <v>47</v>
      </c>
    </row>
    <row r="100" spans="1:32" ht="15" customHeight="1" x14ac:dyDescent="0.25">
      <c r="S100" s="115" t="s">
        <v>58</v>
      </c>
      <c r="T100" s="115"/>
      <c r="U100" s="112"/>
      <c r="V100" s="112">
        <v>332</v>
      </c>
      <c r="W100" s="112">
        <v>345</v>
      </c>
      <c r="X100" s="112">
        <v>348</v>
      </c>
      <c r="Y100" s="112">
        <v>364</v>
      </c>
      <c r="Z100" s="112">
        <v>398</v>
      </c>
    </row>
    <row r="101" spans="1:32" x14ac:dyDescent="0.25">
      <c r="A101" s="18"/>
      <c r="S101" s="118" t="s">
        <v>53</v>
      </c>
      <c r="T101" s="118"/>
      <c r="U101" s="112"/>
      <c r="V101" s="112">
        <v>10379</v>
      </c>
      <c r="W101" s="112">
        <v>10504</v>
      </c>
      <c r="X101" s="112">
        <v>10611</v>
      </c>
      <c r="Y101" s="112">
        <v>11061</v>
      </c>
      <c r="Z101" s="112">
        <v>11314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21397</v>
      </c>
      <c r="W104" s="112">
        <v>23108</v>
      </c>
      <c r="X104" s="112">
        <v>23353</v>
      </c>
      <c r="Y104" s="112">
        <v>25805</v>
      </c>
      <c r="Z104" s="112">
        <v>26525</v>
      </c>
      <c r="AB104" s="109" t="str">
        <f>TEXT(Z104,"###,###")</f>
        <v>26,525</v>
      </c>
      <c r="AD104" s="130">
        <f>Z104/($Z$4)*100</f>
        <v>75.205557130705984</v>
      </c>
      <c r="AF104" s="109"/>
    </row>
    <row r="105" spans="1:32" x14ac:dyDescent="0.25">
      <c r="S105" s="115" t="s">
        <v>17</v>
      </c>
      <c r="T105" s="115"/>
      <c r="U105" s="112"/>
      <c r="V105" s="112">
        <v>6140</v>
      </c>
      <c r="W105" s="112">
        <v>5947</v>
      </c>
      <c r="X105" s="112">
        <v>5778</v>
      </c>
      <c r="Y105" s="112">
        <v>6485</v>
      </c>
      <c r="Z105" s="112">
        <v>6564</v>
      </c>
      <c r="AB105" s="109" t="str">
        <f>TEXT(Z105,"###,###")</f>
        <v>6,564</v>
      </c>
      <c r="AD105" s="130">
        <f>Z105/($Z$4)*100</f>
        <v>18.610717323504396</v>
      </c>
      <c r="AF105" s="109"/>
    </row>
    <row r="106" spans="1:32" x14ac:dyDescent="0.25">
      <c r="S106" s="118" t="s">
        <v>53</v>
      </c>
      <c r="T106" s="118"/>
      <c r="U106" s="120"/>
      <c r="V106" s="120">
        <v>27537</v>
      </c>
      <c r="W106" s="120">
        <v>29055</v>
      </c>
      <c r="X106" s="120">
        <v>29131</v>
      </c>
      <c r="Y106" s="120">
        <v>32290</v>
      </c>
      <c r="Z106" s="120">
        <v>33089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4550</v>
      </c>
      <c r="W108" s="112">
        <v>4764</v>
      </c>
      <c r="X108" s="112">
        <v>4828</v>
      </c>
      <c r="Y108" s="112">
        <v>5023</v>
      </c>
      <c r="Z108" s="112">
        <v>4806</v>
      </c>
      <c r="AB108" s="109" t="str">
        <f>TEXT(Z108,"###,###")</f>
        <v>4,806</v>
      </c>
      <c r="AD108" s="130">
        <f>Z108/($Z$4)*100</f>
        <v>13.626311312730365</v>
      </c>
      <c r="AF108" s="109"/>
    </row>
    <row r="109" spans="1:32" x14ac:dyDescent="0.25">
      <c r="S109" s="115" t="s">
        <v>20</v>
      </c>
      <c r="T109" s="115"/>
      <c r="U109" s="112"/>
      <c r="V109" s="112">
        <v>3947</v>
      </c>
      <c r="W109" s="112">
        <v>4130</v>
      </c>
      <c r="X109" s="112">
        <v>4803</v>
      </c>
      <c r="Y109" s="112">
        <v>5026</v>
      </c>
      <c r="Z109" s="112">
        <v>5031</v>
      </c>
      <c r="AB109" s="109" t="str">
        <f>TEXT(Z109,"###,###")</f>
        <v>5,031</v>
      </c>
      <c r="AD109" s="130">
        <f>Z109/($Z$4)*100</f>
        <v>14.264247235611</v>
      </c>
      <c r="AF109" s="109"/>
    </row>
    <row r="110" spans="1:32" x14ac:dyDescent="0.25">
      <c r="S110" s="115" t="s">
        <v>21</v>
      </c>
      <c r="T110" s="115"/>
      <c r="U110" s="112"/>
      <c r="V110" s="112">
        <v>6564</v>
      </c>
      <c r="W110" s="112">
        <v>6341</v>
      </c>
      <c r="X110" s="112">
        <v>6470</v>
      </c>
      <c r="Y110" s="112">
        <v>7461</v>
      </c>
      <c r="Z110" s="112">
        <v>7707</v>
      </c>
      <c r="AB110" s="109" t="str">
        <f>TEXT(Z110,"###,###")</f>
        <v>7,707</v>
      </c>
      <c r="AD110" s="130">
        <f>Z110/($Z$4)*100</f>
        <v>21.851431811738021</v>
      </c>
      <c r="AF110" s="109"/>
    </row>
    <row r="111" spans="1:32" x14ac:dyDescent="0.25">
      <c r="S111" s="115" t="s">
        <v>22</v>
      </c>
      <c r="T111" s="115"/>
      <c r="U111" s="112"/>
      <c r="V111" s="112">
        <v>12329</v>
      </c>
      <c r="W111" s="112">
        <v>12616</v>
      </c>
      <c r="X111" s="112">
        <v>13030</v>
      </c>
      <c r="Y111" s="112">
        <v>14786</v>
      </c>
      <c r="Z111" s="112">
        <v>15553</v>
      </c>
      <c r="AB111" s="109" t="str">
        <f>TEXT(Z111,"###,###")</f>
        <v>15,553</v>
      </c>
      <c r="AD111" s="130">
        <f>Z111/($Z$4)*100</f>
        <v>44.09696626027786</v>
      </c>
      <c r="AF111" s="109"/>
    </row>
    <row r="112" spans="1:32" x14ac:dyDescent="0.25">
      <c r="S112" s="118" t="s">
        <v>53</v>
      </c>
      <c r="T112" s="118"/>
      <c r="U112" s="112"/>
      <c r="V112" s="112">
        <v>29695</v>
      </c>
      <c r="W112" s="112">
        <v>30156</v>
      </c>
      <c r="X112" s="112">
        <v>31211</v>
      </c>
      <c r="Y112" s="112">
        <v>34504</v>
      </c>
      <c r="Z112" s="112">
        <v>35275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41.6</v>
      </c>
      <c r="W118" s="131">
        <v>41.66</v>
      </c>
      <c r="X118" s="131">
        <v>41.58</v>
      </c>
      <c r="Y118" s="131">
        <v>41.43</v>
      </c>
      <c r="Z118" s="131">
        <v>41.23</v>
      </c>
      <c r="AB118" s="109" t="str">
        <f>TEXT(Z118,"##.0")</f>
        <v>41.2</v>
      </c>
    </row>
    <row r="120" spans="19:32" x14ac:dyDescent="0.25">
      <c r="S120" s="101" t="s">
        <v>97</v>
      </c>
      <c r="T120" s="112"/>
      <c r="U120" s="112"/>
      <c r="V120" s="112">
        <v>17159</v>
      </c>
      <c r="W120" s="112">
        <v>17411</v>
      </c>
      <c r="X120" s="112">
        <v>17410</v>
      </c>
      <c r="Y120" s="112">
        <v>18125</v>
      </c>
      <c r="Z120" s="112">
        <v>18779</v>
      </c>
      <c r="AB120" s="109" t="str">
        <f>TEXT(Z120,"###,###")</f>
        <v>18,779</v>
      </c>
    </row>
    <row r="121" spans="19:32" x14ac:dyDescent="0.25">
      <c r="S121" s="101" t="s">
        <v>98</v>
      </c>
      <c r="T121" s="112"/>
      <c r="U121" s="112"/>
      <c r="V121" s="112">
        <v>1694</v>
      </c>
      <c r="W121" s="112">
        <v>1759</v>
      </c>
      <c r="X121" s="112">
        <v>1684</v>
      </c>
      <c r="Y121" s="112">
        <v>1687</v>
      </c>
      <c r="Z121" s="112">
        <v>1642</v>
      </c>
      <c r="AB121" s="109" t="str">
        <f>TEXT(Z121,"###,###")</f>
        <v>1,642</v>
      </c>
    </row>
    <row r="122" spans="19:32" x14ac:dyDescent="0.25">
      <c r="S122" s="101" t="s">
        <v>99</v>
      </c>
      <c r="T122" s="112"/>
      <c r="U122" s="112"/>
      <c r="V122" s="112">
        <v>1849</v>
      </c>
      <c r="W122" s="112">
        <v>1940</v>
      </c>
      <c r="X122" s="112">
        <v>2082</v>
      </c>
      <c r="Y122" s="112">
        <v>2188</v>
      </c>
      <c r="Z122" s="112">
        <v>2245</v>
      </c>
      <c r="AB122" s="109" t="str">
        <f>TEXT(Z122,"###,###")</f>
        <v>2,245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19008</v>
      </c>
      <c r="W124" s="112">
        <v>19351</v>
      </c>
      <c r="X124" s="112">
        <v>19492</v>
      </c>
      <c r="Y124" s="112">
        <v>20313</v>
      </c>
      <c r="Z124" s="112">
        <v>21024</v>
      </c>
      <c r="AB124" s="109" t="str">
        <f>TEXT(Z124,"###,###")</f>
        <v>21,024</v>
      </c>
      <c r="AD124" s="127">
        <f>Z124/$Z$7*100</f>
        <v>92.75566928439072</v>
      </c>
    </row>
    <row r="125" spans="19:32" x14ac:dyDescent="0.25">
      <c r="S125" s="101" t="s">
        <v>101</v>
      </c>
      <c r="T125" s="112"/>
      <c r="U125" s="112"/>
      <c r="V125" s="112">
        <v>3543</v>
      </c>
      <c r="W125" s="112">
        <v>3699</v>
      </c>
      <c r="X125" s="112">
        <v>3766</v>
      </c>
      <c r="Y125" s="112">
        <v>3875</v>
      </c>
      <c r="Z125" s="112">
        <v>3887</v>
      </c>
      <c r="AB125" s="109" t="str">
        <f>TEXT(Z125,"###,###")</f>
        <v>3,887</v>
      </c>
      <c r="AD125" s="127">
        <f>Z125/$Z$7*100</f>
        <v>17.14903379511162</v>
      </c>
    </row>
    <row r="127" spans="19:32" x14ac:dyDescent="0.25">
      <c r="S127" s="101" t="s">
        <v>102</v>
      </c>
      <c r="T127" s="112"/>
      <c r="U127" s="112"/>
      <c r="V127" s="112">
        <v>10325</v>
      </c>
      <c r="W127" s="112">
        <v>10612</v>
      </c>
      <c r="X127" s="112">
        <v>10548</v>
      </c>
      <c r="Y127" s="112">
        <v>10930</v>
      </c>
      <c r="Z127" s="112">
        <v>11337</v>
      </c>
      <c r="AB127" s="109" t="str">
        <f>TEXT(Z127,"###,###")</f>
        <v>11,337</v>
      </c>
      <c r="AD127" s="127">
        <f>Z127/$Z$7*100</f>
        <v>50.017647577869937</v>
      </c>
    </row>
    <row r="128" spans="19:32" x14ac:dyDescent="0.25">
      <c r="S128" s="101" t="s">
        <v>103</v>
      </c>
      <c r="T128" s="112"/>
      <c r="U128" s="112"/>
      <c r="V128" s="112">
        <v>10379</v>
      </c>
      <c r="W128" s="112">
        <v>10503</v>
      </c>
      <c r="X128" s="112">
        <v>10608</v>
      </c>
      <c r="Y128" s="112">
        <v>11062</v>
      </c>
      <c r="Z128" s="112">
        <v>11313</v>
      </c>
      <c r="AB128" s="109" t="str">
        <f>TEXT(Z128,"###,###")</f>
        <v>11,313</v>
      </c>
      <c r="AD128" s="127">
        <f>Z128/$Z$7*100</f>
        <v>49.911762110650315</v>
      </c>
    </row>
    <row r="130" spans="19:20" x14ac:dyDescent="0.25">
      <c r="S130" s="101" t="s">
        <v>261</v>
      </c>
      <c r="T130" s="127">
        <v>82.85096620488838</v>
      </c>
    </row>
    <row r="131" spans="19:20" x14ac:dyDescent="0.25">
      <c r="S131" s="101" t="s">
        <v>262</v>
      </c>
      <c r="T131" s="127">
        <v>7.2443307156092835</v>
      </c>
    </row>
    <row r="132" spans="19:20" x14ac:dyDescent="0.25">
      <c r="S132" s="101" t="s">
        <v>263</v>
      </c>
      <c r="T132" s="127">
        <v>9.9047030795023385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FEDBB97-4A97-4369-9F27-6800AE4DCD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F920863-9EDC-4E91-8D8C-407E8B4541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0B74363-6E42-4AED-9DEE-C6AE4FEBA5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3074E29-6DAA-4EC4-AC4F-E6CA78284D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D1D30-D1CF-4CD8-8D12-E48227845BC2}">
  <sheetPr codeName="Sheet10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149</v>
      </c>
      <c r="T1" s="99"/>
      <c r="U1" s="99"/>
      <c r="V1" s="99"/>
      <c r="W1" s="99"/>
      <c r="X1" s="99"/>
      <c r="Y1" s="100" t="s">
        <v>231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149</v>
      </c>
      <c r="Y3" s="105" t="s">
        <v>231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10.42 Onkaparinga,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123765</v>
      </c>
      <c r="W4" s="108">
        <v>123222</v>
      </c>
      <c r="X4" s="108">
        <v>128981</v>
      </c>
      <c r="Y4" s="108">
        <v>140507</v>
      </c>
      <c r="Z4" s="108">
        <v>142867</v>
      </c>
      <c r="AB4" s="109" t="str">
        <f>TEXT(Z4,"###,###")</f>
        <v>142,867</v>
      </c>
      <c r="AD4" s="110">
        <f>Z4/Y4-1</f>
        <v>1.6796316197769556E-2</v>
      </c>
      <c r="AF4" s="110">
        <f>Z4/V4-1</f>
        <v>0.15434088797317491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62309</v>
      </c>
      <c r="W5" s="108">
        <v>61932</v>
      </c>
      <c r="X5" s="108">
        <v>64385</v>
      </c>
      <c r="Y5" s="108">
        <v>69219</v>
      </c>
      <c r="Z5" s="108">
        <v>70272</v>
      </c>
      <c r="AB5" s="109" t="str">
        <f>TEXT(Z5,"###,###")</f>
        <v>70,272</v>
      </c>
      <c r="AD5" s="110">
        <f t="shared" ref="AD5:AD9" si="0">Z5/Y5-1</f>
        <v>1.5212586139643713E-2</v>
      </c>
      <c r="AF5" s="110">
        <f t="shared" ref="AF5:AF9" si="1">Z5/V5-1</f>
        <v>0.12779855237606119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61462</v>
      </c>
      <c r="W6" s="108">
        <v>61296</v>
      </c>
      <c r="X6" s="108">
        <v>64485</v>
      </c>
      <c r="Y6" s="108">
        <v>71186</v>
      </c>
      <c r="Z6" s="108">
        <v>72472</v>
      </c>
      <c r="AB6" s="109" t="str">
        <f>TEXT(Z6,"###,###")</f>
        <v>72,472</v>
      </c>
      <c r="AD6" s="110">
        <f t="shared" si="0"/>
        <v>1.8065349928356733E-2</v>
      </c>
      <c r="AF6" s="110">
        <f t="shared" si="1"/>
        <v>0.17913507533109896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91125</v>
      </c>
      <c r="W7" s="108">
        <v>91905</v>
      </c>
      <c r="X7" s="108">
        <v>93420</v>
      </c>
      <c r="Y7" s="108">
        <v>96970</v>
      </c>
      <c r="Z7" s="108">
        <v>98670</v>
      </c>
      <c r="AB7" s="109" t="str">
        <f>TEXT(Z7,"###,###")</f>
        <v>98,670</v>
      </c>
      <c r="AD7" s="110">
        <f t="shared" si="0"/>
        <v>1.7531195215015005E-2</v>
      </c>
      <c r="AF7" s="110">
        <f t="shared" si="1"/>
        <v>8.2798353909464995E-2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142,867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98,670</v>
      </c>
      <c r="P8" s="65"/>
      <c r="S8" s="107" t="s">
        <v>82</v>
      </c>
      <c r="T8" s="108"/>
      <c r="U8" s="108"/>
      <c r="V8" s="108">
        <v>45657.5</v>
      </c>
      <c r="W8" s="108">
        <v>46011.03</v>
      </c>
      <c r="X8" s="108">
        <v>47691</v>
      </c>
      <c r="Y8" s="108">
        <v>47491</v>
      </c>
      <c r="Z8" s="108">
        <v>49959</v>
      </c>
      <c r="AB8" s="109" t="str">
        <f>TEXT(Z8,"$###,###")</f>
        <v>$49,959</v>
      </c>
      <c r="AD8" s="110">
        <f t="shared" si="0"/>
        <v>5.1967741256238043E-2</v>
      </c>
      <c r="AF8" s="110">
        <f t="shared" si="1"/>
        <v>9.4212341893445739E-2</v>
      </c>
    </row>
    <row r="9" spans="1:32" x14ac:dyDescent="0.25">
      <c r="A9" s="30" t="s">
        <v>14</v>
      </c>
      <c r="B9" s="69"/>
      <c r="C9" s="70"/>
      <c r="D9" s="71">
        <f>AD104</f>
        <v>77.867527140627303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50.372960372960371</v>
      </c>
      <c r="P9" s="72" t="s">
        <v>83</v>
      </c>
      <c r="S9" s="107" t="s">
        <v>7</v>
      </c>
      <c r="T9" s="108"/>
      <c r="U9" s="108"/>
      <c r="V9" s="108">
        <v>4881995221</v>
      </c>
      <c r="W9" s="108">
        <v>5058393341</v>
      </c>
      <c r="X9" s="108">
        <v>5333043816</v>
      </c>
      <c r="Y9" s="108">
        <v>5718923366</v>
      </c>
      <c r="Z9" s="108">
        <v>6139125310</v>
      </c>
      <c r="AB9" s="109" t="str">
        <f>TEXT(Z9/1000000,"$#,###.0")&amp;" mil"</f>
        <v>$6,139.1 mil</v>
      </c>
      <c r="AD9" s="110">
        <f t="shared" si="0"/>
        <v>7.3475708119848937E-2</v>
      </c>
      <c r="AF9" s="110">
        <f t="shared" si="1"/>
        <v>0.25750334281205967</v>
      </c>
    </row>
    <row r="10" spans="1:32" x14ac:dyDescent="0.25">
      <c r="A10" s="30" t="s">
        <v>17</v>
      </c>
      <c r="B10" s="69"/>
      <c r="C10" s="70"/>
      <c r="D10" s="71">
        <f>AD105</f>
        <v>16.595154934309534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49.531772575250841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86.34235329887504</v>
      </c>
      <c r="P11" s="72" t="s">
        <v>83</v>
      </c>
      <c r="S11" s="107" t="s">
        <v>29</v>
      </c>
      <c r="T11" s="112"/>
      <c r="U11" s="112"/>
      <c r="V11" s="112">
        <v>111434</v>
      </c>
      <c r="W11" s="112">
        <v>110514</v>
      </c>
      <c r="X11" s="112">
        <v>115960</v>
      </c>
      <c r="Y11" s="112">
        <v>127087</v>
      </c>
      <c r="Z11" s="112">
        <v>129387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6.9747643660687144</v>
      </c>
      <c r="P12" s="72" t="s">
        <v>83</v>
      </c>
      <c r="S12" s="107" t="s">
        <v>30</v>
      </c>
      <c r="T12" s="112"/>
      <c r="U12" s="112"/>
      <c r="V12" s="112">
        <v>12336</v>
      </c>
      <c r="W12" s="112">
        <v>12705</v>
      </c>
      <c r="X12" s="112">
        <v>13021</v>
      </c>
      <c r="Y12" s="112">
        <v>13420</v>
      </c>
      <c r="Z12" s="112">
        <v>13474</v>
      </c>
    </row>
    <row r="13" spans="1:32" ht="15" customHeight="1" x14ac:dyDescent="0.25">
      <c r="A13" s="30" t="s">
        <v>19</v>
      </c>
      <c r="B13" s="70"/>
      <c r="C13" s="70"/>
      <c r="D13" s="71">
        <f>AD108</f>
        <v>11.86768113000203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6.6818688557818984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13.845044691916259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41.3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21.776197442376478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17.82858532729318</v>
      </c>
      <c r="P15" s="72" t="s">
        <v>83</v>
      </c>
      <c r="S15" s="115" t="s">
        <v>59</v>
      </c>
      <c r="T15" s="115"/>
      <c r="U15" s="116"/>
      <c r="V15" s="116">
        <v>1604</v>
      </c>
      <c r="W15" s="116">
        <v>1617</v>
      </c>
      <c r="X15" s="116">
        <v>1701</v>
      </c>
      <c r="Y15" s="112">
        <v>1721</v>
      </c>
      <c r="Z15" s="112">
        <v>1796</v>
      </c>
      <c r="AB15" s="117">
        <f t="shared" ref="AB15:AB34" si="2">IF(Z15="np",0,Z15/$Z$34)</f>
        <v>1.2571308578028208E-2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46.976558617455396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82.171414672706817</v>
      </c>
      <c r="P16" s="37" t="s">
        <v>83</v>
      </c>
      <c r="S16" s="115" t="s">
        <v>60</v>
      </c>
      <c r="T16" s="115"/>
      <c r="U16" s="116"/>
      <c r="V16" s="116">
        <v>906</v>
      </c>
      <c r="W16" s="116">
        <v>985</v>
      </c>
      <c r="X16" s="116">
        <v>990</v>
      </c>
      <c r="Y16" s="112">
        <v>1127</v>
      </c>
      <c r="Z16" s="112">
        <v>1203</v>
      </c>
      <c r="AB16" s="117">
        <f t="shared" si="2"/>
        <v>8.4205368704721242E-3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8478</v>
      </c>
      <c r="W17" s="116">
        <v>8299</v>
      </c>
      <c r="X17" s="116">
        <v>8608</v>
      </c>
      <c r="Y17" s="112">
        <v>9122</v>
      </c>
      <c r="Z17" s="112">
        <v>9310</v>
      </c>
      <c r="AB17" s="117">
        <f t="shared" si="2"/>
        <v>6.5166415847128414E-2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1045</v>
      </c>
      <c r="W18" s="116">
        <v>774</v>
      </c>
      <c r="X18" s="116">
        <v>1060</v>
      </c>
      <c r="Y18" s="112">
        <v>1117</v>
      </c>
      <c r="Z18" s="112">
        <v>1162</v>
      </c>
      <c r="AB18" s="117">
        <f t="shared" si="2"/>
        <v>8.1335526546039965E-3</v>
      </c>
    </row>
    <row r="19" spans="1:28" x14ac:dyDescent="0.25">
      <c r="A19" s="61" t="str">
        <f>$S$1&amp;" ("&amp;$V$2&amp;" to "&amp;$Z$2&amp;")"</f>
        <v>Onkaparinga (2018-19 to 2022-23)</v>
      </c>
      <c r="B19" s="61"/>
      <c r="C19" s="61"/>
      <c r="D19" s="61"/>
      <c r="E19" s="61"/>
      <c r="F19" s="61"/>
      <c r="G19" s="61" t="str">
        <f>$S$1&amp;" ("&amp;$V$2&amp;" to "&amp;$Z$2&amp;")"</f>
        <v>Onkaparinga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11061</v>
      </c>
      <c r="W19" s="116">
        <v>10693</v>
      </c>
      <c r="X19" s="116">
        <v>11290</v>
      </c>
      <c r="Y19" s="112">
        <v>11935</v>
      </c>
      <c r="Z19" s="112">
        <v>12117</v>
      </c>
      <c r="AB19" s="117">
        <f t="shared" si="2"/>
        <v>8.4814335211563369E-2</v>
      </c>
    </row>
    <row r="20" spans="1:28" x14ac:dyDescent="0.25">
      <c r="S20" s="115" t="s">
        <v>64</v>
      </c>
      <c r="T20" s="115"/>
      <c r="U20" s="116"/>
      <c r="V20" s="116">
        <v>3747</v>
      </c>
      <c r="W20" s="116">
        <v>3766</v>
      </c>
      <c r="X20" s="116">
        <v>3890</v>
      </c>
      <c r="Y20" s="112">
        <v>3895</v>
      </c>
      <c r="Z20" s="112">
        <v>4124</v>
      </c>
      <c r="AB20" s="117">
        <f t="shared" si="2"/>
        <v>2.8866412347320899E-2</v>
      </c>
    </row>
    <row r="21" spans="1:28" x14ac:dyDescent="0.25">
      <c r="S21" s="115" t="s">
        <v>65</v>
      </c>
      <c r="T21" s="115"/>
      <c r="U21" s="116"/>
      <c r="V21" s="116">
        <v>12444</v>
      </c>
      <c r="W21" s="116">
        <v>13257</v>
      </c>
      <c r="X21" s="116">
        <v>13714</v>
      </c>
      <c r="Y21" s="112">
        <v>15060</v>
      </c>
      <c r="Z21" s="112">
        <v>15162</v>
      </c>
      <c r="AB21" s="117">
        <f t="shared" si="2"/>
        <v>0.10612816295103769</v>
      </c>
    </row>
    <row r="22" spans="1:28" x14ac:dyDescent="0.25">
      <c r="S22" s="115" t="s">
        <v>66</v>
      </c>
      <c r="T22" s="115"/>
      <c r="U22" s="116"/>
      <c r="V22" s="116">
        <v>7963</v>
      </c>
      <c r="W22" s="116">
        <v>7770</v>
      </c>
      <c r="X22" s="116">
        <v>8845</v>
      </c>
      <c r="Y22" s="112">
        <v>9561</v>
      </c>
      <c r="Z22" s="112">
        <v>9843</v>
      </c>
      <c r="AB22" s="117">
        <f t="shared" si="2"/>
        <v>6.8897210653414059E-2</v>
      </c>
    </row>
    <row r="23" spans="1:28" x14ac:dyDescent="0.25">
      <c r="S23" s="115" t="s">
        <v>67</v>
      </c>
      <c r="T23" s="115"/>
      <c r="U23" s="116"/>
      <c r="V23" s="116">
        <v>3840</v>
      </c>
      <c r="W23" s="116">
        <v>3896</v>
      </c>
      <c r="X23" s="116">
        <v>4215</v>
      </c>
      <c r="Y23" s="112">
        <v>4453</v>
      </c>
      <c r="Z23" s="112">
        <v>4454</v>
      </c>
      <c r="AB23" s="117">
        <f t="shared" si="2"/>
        <v>3.1176285304308264E-2</v>
      </c>
    </row>
    <row r="24" spans="1:28" x14ac:dyDescent="0.25">
      <c r="S24" s="115" t="s">
        <v>68</v>
      </c>
      <c r="T24" s="115"/>
      <c r="U24" s="116"/>
      <c r="V24" s="116">
        <v>1249</v>
      </c>
      <c r="W24" s="116">
        <v>1204</v>
      </c>
      <c r="X24" s="116">
        <v>1049</v>
      </c>
      <c r="Y24" s="112">
        <v>1183</v>
      </c>
      <c r="Z24" s="112">
        <v>1282</v>
      </c>
      <c r="AB24" s="117">
        <f t="shared" si="2"/>
        <v>8.9735064571448576E-3</v>
      </c>
    </row>
    <row r="25" spans="1:28" x14ac:dyDescent="0.25">
      <c r="S25" s="115" t="s">
        <v>69</v>
      </c>
      <c r="T25" s="115"/>
      <c r="U25" s="116"/>
      <c r="V25" s="116">
        <v>4152</v>
      </c>
      <c r="W25" s="116">
        <v>4409</v>
      </c>
      <c r="X25" s="116">
        <v>4662</v>
      </c>
      <c r="Y25" s="112">
        <v>5270</v>
      </c>
      <c r="Z25" s="112">
        <v>5399</v>
      </c>
      <c r="AB25" s="117">
        <f t="shared" si="2"/>
        <v>3.7790921499317537E-2</v>
      </c>
    </row>
    <row r="26" spans="1:28" x14ac:dyDescent="0.25">
      <c r="S26" s="115" t="s">
        <v>70</v>
      </c>
      <c r="T26" s="115"/>
      <c r="U26" s="116"/>
      <c r="V26" s="116">
        <v>1799</v>
      </c>
      <c r="W26" s="116">
        <v>1735</v>
      </c>
      <c r="X26" s="116">
        <v>1784</v>
      </c>
      <c r="Y26" s="112">
        <v>1886</v>
      </c>
      <c r="Z26" s="112">
        <v>2066</v>
      </c>
      <c r="AB26" s="117">
        <f t="shared" si="2"/>
        <v>1.4461204633745143E-2</v>
      </c>
    </row>
    <row r="27" spans="1:28" x14ac:dyDescent="0.25">
      <c r="S27" s="115" t="s">
        <v>71</v>
      </c>
      <c r="T27" s="115"/>
      <c r="U27" s="116"/>
      <c r="V27" s="116">
        <v>6643</v>
      </c>
      <c r="W27" s="116">
        <v>6892</v>
      </c>
      <c r="X27" s="116">
        <v>7324</v>
      </c>
      <c r="Y27" s="112">
        <v>8112</v>
      </c>
      <c r="Z27" s="112">
        <v>8375</v>
      </c>
      <c r="AB27" s="117">
        <f t="shared" si="2"/>
        <v>5.8621775802330869E-2</v>
      </c>
    </row>
    <row r="28" spans="1:28" x14ac:dyDescent="0.25">
      <c r="S28" s="115" t="s">
        <v>72</v>
      </c>
      <c r="T28" s="115"/>
      <c r="U28" s="116"/>
      <c r="V28" s="116">
        <v>10794</v>
      </c>
      <c r="W28" s="116">
        <v>10850</v>
      </c>
      <c r="X28" s="116">
        <v>11305</v>
      </c>
      <c r="Y28" s="112">
        <v>12314</v>
      </c>
      <c r="Z28" s="112">
        <v>12039</v>
      </c>
      <c r="AB28" s="117">
        <f t="shared" si="2"/>
        <v>8.426836523991181E-2</v>
      </c>
    </row>
    <row r="29" spans="1:28" x14ac:dyDescent="0.25">
      <c r="S29" s="115" t="s">
        <v>73</v>
      </c>
      <c r="T29" s="115"/>
      <c r="U29" s="116"/>
      <c r="V29" s="116">
        <v>8100</v>
      </c>
      <c r="W29" s="116">
        <v>7126</v>
      </c>
      <c r="X29" s="116">
        <v>6900</v>
      </c>
      <c r="Y29" s="112">
        <v>8578</v>
      </c>
      <c r="Z29" s="112">
        <v>8321</v>
      </c>
      <c r="AB29" s="117">
        <f t="shared" si="2"/>
        <v>5.8243796591187481E-2</v>
      </c>
    </row>
    <row r="30" spans="1:28" x14ac:dyDescent="0.25">
      <c r="S30" s="115" t="s">
        <v>74</v>
      </c>
      <c r="T30" s="115"/>
      <c r="U30" s="116"/>
      <c r="V30" s="116">
        <v>9699</v>
      </c>
      <c r="W30" s="116">
        <v>9905</v>
      </c>
      <c r="X30" s="116">
        <v>9818</v>
      </c>
      <c r="Y30" s="112">
        <v>10697</v>
      </c>
      <c r="Z30" s="112">
        <v>11106</v>
      </c>
      <c r="AB30" s="117">
        <f t="shared" si="2"/>
        <v>7.7737724425156612E-2</v>
      </c>
    </row>
    <row r="31" spans="1:28" x14ac:dyDescent="0.25">
      <c r="S31" s="115" t="s">
        <v>75</v>
      </c>
      <c r="T31" s="115"/>
      <c r="U31" s="116"/>
      <c r="V31" s="116">
        <v>18510</v>
      </c>
      <c r="W31" s="116">
        <v>18804</v>
      </c>
      <c r="X31" s="116">
        <v>20999</v>
      </c>
      <c r="Y31" s="112">
        <v>22977</v>
      </c>
      <c r="Z31" s="112">
        <v>23978</v>
      </c>
      <c r="AB31" s="117">
        <f t="shared" si="2"/>
        <v>0.16783676897770622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2114</v>
      </c>
      <c r="W32" s="116">
        <v>2030</v>
      </c>
      <c r="X32" s="116">
        <v>2093</v>
      </c>
      <c r="Y32" s="112">
        <v>2376</v>
      </c>
      <c r="Z32" s="112">
        <v>2615</v>
      </c>
      <c r="AB32" s="117">
        <f t="shared" si="2"/>
        <v>1.8303993280369579E-2</v>
      </c>
    </row>
    <row r="33" spans="19:32" x14ac:dyDescent="0.25">
      <c r="S33" s="115" t="s">
        <v>77</v>
      </c>
      <c r="T33" s="115"/>
      <c r="U33" s="116"/>
      <c r="V33" s="116">
        <v>4966</v>
      </c>
      <c r="W33" s="116">
        <v>5183</v>
      </c>
      <c r="X33" s="116">
        <v>5528</v>
      </c>
      <c r="Y33" s="112">
        <v>6037</v>
      </c>
      <c r="Z33" s="112">
        <v>5978</v>
      </c>
      <c r="AB33" s="117">
        <f t="shared" si="2"/>
        <v>4.1843698596577189E-2</v>
      </c>
    </row>
    <row r="34" spans="19:32" x14ac:dyDescent="0.25">
      <c r="S34" s="118" t="s">
        <v>53</v>
      </c>
      <c r="T34" s="118"/>
      <c r="U34" s="119"/>
      <c r="V34" s="119">
        <v>123768</v>
      </c>
      <c r="W34" s="119">
        <v>123219</v>
      </c>
      <c r="X34" s="119">
        <v>128981</v>
      </c>
      <c r="Y34" s="120">
        <v>140510</v>
      </c>
      <c r="Z34" s="120">
        <v>142865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77949</v>
      </c>
      <c r="W37" s="112">
        <v>78282</v>
      </c>
      <c r="X37" s="112">
        <v>79340</v>
      </c>
      <c r="Y37" s="112">
        <v>79873</v>
      </c>
      <c r="Z37" s="112">
        <v>81081</v>
      </c>
      <c r="AB37" s="132">
        <f>Z37/Z40*100</f>
        <v>82.171414672706817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13176</v>
      </c>
      <c r="W38" s="112">
        <v>13616</v>
      </c>
      <c r="X38" s="112">
        <v>14080</v>
      </c>
      <c r="Y38" s="112">
        <v>17098</v>
      </c>
      <c r="Z38" s="112">
        <v>17592</v>
      </c>
      <c r="AB38" s="132">
        <f>Z38/Z40*100</f>
        <v>17.82858532729318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91125</v>
      </c>
      <c r="W40" s="112">
        <v>91898</v>
      </c>
      <c r="X40" s="112">
        <v>93420</v>
      </c>
      <c r="Y40" s="112">
        <v>96971</v>
      </c>
      <c r="Z40" s="112">
        <v>98673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36</v>
      </c>
      <c r="W44" s="112">
        <v>47</v>
      </c>
      <c r="X44" s="112">
        <v>85</v>
      </c>
      <c r="Y44" s="112">
        <v>113</v>
      </c>
      <c r="Z44" s="112">
        <v>111</v>
      </c>
    </row>
    <row r="45" spans="19:32" x14ac:dyDescent="0.25">
      <c r="S45" s="115" t="s">
        <v>37</v>
      </c>
      <c r="T45" s="115"/>
      <c r="U45" s="112"/>
      <c r="V45" s="112">
        <v>1123</v>
      </c>
      <c r="W45" s="112">
        <v>1138</v>
      </c>
      <c r="X45" s="112">
        <v>1510</v>
      </c>
      <c r="Y45" s="112">
        <v>1798</v>
      </c>
      <c r="Z45" s="112">
        <v>1950</v>
      </c>
    </row>
    <row r="46" spans="19:32" x14ac:dyDescent="0.25">
      <c r="S46" s="115" t="s">
        <v>38</v>
      </c>
      <c r="T46" s="115"/>
      <c r="U46" s="112"/>
      <c r="V46" s="112">
        <v>3513</v>
      </c>
      <c r="W46" s="112">
        <v>3307</v>
      </c>
      <c r="X46" s="112">
        <v>3471</v>
      </c>
      <c r="Y46" s="112">
        <v>4118</v>
      </c>
      <c r="Z46" s="112">
        <v>4147</v>
      </c>
    </row>
    <row r="47" spans="19:32" x14ac:dyDescent="0.25">
      <c r="S47" s="115" t="s">
        <v>39</v>
      </c>
      <c r="T47" s="115"/>
      <c r="U47" s="112"/>
      <c r="V47" s="112">
        <v>5574</v>
      </c>
      <c r="W47" s="112">
        <v>5311</v>
      </c>
      <c r="X47" s="112">
        <v>5564</v>
      </c>
      <c r="Y47" s="112">
        <v>6027</v>
      </c>
      <c r="Z47" s="112">
        <v>6104</v>
      </c>
    </row>
    <row r="48" spans="19:32" x14ac:dyDescent="0.25">
      <c r="S48" s="115" t="s">
        <v>40</v>
      </c>
      <c r="T48" s="115"/>
      <c r="U48" s="112"/>
      <c r="V48" s="112">
        <v>7024</v>
      </c>
      <c r="W48" s="112">
        <v>7011</v>
      </c>
      <c r="X48" s="112">
        <v>7432</v>
      </c>
      <c r="Y48" s="112">
        <v>7884</v>
      </c>
      <c r="Z48" s="112">
        <v>7980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7145</v>
      </c>
      <c r="W49" s="112">
        <v>7058</v>
      </c>
      <c r="X49" s="112">
        <v>7256</v>
      </c>
      <c r="Y49" s="112">
        <v>7921</v>
      </c>
      <c r="Z49" s="112">
        <v>8025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Onkaparinga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6776</v>
      </c>
      <c r="W50" s="112">
        <v>7034</v>
      </c>
      <c r="X50" s="112">
        <v>7176</v>
      </c>
      <c r="Y50" s="112">
        <v>7606</v>
      </c>
      <c r="Z50" s="112">
        <v>7944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6181</v>
      </c>
      <c r="W51" s="112">
        <v>5932</v>
      </c>
      <c r="X51" s="112">
        <v>6157</v>
      </c>
      <c r="Y51" s="112">
        <v>6691</v>
      </c>
      <c r="Z51" s="112">
        <v>6922</v>
      </c>
    </row>
    <row r="52" spans="1:26" ht="15" customHeight="1" x14ac:dyDescent="0.25">
      <c r="S52" s="115" t="s">
        <v>44</v>
      </c>
      <c r="T52" s="115"/>
      <c r="U52" s="112"/>
      <c r="V52" s="112">
        <v>6435</v>
      </c>
      <c r="W52" s="112">
        <v>6576</v>
      </c>
      <c r="X52" s="112">
        <v>6490</v>
      </c>
      <c r="Y52" s="112">
        <v>6647</v>
      </c>
      <c r="Z52" s="112">
        <v>6452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5858</v>
      </c>
      <c r="W53" s="112">
        <v>5761</v>
      </c>
      <c r="X53" s="112">
        <v>6041</v>
      </c>
      <c r="Y53" s="112">
        <v>6463</v>
      </c>
      <c r="Z53" s="112">
        <v>6639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5379</v>
      </c>
      <c r="W54" s="112">
        <v>5396</v>
      </c>
      <c r="X54" s="112">
        <v>5467</v>
      </c>
      <c r="Y54" s="112">
        <v>5547</v>
      </c>
      <c r="Z54" s="112">
        <v>5519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4083</v>
      </c>
      <c r="W55" s="112">
        <v>4151</v>
      </c>
      <c r="X55" s="112">
        <v>4308</v>
      </c>
      <c r="Y55" s="112">
        <v>4617</v>
      </c>
      <c r="Z55" s="112">
        <v>4682</v>
      </c>
    </row>
    <row r="56" spans="1:26" ht="15" customHeight="1" x14ac:dyDescent="0.25">
      <c r="S56" s="115" t="s">
        <v>48</v>
      </c>
      <c r="T56" s="115"/>
      <c r="U56" s="112"/>
      <c r="V56" s="112">
        <v>2057</v>
      </c>
      <c r="W56" s="112">
        <v>2031</v>
      </c>
      <c r="X56" s="112">
        <v>2200</v>
      </c>
      <c r="Y56" s="112">
        <v>2375</v>
      </c>
      <c r="Z56" s="112">
        <v>2423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757</v>
      </c>
      <c r="W57" s="112">
        <v>746</v>
      </c>
      <c r="X57" s="112">
        <v>821</v>
      </c>
      <c r="Y57" s="112">
        <v>895</v>
      </c>
      <c r="Z57" s="112">
        <v>849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224</v>
      </c>
      <c r="W58" s="112">
        <v>268</v>
      </c>
      <c r="X58" s="112">
        <v>262</v>
      </c>
      <c r="Y58" s="112">
        <v>345</v>
      </c>
      <c r="Z58" s="112">
        <v>335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86</v>
      </c>
      <c r="W59" s="112">
        <v>86</v>
      </c>
      <c r="X59" s="112">
        <v>83</v>
      </c>
      <c r="Y59" s="112">
        <v>94</v>
      </c>
      <c r="Z59" s="112">
        <v>111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60</v>
      </c>
      <c r="W60" s="112">
        <v>62</v>
      </c>
      <c r="X60" s="112">
        <v>62</v>
      </c>
      <c r="Y60" s="112">
        <v>74</v>
      </c>
      <c r="Z60" s="112">
        <v>75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62312</v>
      </c>
      <c r="W61" s="112">
        <v>61926</v>
      </c>
      <c r="X61" s="112">
        <v>64385</v>
      </c>
      <c r="Y61" s="112">
        <v>69221</v>
      </c>
      <c r="Z61" s="112">
        <v>70276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59</v>
      </c>
      <c r="W63" s="112">
        <v>53</v>
      </c>
      <c r="X63" s="112">
        <v>109</v>
      </c>
      <c r="Y63" s="112">
        <v>154</v>
      </c>
      <c r="Z63" s="112">
        <v>154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1396</v>
      </c>
      <c r="W64" s="112">
        <v>1482</v>
      </c>
      <c r="X64" s="112">
        <v>1751</v>
      </c>
      <c r="Y64" s="112">
        <v>2143</v>
      </c>
      <c r="Z64" s="112">
        <v>2185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Onkaparinga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3966</v>
      </c>
      <c r="W65" s="112">
        <v>3801</v>
      </c>
      <c r="X65" s="112">
        <v>4068</v>
      </c>
      <c r="Y65" s="112">
        <v>4680</v>
      </c>
      <c r="Z65" s="112">
        <v>4740</v>
      </c>
    </row>
    <row r="66" spans="1:26" x14ac:dyDescent="0.25">
      <c r="S66" s="115" t="s">
        <v>39</v>
      </c>
      <c r="T66" s="115"/>
      <c r="U66" s="112"/>
      <c r="V66" s="112">
        <v>6002</v>
      </c>
      <c r="W66" s="112">
        <v>5851</v>
      </c>
      <c r="X66" s="112">
        <v>6207</v>
      </c>
      <c r="Y66" s="112">
        <v>6843</v>
      </c>
      <c r="Z66" s="112">
        <v>6840</v>
      </c>
    </row>
    <row r="67" spans="1:26" x14ac:dyDescent="0.25">
      <c r="S67" s="115" t="s">
        <v>40</v>
      </c>
      <c r="T67" s="115"/>
      <c r="U67" s="112"/>
      <c r="V67" s="112">
        <v>6720</v>
      </c>
      <c r="W67" s="112">
        <v>6693</v>
      </c>
      <c r="X67" s="112">
        <v>7193</v>
      </c>
      <c r="Y67" s="112">
        <v>7649</v>
      </c>
      <c r="Z67" s="112">
        <v>7925</v>
      </c>
    </row>
    <row r="68" spans="1:26" x14ac:dyDescent="0.25">
      <c r="S68" s="115" t="s">
        <v>41</v>
      </c>
      <c r="T68" s="115"/>
      <c r="U68" s="112"/>
      <c r="V68" s="112">
        <v>6352</v>
      </c>
      <c r="W68" s="112">
        <v>6345</v>
      </c>
      <c r="X68" s="112">
        <v>6581</v>
      </c>
      <c r="Y68" s="112">
        <v>7506</v>
      </c>
      <c r="Z68" s="112">
        <v>7878</v>
      </c>
    </row>
    <row r="69" spans="1:26" x14ac:dyDescent="0.25">
      <c r="S69" s="115" t="s">
        <v>42</v>
      </c>
      <c r="T69" s="115"/>
      <c r="U69" s="112"/>
      <c r="V69" s="112">
        <v>6215</v>
      </c>
      <c r="W69" s="112">
        <v>6357</v>
      </c>
      <c r="X69" s="112">
        <v>6776</v>
      </c>
      <c r="Y69" s="112">
        <v>7720</v>
      </c>
      <c r="Z69" s="112">
        <v>8040</v>
      </c>
    </row>
    <row r="70" spans="1:26" x14ac:dyDescent="0.25">
      <c r="S70" s="115" t="s">
        <v>43</v>
      </c>
      <c r="T70" s="115"/>
      <c r="U70" s="112"/>
      <c r="V70" s="112">
        <v>6057</v>
      </c>
      <c r="W70" s="112">
        <v>5992</v>
      </c>
      <c r="X70" s="112">
        <v>6291</v>
      </c>
      <c r="Y70" s="112">
        <v>6949</v>
      </c>
      <c r="Z70" s="112">
        <v>7191</v>
      </c>
    </row>
    <row r="71" spans="1:26" x14ac:dyDescent="0.25">
      <c r="S71" s="115" t="s">
        <v>44</v>
      </c>
      <c r="T71" s="115"/>
      <c r="U71" s="112"/>
      <c r="V71" s="112">
        <v>6361</v>
      </c>
      <c r="W71" s="112">
        <v>6272</v>
      </c>
      <c r="X71" s="112">
        <v>6192</v>
      </c>
      <c r="Y71" s="112">
        <v>6694</v>
      </c>
      <c r="Z71" s="112">
        <v>6734</v>
      </c>
    </row>
    <row r="72" spans="1:26" x14ac:dyDescent="0.25">
      <c r="S72" s="115" t="s">
        <v>45</v>
      </c>
      <c r="T72" s="115"/>
      <c r="U72" s="112"/>
      <c r="V72" s="112">
        <v>6166</v>
      </c>
      <c r="W72" s="112">
        <v>6129</v>
      </c>
      <c r="X72" s="112">
        <v>6474</v>
      </c>
      <c r="Y72" s="112">
        <v>6851</v>
      </c>
      <c r="Z72" s="112">
        <v>6787</v>
      </c>
    </row>
    <row r="73" spans="1:26" x14ac:dyDescent="0.25">
      <c r="S73" s="115" t="s">
        <v>46</v>
      </c>
      <c r="T73" s="115"/>
      <c r="U73" s="112"/>
      <c r="V73" s="112">
        <v>5529</v>
      </c>
      <c r="W73" s="112">
        <v>5473</v>
      </c>
      <c r="X73" s="112">
        <v>5553</v>
      </c>
      <c r="Y73" s="112">
        <v>6037</v>
      </c>
      <c r="Z73" s="112">
        <v>5944</v>
      </c>
    </row>
    <row r="74" spans="1:26" x14ac:dyDescent="0.25">
      <c r="S74" s="115" t="s">
        <v>47</v>
      </c>
      <c r="T74" s="115"/>
      <c r="U74" s="112"/>
      <c r="V74" s="112">
        <v>4019</v>
      </c>
      <c r="W74" s="112">
        <v>4102</v>
      </c>
      <c r="X74" s="112">
        <v>4381</v>
      </c>
      <c r="Y74" s="112">
        <v>4652</v>
      </c>
      <c r="Z74" s="112">
        <v>4728</v>
      </c>
    </row>
    <row r="75" spans="1:26" x14ac:dyDescent="0.25">
      <c r="S75" s="115" t="s">
        <v>48</v>
      </c>
      <c r="T75" s="115"/>
      <c r="U75" s="112"/>
      <c r="V75" s="112">
        <v>1731</v>
      </c>
      <c r="W75" s="112">
        <v>1802</v>
      </c>
      <c r="X75" s="112">
        <v>1940</v>
      </c>
      <c r="Y75" s="112">
        <v>2157</v>
      </c>
      <c r="Z75" s="112">
        <v>2192</v>
      </c>
    </row>
    <row r="76" spans="1:26" x14ac:dyDescent="0.25">
      <c r="S76" s="115" t="s">
        <v>49</v>
      </c>
      <c r="T76" s="115"/>
      <c r="U76" s="112"/>
      <c r="V76" s="112">
        <v>554</v>
      </c>
      <c r="W76" s="112">
        <v>602</v>
      </c>
      <c r="X76" s="112">
        <v>611</v>
      </c>
      <c r="Y76" s="112">
        <v>695</v>
      </c>
      <c r="Z76" s="112">
        <v>660</v>
      </c>
    </row>
    <row r="77" spans="1:26" x14ac:dyDescent="0.25">
      <c r="S77" s="115" t="s">
        <v>50</v>
      </c>
      <c r="T77" s="115"/>
      <c r="U77" s="112"/>
      <c r="V77" s="112">
        <v>174</v>
      </c>
      <c r="W77" s="112">
        <v>181</v>
      </c>
      <c r="X77" s="112">
        <v>208</v>
      </c>
      <c r="Y77" s="112">
        <v>280</v>
      </c>
      <c r="Z77" s="112">
        <v>269</v>
      </c>
    </row>
    <row r="78" spans="1:26" x14ac:dyDescent="0.25">
      <c r="S78" s="115" t="s">
        <v>51</v>
      </c>
      <c r="T78" s="115"/>
      <c r="U78" s="112"/>
      <c r="V78" s="112">
        <v>84</v>
      </c>
      <c r="W78" s="112">
        <v>96</v>
      </c>
      <c r="X78" s="112">
        <v>79</v>
      </c>
      <c r="Y78" s="112">
        <v>104</v>
      </c>
      <c r="Z78" s="112">
        <v>115</v>
      </c>
    </row>
    <row r="79" spans="1:26" x14ac:dyDescent="0.25">
      <c r="S79" s="115" t="s">
        <v>52</v>
      </c>
      <c r="T79" s="115"/>
      <c r="U79" s="112"/>
      <c r="V79" s="112">
        <v>70</v>
      </c>
      <c r="W79" s="112">
        <v>70</v>
      </c>
      <c r="X79" s="112">
        <v>71</v>
      </c>
      <c r="Y79" s="112">
        <v>81</v>
      </c>
      <c r="Z79" s="112">
        <v>86</v>
      </c>
    </row>
    <row r="80" spans="1:26" x14ac:dyDescent="0.25">
      <c r="S80" s="118" t="s">
        <v>53</v>
      </c>
      <c r="T80" s="118"/>
      <c r="U80" s="112"/>
      <c r="V80" s="112">
        <v>61462</v>
      </c>
      <c r="W80" s="112">
        <v>61291</v>
      </c>
      <c r="X80" s="112">
        <v>64485</v>
      </c>
      <c r="Y80" s="112">
        <v>71187</v>
      </c>
      <c r="Z80" s="112">
        <v>72476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Onkaparinga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4821</v>
      </c>
      <c r="W83" s="112">
        <v>4914</v>
      </c>
      <c r="X83" s="112">
        <v>4912</v>
      </c>
      <c r="Y83" s="112">
        <v>5122</v>
      </c>
      <c r="Z83" s="112">
        <v>5162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5237</v>
      </c>
      <c r="W84" s="112">
        <v>5317</v>
      </c>
      <c r="X84" s="112">
        <v>5382</v>
      </c>
      <c r="Y84" s="112">
        <v>5777</v>
      </c>
      <c r="Z84" s="112">
        <v>6027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9944</v>
      </c>
      <c r="W85" s="112">
        <v>9864</v>
      </c>
      <c r="X85" s="112">
        <v>10013</v>
      </c>
      <c r="Y85" s="112">
        <v>10287</v>
      </c>
      <c r="Z85" s="112">
        <v>10242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142,867</v>
      </c>
      <c r="D86" s="94">
        <f t="shared" ref="D86:D91" si="4">AD4</f>
        <v>1.6796316197769556E-2</v>
      </c>
      <c r="E86" s="95">
        <f t="shared" ref="E86:E91" si="5">AD4</f>
        <v>1.6796316197769556E-2</v>
      </c>
      <c r="F86" s="94">
        <f t="shared" ref="F86:F91" si="6">AF4</f>
        <v>0.15434088797317491</v>
      </c>
      <c r="G86" s="95">
        <f t="shared" ref="G86:G91" si="7">AF4</f>
        <v>0.15434088797317491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3294</v>
      </c>
      <c r="W86" s="112">
        <v>3368</v>
      </c>
      <c r="X86" s="112">
        <v>3460</v>
      </c>
      <c r="Y86" s="112">
        <v>3637</v>
      </c>
      <c r="Z86" s="112">
        <v>3785</v>
      </c>
    </row>
    <row r="87" spans="1:30" ht="15" customHeight="1" x14ac:dyDescent="0.25">
      <c r="A87" s="96" t="s">
        <v>4</v>
      </c>
      <c r="B87" s="49"/>
      <c r="C87" s="97" t="str">
        <f t="shared" si="3"/>
        <v>70,272</v>
      </c>
      <c r="D87" s="94">
        <f t="shared" si="4"/>
        <v>1.5212586139643713E-2</v>
      </c>
      <c r="E87" s="95">
        <f t="shared" si="5"/>
        <v>1.5212586139643713E-2</v>
      </c>
      <c r="F87" s="94">
        <f t="shared" si="6"/>
        <v>0.12779855237606119</v>
      </c>
      <c r="G87" s="95">
        <f t="shared" si="7"/>
        <v>0.12779855237606119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2469</v>
      </c>
      <c r="W87" s="112">
        <v>2415</v>
      </c>
      <c r="X87" s="112">
        <v>2514</v>
      </c>
      <c r="Y87" s="112">
        <v>2660</v>
      </c>
      <c r="Z87" s="112">
        <v>2668</v>
      </c>
    </row>
    <row r="88" spans="1:30" ht="15" customHeight="1" x14ac:dyDescent="0.25">
      <c r="A88" s="96" t="s">
        <v>5</v>
      </c>
      <c r="B88" s="49"/>
      <c r="C88" s="97" t="str">
        <f t="shared" si="3"/>
        <v>72,472</v>
      </c>
      <c r="D88" s="94">
        <f t="shared" si="4"/>
        <v>1.8065349928356733E-2</v>
      </c>
      <c r="E88" s="95">
        <f t="shared" si="5"/>
        <v>1.8065349928356733E-2</v>
      </c>
      <c r="F88" s="94">
        <f t="shared" si="6"/>
        <v>0.17913507533109896</v>
      </c>
      <c r="G88" s="95">
        <f t="shared" si="7"/>
        <v>0.17913507533109896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2783</v>
      </c>
      <c r="W88" s="112">
        <v>2900</v>
      </c>
      <c r="X88" s="112">
        <v>2954</v>
      </c>
      <c r="Y88" s="112">
        <v>3087</v>
      </c>
      <c r="Z88" s="112">
        <v>3140</v>
      </c>
    </row>
    <row r="89" spans="1:30" ht="15" customHeight="1" x14ac:dyDescent="0.25">
      <c r="A89" s="49" t="s">
        <v>6</v>
      </c>
      <c r="B89" s="49"/>
      <c r="C89" s="97" t="str">
        <f t="shared" si="3"/>
        <v>98,670</v>
      </c>
      <c r="D89" s="94">
        <f t="shared" si="4"/>
        <v>1.7531195215015005E-2</v>
      </c>
      <c r="E89" s="95">
        <f t="shared" si="5"/>
        <v>1.7531195215015005E-2</v>
      </c>
      <c r="F89" s="94">
        <f t="shared" si="6"/>
        <v>8.2798353909464995E-2</v>
      </c>
      <c r="G89" s="95">
        <f t="shared" si="7"/>
        <v>8.2798353909464995E-2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3963</v>
      </c>
      <c r="W89" s="112">
        <v>3928</v>
      </c>
      <c r="X89" s="112">
        <v>3887</v>
      </c>
      <c r="Y89" s="112">
        <v>3986</v>
      </c>
      <c r="Z89" s="112">
        <v>4095</v>
      </c>
    </row>
    <row r="90" spans="1:30" ht="15" customHeight="1" x14ac:dyDescent="0.25">
      <c r="A90" s="49" t="s">
        <v>95</v>
      </c>
      <c r="B90" s="49"/>
      <c r="C90" s="97" t="str">
        <f t="shared" si="3"/>
        <v>$49,959</v>
      </c>
      <c r="D90" s="94">
        <f t="shared" si="4"/>
        <v>5.1967741256238043E-2</v>
      </c>
      <c r="E90" s="95">
        <f t="shared" si="5"/>
        <v>5.1967741256238043E-2</v>
      </c>
      <c r="F90" s="94">
        <f t="shared" si="6"/>
        <v>9.4212341893445739E-2</v>
      </c>
      <c r="G90" s="95">
        <f t="shared" si="7"/>
        <v>9.4212341893445739E-2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5675</v>
      </c>
      <c r="W90" s="112">
        <v>5630</v>
      </c>
      <c r="X90" s="112">
        <v>5791</v>
      </c>
      <c r="Y90" s="112">
        <v>5973</v>
      </c>
      <c r="Z90" s="112">
        <v>5975</v>
      </c>
    </row>
    <row r="91" spans="1:30" ht="15" customHeight="1" x14ac:dyDescent="0.25">
      <c r="A91" s="49" t="s">
        <v>7</v>
      </c>
      <c r="B91" s="49"/>
      <c r="C91" s="97" t="str">
        <f t="shared" si="3"/>
        <v>$6,139.1 mil</v>
      </c>
      <c r="D91" s="94">
        <f t="shared" si="4"/>
        <v>7.3475708119848937E-2</v>
      </c>
      <c r="E91" s="95">
        <f t="shared" si="5"/>
        <v>7.3475708119848937E-2</v>
      </c>
      <c r="F91" s="94">
        <f t="shared" si="6"/>
        <v>0.25750334281205967</v>
      </c>
      <c r="G91" s="95">
        <f t="shared" si="7"/>
        <v>0.25750334281205967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46383</v>
      </c>
      <c r="W91" s="112">
        <v>46500</v>
      </c>
      <c r="X91" s="112">
        <v>47045</v>
      </c>
      <c r="Y91" s="112">
        <v>48819</v>
      </c>
      <c r="Z91" s="112">
        <v>49698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3670</v>
      </c>
      <c r="W93" s="112">
        <v>3747</v>
      </c>
      <c r="X93" s="112">
        <v>3865</v>
      </c>
      <c r="Y93" s="112">
        <v>4084</v>
      </c>
      <c r="Z93" s="112">
        <v>4255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8189</v>
      </c>
      <c r="W94" s="112">
        <v>8376</v>
      </c>
      <c r="X94" s="112">
        <v>8600</v>
      </c>
      <c r="Y94" s="112">
        <v>9197</v>
      </c>
      <c r="Z94" s="112">
        <v>9394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1727</v>
      </c>
      <c r="W95" s="112">
        <v>1757</v>
      </c>
      <c r="X95" s="112">
        <v>1862</v>
      </c>
      <c r="Y95" s="112">
        <v>1931</v>
      </c>
      <c r="Z95" s="112">
        <v>1972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8779</v>
      </c>
      <c r="W96" s="112">
        <v>9017</v>
      </c>
      <c r="X96" s="112">
        <v>9219</v>
      </c>
      <c r="Y96" s="112">
        <v>9482</v>
      </c>
      <c r="Z96" s="112">
        <v>9617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8530</v>
      </c>
      <c r="W97" s="112">
        <v>8521</v>
      </c>
      <c r="X97" s="112">
        <v>8593</v>
      </c>
      <c r="Y97" s="112">
        <v>8811</v>
      </c>
      <c r="Z97" s="112">
        <v>8685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5146</v>
      </c>
      <c r="W98" s="112">
        <v>5212</v>
      </c>
      <c r="X98" s="112">
        <v>5197</v>
      </c>
      <c r="Y98" s="112">
        <v>5307</v>
      </c>
      <c r="Z98" s="112">
        <v>5313</v>
      </c>
    </row>
    <row r="99" spans="1:32" ht="15" customHeight="1" x14ac:dyDescent="0.25">
      <c r="S99" s="115" t="s">
        <v>188</v>
      </c>
      <c r="T99" s="115"/>
      <c r="U99" s="112"/>
      <c r="V99" s="112">
        <v>332</v>
      </c>
      <c r="W99" s="112">
        <v>353</v>
      </c>
      <c r="X99" s="112">
        <v>363</v>
      </c>
      <c r="Y99" s="112">
        <v>389</v>
      </c>
      <c r="Z99" s="112">
        <v>458</v>
      </c>
    </row>
    <row r="100" spans="1:32" ht="15" customHeight="1" x14ac:dyDescent="0.25">
      <c r="S100" s="115" t="s">
        <v>58</v>
      </c>
      <c r="T100" s="115"/>
      <c r="U100" s="112"/>
      <c r="V100" s="112">
        <v>2605</v>
      </c>
      <c r="W100" s="112">
        <v>2653</v>
      </c>
      <c r="X100" s="112">
        <v>2666</v>
      </c>
      <c r="Y100" s="112">
        <v>2770</v>
      </c>
      <c r="Z100" s="112">
        <v>2793</v>
      </c>
    </row>
    <row r="101" spans="1:32" x14ac:dyDescent="0.25">
      <c r="A101" s="18"/>
      <c r="S101" s="118" t="s">
        <v>53</v>
      </c>
      <c r="T101" s="118"/>
      <c r="U101" s="112"/>
      <c r="V101" s="112">
        <v>44745</v>
      </c>
      <c r="W101" s="112">
        <v>45400</v>
      </c>
      <c r="X101" s="112">
        <v>46274</v>
      </c>
      <c r="Y101" s="112">
        <v>48067</v>
      </c>
      <c r="Z101" s="112">
        <v>48874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93402</v>
      </c>
      <c r="W104" s="112">
        <v>98335</v>
      </c>
      <c r="X104" s="112">
        <v>100083</v>
      </c>
      <c r="Y104" s="112">
        <v>108799</v>
      </c>
      <c r="Z104" s="112">
        <v>111247</v>
      </c>
      <c r="AB104" s="109" t="str">
        <f>TEXT(Z104,"###,###")</f>
        <v>111,247</v>
      </c>
      <c r="AD104" s="130">
        <f>Z104/($Z$4)*100</f>
        <v>77.867527140627303</v>
      </c>
      <c r="AF104" s="109"/>
    </row>
    <row r="105" spans="1:32" x14ac:dyDescent="0.25">
      <c r="S105" s="115" t="s">
        <v>17</v>
      </c>
      <c r="T105" s="115"/>
      <c r="U105" s="112"/>
      <c r="V105" s="112">
        <v>21638</v>
      </c>
      <c r="W105" s="112">
        <v>21155</v>
      </c>
      <c r="X105" s="112">
        <v>20817</v>
      </c>
      <c r="Y105" s="112">
        <v>23461</v>
      </c>
      <c r="Z105" s="112">
        <v>23709</v>
      </c>
      <c r="AB105" s="109" t="str">
        <f>TEXT(Z105,"###,###")</f>
        <v>23,709</v>
      </c>
      <c r="AD105" s="130">
        <f>Z105/($Z$4)*100</f>
        <v>16.595154934309534</v>
      </c>
      <c r="AF105" s="109"/>
    </row>
    <row r="106" spans="1:32" x14ac:dyDescent="0.25">
      <c r="S106" s="118" t="s">
        <v>53</v>
      </c>
      <c r="T106" s="118"/>
      <c r="U106" s="120"/>
      <c r="V106" s="120">
        <v>115040</v>
      </c>
      <c r="W106" s="120">
        <v>119490</v>
      </c>
      <c r="X106" s="120">
        <v>120900</v>
      </c>
      <c r="Y106" s="120">
        <v>132260</v>
      </c>
      <c r="Z106" s="120">
        <v>134956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15559</v>
      </c>
      <c r="W108" s="112">
        <v>16395</v>
      </c>
      <c r="X108" s="112">
        <v>16664</v>
      </c>
      <c r="Y108" s="112">
        <v>16982</v>
      </c>
      <c r="Z108" s="112">
        <v>16955</v>
      </c>
      <c r="AB108" s="109" t="str">
        <f>TEXT(Z108,"###,###")</f>
        <v>16,955</v>
      </c>
      <c r="AD108" s="130">
        <f>Z108/($Z$4)*100</f>
        <v>11.86768113000203</v>
      </c>
      <c r="AF108" s="109"/>
    </row>
    <row r="109" spans="1:32" x14ac:dyDescent="0.25">
      <c r="S109" s="115" t="s">
        <v>20</v>
      </c>
      <c r="T109" s="115"/>
      <c r="U109" s="112"/>
      <c r="V109" s="112">
        <v>17153</v>
      </c>
      <c r="W109" s="112">
        <v>16902</v>
      </c>
      <c r="X109" s="112">
        <v>19169</v>
      </c>
      <c r="Y109" s="112">
        <v>20404</v>
      </c>
      <c r="Z109" s="112">
        <v>19780</v>
      </c>
      <c r="AB109" s="109" t="str">
        <f>TEXT(Z109,"###,###")</f>
        <v>19,780</v>
      </c>
      <c r="AD109" s="130">
        <f>Z109/($Z$4)*100</f>
        <v>13.845044691916259</v>
      </c>
      <c r="AF109" s="109"/>
    </row>
    <row r="110" spans="1:32" x14ac:dyDescent="0.25">
      <c r="S110" s="115" t="s">
        <v>21</v>
      </c>
      <c r="T110" s="115"/>
      <c r="U110" s="112"/>
      <c r="V110" s="112">
        <v>26141</v>
      </c>
      <c r="W110" s="112">
        <v>25545</v>
      </c>
      <c r="X110" s="112">
        <v>27023</v>
      </c>
      <c r="Y110" s="112">
        <v>30394</v>
      </c>
      <c r="Z110" s="112">
        <v>31111</v>
      </c>
      <c r="AB110" s="109" t="str">
        <f>TEXT(Z110,"###,###")</f>
        <v>31,111</v>
      </c>
      <c r="AD110" s="130">
        <f>Z110/($Z$4)*100</f>
        <v>21.776197442376478</v>
      </c>
      <c r="AF110" s="109"/>
    </row>
    <row r="111" spans="1:32" x14ac:dyDescent="0.25">
      <c r="S111" s="115" t="s">
        <v>22</v>
      </c>
      <c r="T111" s="115"/>
      <c r="U111" s="112"/>
      <c r="V111" s="112">
        <v>56120</v>
      </c>
      <c r="W111" s="112">
        <v>55611</v>
      </c>
      <c r="X111" s="112">
        <v>58044</v>
      </c>
      <c r="Y111" s="112">
        <v>64473</v>
      </c>
      <c r="Z111" s="112">
        <v>67114</v>
      </c>
      <c r="AB111" s="109" t="str">
        <f>TEXT(Z111,"###,###")</f>
        <v>67,114</v>
      </c>
      <c r="AD111" s="130">
        <f>Z111/($Z$4)*100</f>
        <v>46.976558617455396</v>
      </c>
      <c r="AF111" s="109"/>
    </row>
    <row r="112" spans="1:32" x14ac:dyDescent="0.25">
      <c r="S112" s="118" t="s">
        <v>53</v>
      </c>
      <c r="T112" s="118"/>
      <c r="U112" s="112"/>
      <c r="V112" s="112">
        <v>123767</v>
      </c>
      <c r="W112" s="112">
        <v>123219</v>
      </c>
      <c r="X112" s="112">
        <v>128981</v>
      </c>
      <c r="Y112" s="112">
        <v>140510</v>
      </c>
      <c r="Z112" s="112">
        <v>142864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41.43</v>
      </c>
      <c r="W118" s="131">
        <v>41.57</v>
      </c>
      <c r="X118" s="131">
        <v>41.5</v>
      </c>
      <c r="Y118" s="131">
        <v>41.43</v>
      </c>
      <c r="Z118" s="131">
        <v>41.32</v>
      </c>
      <c r="AB118" s="109" t="str">
        <f>TEXT(Z118,"##.0")</f>
        <v>41.3</v>
      </c>
    </row>
    <row r="120" spans="19:32" x14ac:dyDescent="0.25">
      <c r="S120" s="101" t="s">
        <v>97</v>
      </c>
      <c r="T120" s="112"/>
      <c r="U120" s="112"/>
      <c r="V120" s="112">
        <v>78787</v>
      </c>
      <c r="W120" s="112">
        <v>79195</v>
      </c>
      <c r="X120" s="112">
        <v>80398</v>
      </c>
      <c r="Y120" s="112">
        <v>83554</v>
      </c>
      <c r="Z120" s="112">
        <v>85194</v>
      </c>
      <c r="AB120" s="109" t="str">
        <f>TEXT(Z120,"###,###")</f>
        <v>85,194</v>
      </c>
    </row>
    <row r="121" spans="19:32" x14ac:dyDescent="0.25">
      <c r="S121" s="101" t="s">
        <v>98</v>
      </c>
      <c r="T121" s="112"/>
      <c r="U121" s="112"/>
      <c r="V121" s="112">
        <v>6816</v>
      </c>
      <c r="W121" s="112">
        <v>6922</v>
      </c>
      <c r="X121" s="112">
        <v>7014</v>
      </c>
      <c r="Y121" s="112">
        <v>6802</v>
      </c>
      <c r="Z121" s="112">
        <v>6882</v>
      </c>
      <c r="AB121" s="109" t="str">
        <f>TEXT(Z121,"###,###")</f>
        <v>6,882</v>
      </c>
    </row>
    <row r="122" spans="19:32" x14ac:dyDescent="0.25">
      <c r="S122" s="101" t="s">
        <v>99</v>
      </c>
      <c r="T122" s="112"/>
      <c r="U122" s="112"/>
      <c r="V122" s="112">
        <v>5519</v>
      </c>
      <c r="W122" s="112">
        <v>5781</v>
      </c>
      <c r="X122" s="112">
        <v>6007</v>
      </c>
      <c r="Y122" s="112">
        <v>6615</v>
      </c>
      <c r="Z122" s="112">
        <v>6593</v>
      </c>
      <c r="AB122" s="109" t="str">
        <f>TEXT(Z122,"###,###")</f>
        <v>6,593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84306</v>
      </c>
      <c r="W124" s="112">
        <v>84976</v>
      </c>
      <c r="X124" s="112">
        <v>86405</v>
      </c>
      <c r="Y124" s="112">
        <v>90169</v>
      </c>
      <c r="Z124" s="112">
        <v>91787</v>
      </c>
      <c r="AB124" s="109" t="str">
        <f>TEXT(Z124,"###,###")</f>
        <v>91,787</v>
      </c>
      <c r="AD124" s="127">
        <f>Z124/$Z$7*100</f>
        <v>93.02422215465694</v>
      </c>
    </row>
    <row r="125" spans="19:32" x14ac:dyDescent="0.25">
      <c r="S125" s="101" t="s">
        <v>101</v>
      </c>
      <c r="T125" s="112"/>
      <c r="U125" s="112"/>
      <c r="V125" s="112">
        <v>12335</v>
      </c>
      <c r="W125" s="112">
        <v>12703</v>
      </c>
      <c r="X125" s="112">
        <v>13021</v>
      </c>
      <c r="Y125" s="112">
        <v>13417</v>
      </c>
      <c r="Z125" s="112">
        <v>13475</v>
      </c>
      <c r="AB125" s="109" t="str">
        <f>TEXT(Z125,"###,###")</f>
        <v>13,475</v>
      </c>
      <c r="AD125" s="127">
        <f>Z125/$Z$7*100</f>
        <v>13.656633221850614</v>
      </c>
    </row>
    <row r="127" spans="19:32" x14ac:dyDescent="0.25">
      <c r="S127" s="101" t="s">
        <v>102</v>
      </c>
      <c r="T127" s="112"/>
      <c r="U127" s="112"/>
      <c r="V127" s="112">
        <v>46385</v>
      </c>
      <c r="W127" s="112">
        <v>46501</v>
      </c>
      <c r="X127" s="112">
        <v>47045</v>
      </c>
      <c r="Y127" s="112">
        <v>48816</v>
      </c>
      <c r="Z127" s="112">
        <v>49703</v>
      </c>
      <c r="AB127" s="109" t="str">
        <f>TEXT(Z127,"###,###")</f>
        <v>49,703</v>
      </c>
      <c r="AD127" s="127">
        <f>Z127/$Z$7*100</f>
        <v>50.372960372960371</v>
      </c>
    </row>
    <row r="128" spans="19:32" x14ac:dyDescent="0.25">
      <c r="S128" s="101" t="s">
        <v>103</v>
      </c>
      <c r="T128" s="112"/>
      <c r="U128" s="112"/>
      <c r="V128" s="112">
        <v>44741</v>
      </c>
      <c r="W128" s="112">
        <v>45403</v>
      </c>
      <c r="X128" s="112">
        <v>46269</v>
      </c>
      <c r="Y128" s="112">
        <v>48070</v>
      </c>
      <c r="Z128" s="112">
        <v>48873</v>
      </c>
      <c r="AB128" s="109" t="str">
        <f>TEXT(Z128,"###,###")</f>
        <v>48,873</v>
      </c>
      <c r="AD128" s="127">
        <f>Z128/$Z$7*100</f>
        <v>49.531772575250841</v>
      </c>
    </row>
    <row r="130" spans="19:20" x14ac:dyDescent="0.25">
      <c r="S130" s="101" t="s">
        <v>261</v>
      </c>
      <c r="T130" s="127">
        <v>86.34235329887504</v>
      </c>
    </row>
    <row r="131" spans="19:20" x14ac:dyDescent="0.25">
      <c r="S131" s="101" t="s">
        <v>262</v>
      </c>
      <c r="T131" s="127">
        <v>6.9747643660687144</v>
      </c>
    </row>
    <row r="132" spans="19:20" x14ac:dyDescent="0.25">
      <c r="S132" s="101" t="s">
        <v>263</v>
      </c>
      <c r="T132" s="127">
        <v>6.6818688557818984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B46B121-5BAC-4E69-94E2-A0307F4C5C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C2310C14-6892-4F80-AB74-4BA3E868847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B06D71B-E72D-4BE5-8B9B-556D8855D8B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C141E1A-5735-4288-80C0-117E30E02F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6955E-4713-49F4-90FA-82B2FA5B0BB7}">
  <sheetPr codeName="Sheet10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150</v>
      </c>
      <c r="T1" s="99"/>
      <c r="U1" s="99"/>
      <c r="V1" s="99"/>
      <c r="W1" s="99"/>
      <c r="X1" s="99"/>
      <c r="Y1" s="100" t="s">
        <v>232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150</v>
      </c>
      <c r="Y3" s="105" t="s">
        <v>232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10.43 Orroroo/Carrieton,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831</v>
      </c>
      <c r="W4" s="108">
        <v>893</v>
      </c>
      <c r="X4" s="108">
        <v>822</v>
      </c>
      <c r="Y4" s="108">
        <v>860</v>
      </c>
      <c r="Z4" s="108">
        <v>824</v>
      </c>
      <c r="AB4" s="109" t="str">
        <f>TEXT(Z4,"###,###")</f>
        <v>824</v>
      </c>
      <c r="AD4" s="110">
        <f>Z4/Y4-1</f>
        <v>-4.1860465116279055E-2</v>
      </c>
      <c r="AF4" s="110">
        <f>Z4/V4-1</f>
        <v>-8.4235860409145324E-3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474</v>
      </c>
      <c r="W5" s="108">
        <v>525</v>
      </c>
      <c r="X5" s="108">
        <v>474</v>
      </c>
      <c r="Y5" s="108">
        <v>490</v>
      </c>
      <c r="Z5" s="108">
        <v>451</v>
      </c>
      <c r="AB5" s="109" t="str">
        <f>TEXT(Z5,"###,###")</f>
        <v>451</v>
      </c>
      <c r="AD5" s="110">
        <f t="shared" ref="AD5:AD9" si="0">Z5/Y5-1</f>
        <v>-7.9591836734693833E-2</v>
      </c>
      <c r="AF5" s="110">
        <f t="shared" ref="AF5:AF9" si="1">Z5/V5-1</f>
        <v>-4.8523206751054815E-2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355</v>
      </c>
      <c r="W6" s="108">
        <v>362</v>
      </c>
      <c r="X6" s="108">
        <v>346</v>
      </c>
      <c r="Y6" s="108">
        <v>367</v>
      </c>
      <c r="Z6" s="108">
        <v>374</v>
      </c>
      <c r="AB6" s="109" t="str">
        <f>TEXT(Z6,"###,###")</f>
        <v>374</v>
      </c>
      <c r="AD6" s="110">
        <f t="shared" si="0"/>
        <v>1.9073569482288777E-2</v>
      </c>
      <c r="AF6" s="110">
        <f t="shared" si="1"/>
        <v>5.3521126760563309E-2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456</v>
      </c>
      <c r="W7" s="108">
        <v>499</v>
      </c>
      <c r="X7" s="108">
        <v>483</v>
      </c>
      <c r="Y7" s="108">
        <v>495</v>
      </c>
      <c r="Z7" s="108">
        <v>496</v>
      </c>
      <c r="AB7" s="109" t="str">
        <f>TEXT(Z7,"###,###")</f>
        <v>496</v>
      </c>
      <c r="AD7" s="110">
        <f t="shared" si="0"/>
        <v>2.0202020202020332E-3</v>
      </c>
      <c r="AF7" s="110">
        <f t="shared" si="1"/>
        <v>8.7719298245614086E-2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824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496</v>
      </c>
      <c r="P8" s="65"/>
      <c r="S8" s="107" t="s">
        <v>82</v>
      </c>
      <c r="T8" s="108"/>
      <c r="U8" s="108"/>
      <c r="V8" s="108">
        <v>21757.63</v>
      </c>
      <c r="W8" s="108">
        <v>18396.29</v>
      </c>
      <c r="X8" s="108">
        <v>18511</v>
      </c>
      <c r="Y8" s="108">
        <v>20576.88</v>
      </c>
      <c r="Z8" s="108">
        <v>23266.5</v>
      </c>
      <c r="AB8" s="109" t="str">
        <f>TEXT(Z8,"$###,###")</f>
        <v>$23,267</v>
      </c>
      <c r="AD8" s="110">
        <f t="shared" si="0"/>
        <v>0.13071077831041444</v>
      </c>
      <c r="AF8" s="110">
        <f t="shared" si="1"/>
        <v>6.9349005383398721E-2</v>
      </c>
    </row>
    <row r="9" spans="1:32" x14ac:dyDescent="0.25">
      <c r="A9" s="30" t="s">
        <v>14</v>
      </c>
      <c r="B9" s="69"/>
      <c r="C9" s="70"/>
      <c r="D9" s="71">
        <f>AD104</f>
        <v>48.543689320388353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52.822580645161288</v>
      </c>
      <c r="P9" s="72" t="s">
        <v>83</v>
      </c>
      <c r="S9" s="107" t="s">
        <v>7</v>
      </c>
      <c r="T9" s="108"/>
      <c r="U9" s="108"/>
      <c r="V9" s="108">
        <v>17104658</v>
      </c>
      <c r="W9" s="108">
        <v>15171189</v>
      </c>
      <c r="X9" s="108">
        <v>20994578</v>
      </c>
      <c r="Y9" s="108">
        <v>25333321</v>
      </c>
      <c r="Z9" s="108">
        <v>24305859</v>
      </c>
      <c r="AB9" s="109" t="str">
        <f>TEXT(Z9/1000000,"$#,###.0")&amp;" mil"</f>
        <v>$24.3 mil</v>
      </c>
      <c r="AD9" s="110">
        <f t="shared" si="0"/>
        <v>-4.0557730271526538E-2</v>
      </c>
      <c r="AF9" s="110">
        <f t="shared" si="1"/>
        <v>0.42100818385260896</v>
      </c>
    </row>
    <row r="10" spans="1:32" x14ac:dyDescent="0.25">
      <c r="A10" s="30" t="s">
        <v>17</v>
      </c>
      <c r="B10" s="69"/>
      <c r="C10" s="70"/>
      <c r="D10" s="71">
        <f>AD105</f>
        <v>19.902912621359224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46.774193548387096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50.201612903225815</v>
      </c>
      <c r="P11" s="72" t="s">
        <v>83</v>
      </c>
      <c r="S11" s="107" t="s">
        <v>29</v>
      </c>
      <c r="T11" s="112"/>
      <c r="U11" s="112"/>
      <c r="V11" s="112">
        <v>633</v>
      </c>
      <c r="W11" s="112">
        <v>669</v>
      </c>
      <c r="X11" s="112">
        <v>590</v>
      </c>
      <c r="Y11" s="112">
        <v>616</v>
      </c>
      <c r="Z11" s="112">
        <v>576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29.637096774193552</v>
      </c>
      <c r="P12" s="72" t="s">
        <v>83</v>
      </c>
      <c r="S12" s="107" t="s">
        <v>30</v>
      </c>
      <c r="T12" s="112"/>
      <c r="U12" s="112"/>
      <c r="V12" s="112">
        <v>198</v>
      </c>
      <c r="W12" s="112">
        <v>222</v>
      </c>
      <c r="X12" s="112">
        <v>232</v>
      </c>
      <c r="Y12" s="112">
        <v>247</v>
      </c>
      <c r="Z12" s="112">
        <v>244</v>
      </c>
    </row>
    <row r="13" spans="1:32" ht="15" customHeight="1" x14ac:dyDescent="0.25">
      <c r="A13" s="30" t="s">
        <v>19</v>
      </c>
      <c r="B13" s="70"/>
      <c r="C13" s="70"/>
      <c r="D13" s="71">
        <f>AD108</f>
        <v>17.961165048543691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18.951612903225808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16.019417475728158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48.0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11.286407766990292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20.040485829959515</v>
      </c>
      <c r="P15" s="72" t="s">
        <v>83</v>
      </c>
      <c r="S15" s="115" t="s">
        <v>59</v>
      </c>
      <c r="T15" s="115"/>
      <c r="U15" s="116"/>
      <c r="V15" s="116">
        <v>247</v>
      </c>
      <c r="W15" s="116">
        <v>268</v>
      </c>
      <c r="X15" s="116">
        <v>228</v>
      </c>
      <c r="Y15" s="112">
        <v>205</v>
      </c>
      <c r="Z15" s="112">
        <v>209</v>
      </c>
      <c r="AB15" s="117">
        <f t="shared" ref="AB15:AB34" si="2">IF(Z15="np",0,Z15/$Z$34)</f>
        <v>0.25487804878048781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23.179611650485437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79.959514170040492</v>
      </c>
      <c r="P16" s="37" t="s">
        <v>83</v>
      </c>
      <c r="S16" s="115" t="s">
        <v>60</v>
      </c>
      <c r="T16" s="115"/>
      <c r="U16" s="116"/>
      <c r="V16" s="116">
        <v>17</v>
      </c>
      <c r="W16" s="116">
        <v>21</v>
      </c>
      <c r="X16" s="116">
        <v>21</v>
      </c>
      <c r="Y16" s="112">
        <v>19</v>
      </c>
      <c r="Z16" s="112">
        <v>24</v>
      </c>
      <c r="AB16" s="117">
        <f t="shared" si="2"/>
        <v>2.9268292682926831E-2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32</v>
      </c>
      <c r="W17" s="116">
        <v>32</v>
      </c>
      <c r="X17" s="116">
        <v>28</v>
      </c>
      <c r="Y17" s="112">
        <v>22</v>
      </c>
      <c r="Z17" s="112">
        <v>34</v>
      </c>
      <c r="AB17" s="117">
        <f t="shared" si="2"/>
        <v>4.1463414634146344E-2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0</v>
      </c>
      <c r="W18" s="116">
        <v>3</v>
      </c>
      <c r="X18" s="116">
        <v>4</v>
      </c>
      <c r="Y18" s="112">
        <v>6</v>
      </c>
      <c r="Z18" s="112">
        <v>4</v>
      </c>
      <c r="AB18" s="117">
        <f t="shared" si="2"/>
        <v>4.8780487804878049E-3</v>
      </c>
    </row>
    <row r="19" spans="1:28" x14ac:dyDescent="0.25">
      <c r="A19" s="61" t="str">
        <f>$S$1&amp;" ("&amp;$V$2&amp;" to "&amp;$Z$2&amp;")"</f>
        <v>Orroroo/Carrieton (2018-19 to 2022-23)</v>
      </c>
      <c r="B19" s="61"/>
      <c r="C19" s="61"/>
      <c r="D19" s="61"/>
      <c r="E19" s="61"/>
      <c r="F19" s="61"/>
      <c r="G19" s="61" t="str">
        <f>$S$1&amp;" ("&amp;$V$2&amp;" to "&amp;$Z$2&amp;")"</f>
        <v>Orroroo/Carrieton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42</v>
      </c>
      <c r="W19" s="116">
        <v>43</v>
      </c>
      <c r="X19" s="116">
        <v>38</v>
      </c>
      <c r="Y19" s="112">
        <v>41</v>
      </c>
      <c r="Z19" s="112">
        <v>43</v>
      </c>
      <c r="AB19" s="117">
        <f t="shared" si="2"/>
        <v>5.24390243902439E-2</v>
      </c>
    </row>
    <row r="20" spans="1:28" x14ac:dyDescent="0.25">
      <c r="S20" s="115" t="s">
        <v>64</v>
      </c>
      <c r="T20" s="115"/>
      <c r="U20" s="116"/>
      <c r="V20" s="116">
        <v>14</v>
      </c>
      <c r="W20" s="116">
        <v>16</v>
      </c>
      <c r="X20" s="116">
        <v>15</v>
      </c>
      <c r="Y20" s="112">
        <v>11</v>
      </c>
      <c r="Z20" s="112">
        <v>13</v>
      </c>
      <c r="AB20" s="117">
        <f t="shared" si="2"/>
        <v>1.5853658536585366E-2</v>
      </c>
    </row>
    <row r="21" spans="1:28" x14ac:dyDescent="0.25">
      <c r="S21" s="115" t="s">
        <v>65</v>
      </c>
      <c r="T21" s="115"/>
      <c r="U21" s="116"/>
      <c r="V21" s="116">
        <v>42</v>
      </c>
      <c r="W21" s="116">
        <v>46</v>
      </c>
      <c r="X21" s="116">
        <v>52</v>
      </c>
      <c r="Y21" s="112">
        <v>65</v>
      </c>
      <c r="Z21" s="112">
        <v>59</v>
      </c>
      <c r="AB21" s="117">
        <f t="shared" si="2"/>
        <v>7.1951219512195116E-2</v>
      </c>
    </row>
    <row r="22" spans="1:28" x14ac:dyDescent="0.25">
      <c r="S22" s="115" t="s">
        <v>66</v>
      </c>
      <c r="T22" s="115"/>
      <c r="U22" s="116"/>
      <c r="V22" s="116">
        <v>28</v>
      </c>
      <c r="W22" s="116">
        <v>24</v>
      </c>
      <c r="X22" s="116">
        <v>29</v>
      </c>
      <c r="Y22" s="112">
        <v>30</v>
      </c>
      <c r="Z22" s="112">
        <v>25</v>
      </c>
      <c r="AB22" s="117">
        <f t="shared" si="2"/>
        <v>3.048780487804878E-2</v>
      </c>
    </row>
    <row r="23" spans="1:28" x14ac:dyDescent="0.25">
      <c r="S23" s="115" t="s">
        <v>67</v>
      </c>
      <c r="T23" s="115"/>
      <c r="U23" s="116"/>
      <c r="V23" s="116">
        <v>16</v>
      </c>
      <c r="W23" s="116">
        <v>16</v>
      </c>
      <c r="X23" s="116">
        <v>11</v>
      </c>
      <c r="Y23" s="112">
        <v>10</v>
      </c>
      <c r="Z23" s="112">
        <v>16</v>
      </c>
      <c r="AB23" s="117">
        <f t="shared" si="2"/>
        <v>1.9512195121951219E-2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4</v>
      </c>
      <c r="Y24" s="112">
        <v>27</v>
      </c>
      <c r="Z24" s="112">
        <v>4</v>
      </c>
      <c r="AB24" s="117">
        <f t="shared" si="2"/>
        <v>4.8780487804878049E-3</v>
      </c>
    </row>
    <row r="25" spans="1:28" x14ac:dyDescent="0.25">
      <c r="S25" s="115" t="s">
        <v>69</v>
      </c>
      <c r="T25" s="115"/>
      <c r="U25" s="116"/>
      <c r="V25" s="116">
        <v>5</v>
      </c>
      <c r="W25" s="116">
        <v>10</v>
      </c>
      <c r="X25" s="116">
        <v>8</v>
      </c>
      <c r="Y25" s="112">
        <v>7</v>
      </c>
      <c r="Z25" s="112">
        <v>4</v>
      </c>
      <c r="AB25" s="117">
        <f t="shared" si="2"/>
        <v>4.8780487804878049E-3</v>
      </c>
    </row>
    <row r="26" spans="1:28" x14ac:dyDescent="0.25">
      <c r="S26" s="115" t="s">
        <v>70</v>
      </c>
      <c r="T26" s="115"/>
      <c r="U26" s="116"/>
      <c r="V26" s="116">
        <v>10</v>
      </c>
      <c r="W26" s="116">
        <v>13</v>
      </c>
      <c r="X26" s="116">
        <v>10</v>
      </c>
      <c r="Y26" s="112">
        <v>8</v>
      </c>
      <c r="Z26" s="112">
        <v>13</v>
      </c>
      <c r="AB26" s="117">
        <f t="shared" si="2"/>
        <v>1.5853658536585366E-2</v>
      </c>
    </row>
    <row r="27" spans="1:28" x14ac:dyDescent="0.25">
      <c r="S27" s="115" t="s">
        <v>71</v>
      </c>
      <c r="T27" s="115"/>
      <c r="U27" s="116"/>
      <c r="V27" s="116">
        <v>8</v>
      </c>
      <c r="W27" s="116">
        <v>5</v>
      </c>
      <c r="X27" s="116">
        <v>11</v>
      </c>
      <c r="Y27" s="112">
        <v>17</v>
      </c>
      <c r="Z27" s="112">
        <v>6</v>
      </c>
      <c r="AB27" s="117">
        <f t="shared" si="2"/>
        <v>7.3170731707317077E-3</v>
      </c>
    </row>
    <row r="28" spans="1:28" x14ac:dyDescent="0.25">
      <c r="S28" s="115" t="s">
        <v>72</v>
      </c>
      <c r="T28" s="115"/>
      <c r="U28" s="116"/>
      <c r="V28" s="116">
        <v>26</v>
      </c>
      <c r="W28" s="116">
        <v>31</v>
      </c>
      <c r="X28" s="116">
        <v>25</v>
      </c>
      <c r="Y28" s="112">
        <v>30</v>
      </c>
      <c r="Z28" s="112">
        <v>31</v>
      </c>
      <c r="AB28" s="117">
        <f t="shared" si="2"/>
        <v>3.7804878048780487E-2</v>
      </c>
    </row>
    <row r="29" spans="1:28" x14ac:dyDescent="0.25">
      <c r="S29" s="115" t="s">
        <v>73</v>
      </c>
      <c r="T29" s="115"/>
      <c r="U29" s="116"/>
      <c r="V29" s="116">
        <v>40</v>
      </c>
      <c r="W29" s="116">
        <v>38</v>
      </c>
      <c r="X29" s="116">
        <v>29</v>
      </c>
      <c r="Y29" s="112">
        <v>37</v>
      </c>
      <c r="Z29" s="112">
        <v>32</v>
      </c>
      <c r="AB29" s="117">
        <f t="shared" si="2"/>
        <v>3.9024390243902439E-2</v>
      </c>
    </row>
    <row r="30" spans="1:28" x14ac:dyDescent="0.25">
      <c r="S30" s="115" t="s">
        <v>74</v>
      </c>
      <c r="T30" s="115"/>
      <c r="U30" s="116"/>
      <c r="V30" s="116">
        <v>57</v>
      </c>
      <c r="W30" s="116">
        <v>66</v>
      </c>
      <c r="X30" s="116">
        <v>56</v>
      </c>
      <c r="Y30" s="112">
        <v>62</v>
      </c>
      <c r="Z30" s="112">
        <v>63</v>
      </c>
      <c r="AB30" s="117">
        <f t="shared" si="2"/>
        <v>7.6829268292682926E-2</v>
      </c>
    </row>
    <row r="31" spans="1:28" x14ac:dyDescent="0.25">
      <c r="S31" s="115" t="s">
        <v>75</v>
      </c>
      <c r="T31" s="115"/>
      <c r="U31" s="116"/>
      <c r="V31" s="116">
        <v>85</v>
      </c>
      <c r="W31" s="116">
        <v>89</v>
      </c>
      <c r="X31" s="116">
        <v>88</v>
      </c>
      <c r="Y31" s="112">
        <v>89</v>
      </c>
      <c r="Z31" s="112">
        <v>96</v>
      </c>
      <c r="AB31" s="117">
        <f t="shared" si="2"/>
        <v>0.11707317073170732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3</v>
      </c>
      <c r="W32" s="116">
        <v>9</v>
      </c>
      <c r="X32" s="116">
        <v>3</v>
      </c>
      <c r="Y32" s="112">
        <v>7</v>
      </c>
      <c r="Z32" s="112">
        <v>4</v>
      </c>
      <c r="AB32" s="117">
        <f t="shared" si="2"/>
        <v>4.8780487804878049E-3</v>
      </c>
    </row>
    <row r="33" spans="19:32" x14ac:dyDescent="0.25">
      <c r="S33" s="115" t="s">
        <v>77</v>
      </c>
      <c r="T33" s="115"/>
      <c r="U33" s="116"/>
      <c r="V33" s="116">
        <v>22</v>
      </c>
      <c r="W33" s="116">
        <v>21</v>
      </c>
      <c r="X33" s="116">
        <v>23</v>
      </c>
      <c r="Y33" s="112">
        <v>21</v>
      </c>
      <c r="Z33" s="112">
        <v>23</v>
      </c>
      <c r="AB33" s="117">
        <f t="shared" si="2"/>
        <v>2.8048780487804879E-2</v>
      </c>
    </row>
    <row r="34" spans="19:32" x14ac:dyDescent="0.25">
      <c r="S34" s="118" t="s">
        <v>53</v>
      </c>
      <c r="T34" s="118"/>
      <c r="U34" s="119"/>
      <c r="V34" s="119">
        <v>835</v>
      </c>
      <c r="W34" s="119">
        <v>896</v>
      </c>
      <c r="X34" s="119">
        <v>822</v>
      </c>
      <c r="Y34" s="120">
        <v>857</v>
      </c>
      <c r="Z34" s="120">
        <v>820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362</v>
      </c>
      <c r="W37" s="112">
        <v>387</v>
      </c>
      <c r="X37" s="112">
        <v>385</v>
      </c>
      <c r="Y37" s="112">
        <v>400</v>
      </c>
      <c r="Z37" s="112">
        <v>395</v>
      </c>
      <c r="AB37" s="132">
        <f>Z37/Z40*100</f>
        <v>79.959514170040492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94</v>
      </c>
      <c r="W38" s="112">
        <v>110</v>
      </c>
      <c r="X38" s="112">
        <v>96</v>
      </c>
      <c r="Y38" s="112">
        <v>94</v>
      </c>
      <c r="Z38" s="112">
        <v>99</v>
      </c>
      <c r="AB38" s="132">
        <f>Z38/Z40*100</f>
        <v>20.040485829959515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456</v>
      </c>
      <c r="W40" s="112">
        <v>497</v>
      </c>
      <c r="X40" s="112">
        <v>481</v>
      </c>
      <c r="Y40" s="112">
        <v>494</v>
      </c>
      <c r="Z40" s="112">
        <v>494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3</v>
      </c>
      <c r="Y44" s="112">
        <v>3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15</v>
      </c>
      <c r="W45" s="112">
        <v>17</v>
      </c>
      <c r="X45" s="112">
        <v>15</v>
      </c>
      <c r="Y45" s="112">
        <v>7</v>
      </c>
      <c r="Z45" s="112">
        <v>17</v>
      </c>
    </row>
    <row r="46" spans="19:32" x14ac:dyDescent="0.25">
      <c r="S46" s="115" t="s">
        <v>38</v>
      </c>
      <c r="T46" s="115"/>
      <c r="U46" s="112"/>
      <c r="V46" s="112">
        <v>26</v>
      </c>
      <c r="W46" s="112">
        <v>24</v>
      </c>
      <c r="X46" s="112">
        <v>26</v>
      </c>
      <c r="Y46" s="112">
        <v>35</v>
      </c>
      <c r="Z46" s="112">
        <v>29</v>
      </c>
    </row>
    <row r="47" spans="19:32" x14ac:dyDescent="0.25">
      <c r="S47" s="115" t="s">
        <v>39</v>
      </c>
      <c r="T47" s="115"/>
      <c r="U47" s="112"/>
      <c r="V47" s="112">
        <v>47</v>
      </c>
      <c r="W47" s="112">
        <v>34</v>
      </c>
      <c r="X47" s="112">
        <v>33</v>
      </c>
      <c r="Y47" s="112">
        <v>28</v>
      </c>
      <c r="Z47" s="112">
        <v>18</v>
      </c>
    </row>
    <row r="48" spans="19:32" x14ac:dyDescent="0.25">
      <c r="S48" s="115" t="s">
        <v>40</v>
      </c>
      <c r="T48" s="115"/>
      <c r="U48" s="112"/>
      <c r="V48" s="112">
        <v>21</v>
      </c>
      <c r="W48" s="112">
        <v>45</v>
      </c>
      <c r="X48" s="112">
        <v>24</v>
      </c>
      <c r="Y48" s="112">
        <v>29</v>
      </c>
      <c r="Z48" s="112">
        <v>44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50</v>
      </c>
      <c r="W49" s="112">
        <v>48</v>
      </c>
      <c r="X49" s="112">
        <v>40</v>
      </c>
      <c r="Y49" s="112">
        <v>36</v>
      </c>
      <c r="Z49" s="112">
        <v>24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Orroroo/Carrieton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66</v>
      </c>
      <c r="W50" s="112">
        <v>59</v>
      </c>
      <c r="X50" s="112">
        <v>40</v>
      </c>
      <c r="Y50" s="112">
        <v>42</v>
      </c>
      <c r="Z50" s="112">
        <v>39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22</v>
      </c>
      <c r="W51" s="112">
        <v>56</v>
      </c>
      <c r="X51" s="112">
        <v>45</v>
      </c>
      <c r="Y51" s="112">
        <v>53</v>
      </c>
      <c r="Z51" s="112">
        <v>50</v>
      </c>
    </row>
    <row r="52" spans="1:26" ht="15" customHeight="1" x14ac:dyDescent="0.25">
      <c r="S52" s="115" t="s">
        <v>44</v>
      </c>
      <c r="T52" s="115"/>
      <c r="U52" s="112"/>
      <c r="V52" s="112">
        <v>31</v>
      </c>
      <c r="W52" s="112">
        <v>41</v>
      </c>
      <c r="X52" s="112">
        <v>37</v>
      </c>
      <c r="Y52" s="112">
        <v>34</v>
      </c>
      <c r="Z52" s="112">
        <v>29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27</v>
      </c>
      <c r="W53" s="112">
        <v>36</v>
      </c>
      <c r="X53" s="112">
        <v>30</v>
      </c>
      <c r="Y53" s="112">
        <v>34</v>
      </c>
      <c r="Z53" s="112">
        <v>24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65</v>
      </c>
      <c r="W54" s="112">
        <v>57</v>
      </c>
      <c r="X54" s="112">
        <v>56</v>
      </c>
      <c r="Y54" s="112">
        <v>51</v>
      </c>
      <c r="Z54" s="112">
        <v>45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57</v>
      </c>
      <c r="W55" s="112">
        <v>62</v>
      </c>
      <c r="X55" s="112">
        <v>62</v>
      </c>
      <c r="Y55" s="112">
        <v>57</v>
      </c>
      <c r="Z55" s="112">
        <v>57</v>
      </c>
    </row>
    <row r="56" spans="1:26" ht="15" customHeight="1" x14ac:dyDescent="0.25">
      <c r="S56" s="115" t="s">
        <v>48</v>
      </c>
      <c r="T56" s="115"/>
      <c r="U56" s="112"/>
      <c r="V56" s="112">
        <v>15</v>
      </c>
      <c r="W56" s="112">
        <v>30</v>
      </c>
      <c r="X56" s="112">
        <v>40</v>
      </c>
      <c r="Y56" s="112">
        <v>58</v>
      </c>
      <c r="Z56" s="112">
        <v>41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12</v>
      </c>
      <c r="W57" s="112">
        <v>9</v>
      </c>
      <c r="X57" s="112">
        <v>13</v>
      </c>
      <c r="Y57" s="112">
        <v>11</v>
      </c>
      <c r="Z57" s="112">
        <v>14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8</v>
      </c>
      <c r="W58" s="112">
        <v>11</v>
      </c>
      <c r="X58" s="112">
        <v>8</v>
      </c>
      <c r="Y58" s="112">
        <v>10</v>
      </c>
      <c r="Z58" s="112">
        <v>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1</v>
      </c>
      <c r="Y59" s="112">
        <v>0</v>
      </c>
      <c r="Z59" s="112">
        <v>10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1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474</v>
      </c>
      <c r="W61" s="112">
        <v>525</v>
      </c>
      <c r="X61" s="112">
        <v>474</v>
      </c>
      <c r="Y61" s="112">
        <v>488</v>
      </c>
      <c r="Z61" s="112">
        <v>450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8</v>
      </c>
      <c r="W64" s="112">
        <v>5</v>
      </c>
      <c r="X64" s="112">
        <v>9</v>
      </c>
      <c r="Y64" s="112">
        <v>6</v>
      </c>
      <c r="Z64" s="112">
        <v>7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Orroroo/Carrieton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13</v>
      </c>
      <c r="W65" s="112">
        <v>11</v>
      </c>
      <c r="X65" s="112">
        <v>13</v>
      </c>
      <c r="Y65" s="112">
        <v>30</v>
      </c>
      <c r="Z65" s="112">
        <v>14</v>
      </c>
    </row>
    <row r="66" spans="1:26" x14ac:dyDescent="0.25">
      <c r="S66" s="115" t="s">
        <v>39</v>
      </c>
      <c r="T66" s="115"/>
      <c r="U66" s="112"/>
      <c r="V66" s="112">
        <v>42</v>
      </c>
      <c r="W66" s="112">
        <v>24</v>
      </c>
      <c r="X66" s="112">
        <v>8</v>
      </c>
      <c r="Y66" s="112">
        <v>16</v>
      </c>
      <c r="Z66" s="112">
        <v>22</v>
      </c>
    </row>
    <row r="67" spans="1:26" x14ac:dyDescent="0.25">
      <c r="S67" s="115" t="s">
        <v>40</v>
      </c>
      <c r="T67" s="115"/>
      <c r="U67" s="112"/>
      <c r="V67" s="112">
        <v>24</v>
      </c>
      <c r="W67" s="112">
        <v>36</v>
      </c>
      <c r="X67" s="112">
        <v>30</v>
      </c>
      <c r="Y67" s="112">
        <v>31</v>
      </c>
      <c r="Z67" s="112">
        <v>42</v>
      </c>
    </row>
    <row r="68" spans="1:26" x14ac:dyDescent="0.25">
      <c r="S68" s="115" t="s">
        <v>41</v>
      </c>
      <c r="T68" s="115"/>
      <c r="U68" s="112"/>
      <c r="V68" s="112">
        <v>45</v>
      </c>
      <c r="W68" s="112">
        <v>40</v>
      </c>
      <c r="X68" s="112">
        <v>34</v>
      </c>
      <c r="Y68" s="112">
        <v>29</v>
      </c>
      <c r="Z68" s="112">
        <v>32</v>
      </c>
    </row>
    <row r="69" spans="1:26" x14ac:dyDescent="0.25">
      <c r="S69" s="115" t="s">
        <v>42</v>
      </c>
      <c r="T69" s="115"/>
      <c r="U69" s="112"/>
      <c r="V69" s="112">
        <v>28</v>
      </c>
      <c r="W69" s="112">
        <v>32</v>
      </c>
      <c r="X69" s="112">
        <v>32</v>
      </c>
      <c r="Y69" s="112">
        <v>26</v>
      </c>
      <c r="Z69" s="112">
        <v>38</v>
      </c>
    </row>
    <row r="70" spans="1:26" x14ac:dyDescent="0.25">
      <c r="S70" s="115" t="s">
        <v>43</v>
      </c>
      <c r="T70" s="115"/>
      <c r="U70" s="112"/>
      <c r="V70" s="112">
        <v>15</v>
      </c>
      <c r="W70" s="112">
        <v>25</v>
      </c>
      <c r="X70" s="112">
        <v>22</v>
      </c>
      <c r="Y70" s="112">
        <v>25</v>
      </c>
      <c r="Z70" s="112">
        <v>20</v>
      </c>
    </row>
    <row r="71" spans="1:26" x14ac:dyDescent="0.25">
      <c r="S71" s="115" t="s">
        <v>44</v>
      </c>
      <c r="T71" s="115"/>
      <c r="U71" s="112"/>
      <c r="V71" s="112">
        <v>26</v>
      </c>
      <c r="W71" s="112">
        <v>20</v>
      </c>
      <c r="X71" s="112">
        <v>29</v>
      </c>
      <c r="Y71" s="112">
        <v>36</v>
      </c>
      <c r="Z71" s="112">
        <v>32</v>
      </c>
    </row>
    <row r="72" spans="1:26" x14ac:dyDescent="0.25">
      <c r="S72" s="115" t="s">
        <v>45</v>
      </c>
      <c r="T72" s="115"/>
      <c r="U72" s="112"/>
      <c r="V72" s="112">
        <v>51</v>
      </c>
      <c r="W72" s="112">
        <v>47</v>
      </c>
      <c r="X72" s="112">
        <v>43</v>
      </c>
      <c r="Y72" s="112">
        <v>41</v>
      </c>
      <c r="Z72" s="112">
        <v>34</v>
      </c>
    </row>
    <row r="73" spans="1:26" x14ac:dyDescent="0.25">
      <c r="S73" s="115" t="s">
        <v>46</v>
      </c>
      <c r="T73" s="115"/>
      <c r="U73" s="112"/>
      <c r="V73" s="112">
        <v>30</v>
      </c>
      <c r="W73" s="112">
        <v>32</v>
      </c>
      <c r="X73" s="112">
        <v>39</v>
      </c>
      <c r="Y73" s="112">
        <v>45</v>
      </c>
      <c r="Z73" s="112">
        <v>41</v>
      </c>
    </row>
    <row r="74" spans="1:26" x14ac:dyDescent="0.25">
      <c r="S74" s="115" t="s">
        <v>47</v>
      </c>
      <c r="T74" s="115"/>
      <c r="U74" s="112"/>
      <c r="V74" s="112">
        <v>29</v>
      </c>
      <c r="W74" s="112">
        <v>44</v>
      </c>
      <c r="X74" s="112">
        <v>46</v>
      </c>
      <c r="Y74" s="112">
        <v>47</v>
      </c>
      <c r="Z74" s="112">
        <v>40</v>
      </c>
    </row>
    <row r="75" spans="1:26" x14ac:dyDescent="0.25">
      <c r="S75" s="115" t="s">
        <v>48</v>
      </c>
      <c r="T75" s="115"/>
      <c r="U75" s="112"/>
      <c r="V75" s="112">
        <v>22</v>
      </c>
      <c r="W75" s="112">
        <v>26</v>
      </c>
      <c r="X75" s="112">
        <v>19</v>
      </c>
      <c r="Y75" s="112">
        <v>25</v>
      </c>
      <c r="Z75" s="112">
        <v>27</v>
      </c>
    </row>
    <row r="76" spans="1:26" x14ac:dyDescent="0.25">
      <c r="S76" s="115" t="s">
        <v>49</v>
      </c>
      <c r="T76" s="115"/>
      <c r="U76" s="112"/>
      <c r="V76" s="112">
        <v>7</v>
      </c>
      <c r="W76" s="112">
        <v>9</v>
      </c>
      <c r="X76" s="112">
        <v>10</v>
      </c>
      <c r="Y76" s="112">
        <v>13</v>
      </c>
      <c r="Z76" s="112">
        <v>9</v>
      </c>
    </row>
    <row r="77" spans="1:26" x14ac:dyDescent="0.25">
      <c r="S77" s="115" t="s">
        <v>50</v>
      </c>
      <c r="T77" s="115"/>
      <c r="U77" s="112"/>
      <c r="V77" s="112">
        <v>7</v>
      </c>
      <c r="W77" s="112">
        <v>7</v>
      </c>
      <c r="X77" s="112">
        <v>7</v>
      </c>
      <c r="Y77" s="112">
        <v>10</v>
      </c>
      <c r="Z77" s="112">
        <v>9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3</v>
      </c>
      <c r="Y78" s="112">
        <v>4</v>
      </c>
      <c r="Z78" s="112">
        <v>7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2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355</v>
      </c>
      <c r="W80" s="112">
        <v>364</v>
      </c>
      <c r="X80" s="112">
        <v>346</v>
      </c>
      <c r="Y80" s="112">
        <v>372</v>
      </c>
      <c r="Z80" s="112">
        <v>370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Orroroo/Carrieton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13</v>
      </c>
      <c r="W83" s="112">
        <v>20</v>
      </c>
      <c r="X83" s="112">
        <v>16</v>
      </c>
      <c r="Y83" s="112">
        <v>17</v>
      </c>
      <c r="Z83" s="112">
        <v>13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14</v>
      </c>
      <c r="W84" s="112">
        <v>16</v>
      </c>
      <c r="X84" s="112">
        <v>9</v>
      </c>
      <c r="Y84" s="112">
        <v>12</v>
      </c>
      <c r="Z84" s="112">
        <v>14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47</v>
      </c>
      <c r="W85" s="112">
        <v>49</v>
      </c>
      <c r="X85" s="112">
        <v>46</v>
      </c>
      <c r="Y85" s="112">
        <v>47</v>
      </c>
      <c r="Z85" s="112">
        <v>44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824</v>
      </c>
      <c r="D86" s="94">
        <f t="shared" ref="D86:D91" si="4">AD4</f>
        <v>-4.1860465116279055E-2</v>
      </c>
      <c r="E86" s="95">
        <f t="shared" ref="E86:E91" si="5">AD4</f>
        <v>-4.1860465116279055E-2</v>
      </c>
      <c r="F86" s="94">
        <f t="shared" ref="F86:F91" si="6">AF4</f>
        <v>-8.4235860409145324E-3</v>
      </c>
      <c r="G86" s="95">
        <f t="shared" ref="G86:G91" si="7">AF4</f>
        <v>-8.4235860409145324E-3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7</v>
      </c>
      <c r="W86" s="112">
        <v>6</v>
      </c>
      <c r="X86" s="112">
        <v>3</v>
      </c>
      <c r="Y86" s="112">
        <v>5</v>
      </c>
      <c r="Z86" s="112">
        <v>5</v>
      </c>
    </row>
    <row r="87" spans="1:30" ht="15" customHeight="1" x14ac:dyDescent="0.25">
      <c r="A87" s="96" t="s">
        <v>4</v>
      </c>
      <c r="B87" s="49"/>
      <c r="C87" s="97" t="str">
        <f t="shared" si="3"/>
        <v>451</v>
      </c>
      <c r="D87" s="94">
        <f t="shared" si="4"/>
        <v>-7.9591836734693833E-2</v>
      </c>
      <c r="E87" s="95">
        <f t="shared" si="5"/>
        <v>-7.9591836734693833E-2</v>
      </c>
      <c r="F87" s="94">
        <f t="shared" si="6"/>
        <v>-4.8523206751054815E-2</v>
      </c>
      <c r="G87" s="95">
        <f t="shared" si="7"/>
        <v>-4.8523206751054815E-2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0</v>
      </c>
      <c r="W87" s="112">
        <v>0</v>
      </c>
      <c r="X87" s="112">
        <v>0</v>
      </c>
      <c r="Y87" s="112">
        <v>0</v>
      </c>
      <c r="Z87" s="112">
        <v>0</v>
      </c>
    </row>
    <row r="88" spans="1:30" ht="15" customHeight="1" x14ac:dyDescent="0.25">
      <c r="A88" s="96" t="s">
        <v>5</v>
      </c>
      <c r="B88" s="49"/>
      <c r="C88" s="97" t="str">
        <f t="shared" si="3"/>
        <v>374</v>
      </c>
      <c r="D88" s="94">
        <f t="shared" si="4"/>
        <v>1.9073569482288777E-2</v>
      </c>
      <c r="E88" s="95">
        <f t="shared" si="5"/>
        <v>1.9073569482288777E-2</v>
      </c>
      <c r="F88" s="94">
        <f t="shared" si="6"/>
        <v>5.3521126760563309E-2</v>
      </c>
      <c r="G88" s="95">
        <f t="shared" si="7"/>
        <v>5.3521126760563309E-2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5</v>
      </c>
      <c r="W88" s="112">
        <v>4</v>
      </c>
      <c r="X88" s="112">
        <v>11</v>
      </c>
      <c r="Y88" s="112">
        <v>8</v>
      </c>
      <c r="Z88" s="112">
        <v>10</v>
      </c>
    </row>
    <row r="89" spans="1:30" ht="15" customHeight="1" x14ac:dyDescent="0.25">
      <c r="A89" s="49" t="s">
        <v>6</v>
      </c>
      <c r="B89" s="49"/>
      <c r="C89" s="97" t="str">
        <f t="shared" si="3"/>
        <v>496</v>
      </c>
      <c r="D89" s="94">
        <f t="shared" si="4"/>
        <v>2.0202020202020332E-3</v>
      </c>
      <c r="E89" s="95">
        <f t="shared" si="5"/>
        <v>2.0202020202020332E-3</v>
      </c>
      <c r="F89" s="94">
        <f t="shared" si="6"/>
        <v>8.7719298245614086E-2</v>
      </c>
      <c r="G89" s="95">
        <f t="shared" si="7"/>
        <v>8.7719298245614086E-2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15</v>
      </c>
      <c r="W89" s="112">
        <v>17</v>
      </c>
      <c r="X89" s="112">
        <v>16</v>
      </c>
      <c r="Y89" s="112">
        <v>19</v>
      </c>
      <c r="Z89" s="112">
        <v>27</v>
      </c>
    </row>
    <row r="90" spans="1:30" ht="15" customHeight="1" x14ac:dyDescent="0.25">
      <c r="A90" s="49" t="s">
        <v>95</v>
      </c>
      <c r="B90" s="49"/>
      <c r="C90" s="97" t="str">
        <f t="shared" si="3"/>
        <v>$23,267</v>
      </c>
      <c r="D90" s="94">
        <f t="shared" si="4"/>
        <v>0.13071077831041444</v>
      </c>
      <c r="E90" s="95">
        <f t="shared" si="5"/>
        <v>0.13071077831041444</v>
      </c>
      <c r="F90" s="94">
        <f t="shared" si="6"/>
        <v>6.9349005383398721E-2</v>
      </c>
      <c r="G90" s="95">
        <f t="shared" si="7"/>
        <v>6.9349005383398721E-2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38</v>
      </c>
      <c r="W90" s="112">
        <v>35</v>
      </c>
      <c r="X90" s="112">
        <v>31</v>
      </c>
      <c r="Y90" s="112">
        <v>33</v>
      </c>
      <c r="Z90" s="112">
        <v>26</v>
      </c>
    </row>
    <row r="91" spans="1:30" ht="15" customHeight="1" x14ac:dyDescent="0.25">
      <c r="A91" s="49" t="s">
        <v>7</v>
      </c>
      <c r="B91" s="49"/>
      <c r="C91" s="97" t="str">
        <f t="shared" si="3"/>
        <v>$24.3 mil</v>
      </c>
      <c r="D91" s="94">
        <f t="shared" si="4"/>
        <v>-4.0557730271526538E-2</v>
      </c>
      <c r="E91" s="95">
        <f t="shared" si="5"/>
        <v>-4.0557730271526538E-2</v>
      </c>
      <c r="F91" s="94">
        <f t="shared" si="6"/>
        <v>0.42100818385260896</v>
      </c>
      <c r="G91" s="95">
        <f t="shared" si="7"/>
        <v>0.42100818385260896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233</v>
      </c>
      <c r="W91" s="112">
        <v>272</v>
      </c>
      <c r="X91" s="112">
        <v>262</v>
      </c>
      <c r="Y91" s="112">
        <v>263</v>
      </c>
      <c r="Z91" s="112">
        <v>265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14</v>
      </c>
      <c r="W93" s="112">
        <v>13</v>
      </c>
      <c r="X93" s="112">
        <v>14</v>
      </c>
      <c r="Y93" s="112">
        <v>11</v>
      </c>
      <c r="Z93" s="112">
        <v>13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58</v>
      </c>
      <c r="W94" s="112">
        <v>59</v>
      </c>
      <c r="X94" s="112">
        <v>54</v>
      </c>
      <c r="Y94" s="112">
        <v>58</v>
      </c>
      <c r="Z94" s="112">
        <v>52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3</v>
      </c>
      <c r="W95" s="112">
        <v>8</v>
      </c>
      <c r="X95" s="112">
        <v>3</v>
      </c>
      <c r="Y95" s="112">
        <v>3</v>
      </c>
      <c r="Z95" s="112">
        <v>6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33</v>
      </c>
      <c r="W96" s="112">
        <v>40</v>
      </c>
      <c r="X96" s="112">
        <v>34</v>
      </c>
      <c r="Y96" s="112">
        <v>37</v>
      </c>
      <c r="Z96" s="112">
        <v>45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22</v>
      </c>
      <c r="W97" s="112">
        <v>19</v>
      </c>
      <c r="X97" s="112">
        <v>20</v>
      </c>
      <c r="Y97" s="112">
        <v>22</v>
      </c>
      <c r="Z97" s="112">
        <v>16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12</v>
      </c>
      <c r="W98" s="112">
        <v>13</v>
      </c>
      <c r="X98" s="112">
        <v>16</v>
      </c>
      <c r="Y98" s="112">
        <v>16</v>
      </c>
      <c r="Z98" s="112">
        <v>12</v>
      </c>
    </row>
    <row r="99" spans="1:32" ht="15" customHeight="1" x14ac:dyDescent="0.25">
      <c r="S99" s="115" t="s">
        <v>188</v>
      </c>
      <c r="T99" s="115"/>
      <c r="U99" s="112"/>
      <c r="V99" s="112">
        <v>0</v>
      </c>
      <c r="W99" s="112">
        <v>0</v>
      </c>
      <c r="X99" s="112">
        <v>5</v>
      </c>
      <c r="Y99" s="112">
        <v>3</v>
      </c>
      <c r="Z99" s="112">
        <v>9</v>
      </c>
    </row>
    <row r="100" spans="1:32" ht="15" customHeight="1" x14ac:dyDescent="0.25">
      <c r="S100" s="115" t="s">
        <v>58</v>
      </c>
      <c r="T100" s="115"/>
      <c r="U100" s="112"/>
      <c r="V100" s="112">
        <v>15</v>
      </c>
      <c r="W100" s="112">
        <v>13</v>
      </c>
      <c r="X100" s="112">
        <v>9</v>
      </c>
      <c r="Y100" s="112">
        <v>9</v>
      </c>
      <c r="Z100" s="112">
        <v>9</v>
      </c>
    </row>
    <row r="101" spans="1:32" x14ac:dyDescent="0.25">
      <c r="A101" s="18"/>
      <c r="S101" s="118" t="s">
        <v>53</v>
      </c>
      <c r="T101" s="118"/>
      <c r="U101" s="112"/>
      <c r="V101" s="112">
        <v>218</v>
      </c>
      <c r="W101" s="112">
        <v>230</v>
      </c>
      <c r="X101" s="112">
        <v>218</v>
      </c>
      <c r="Y101" s="112">
        <v>228</v>
      </c>
      <c r="Z101" s="112">
        <v>230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421</v>
      </c>
      <c r="W104" s="112">
        <v>415</v>
      </c>
      <c r="X104" s="112">
        <v>403</v>
      </c>
      <c r="Y104" s="112">
        <v>424</v>
      </c>
      <c r="Z104" s="112">
        <v>400</v>
      </c>
      <c r="AB104" s="109" t="str">
        <f>TEXT(Z104,"###,###")</f>
        <v>400</v>
      </c>
      <c r="AD104" s="130">
        <f>Z104/($Z$4)*100</f>
        <v>48.543689320388353</v>
      </c>
      <c r="AF104" s="109"/>
    </row>
    <row r="105" spans="1:32" x14ac:dyDescent="0.25">
      <c r="S105" s="115" t="s">
        <v>17</v>
      </c>
      <c r="T105" s="115"/>
      <c r="U105" s="112"/>
      <c r="V105" s="112">
        <v>158</v>
      </c>
      <c r="W105" s="112">
        <v>162</v>
      </c>
      <c r="X105" s="112">
        <v>154</v>
      </c>
      <c r="Y105" s="112">
        <v>175</v>
      </c>
      <c r="Z105" s="112">
        <v>164</v>
      </c>
      <c r="AB105" s="109" t="str">
        <f>TEXT(Z105,"###,###")</f>
        <v>164</v>
      </c>
      <c r="AD105" s="130">
        <f>Z105/($Z$4)*100</f>
        <v>19.902912621359224</v>
      </c>
      <c r="AF105" s="109"/>
    </row>
    <row r="106" spans="1:32" x14ac:dyDescent="0.25">
      <c r="S106" s="118" t="s">
        <v>53</v>
      </c>
      <c r="T106" s="118"/>
      <c r="U106" s="120"/>
      <c r="V106" s="120">
        <v>579</v>
      </c>
      <c r="W106" s="120">
        <v>577</v>
      </c>
      <c r="X106" s="120">
        <v>557</v>
      </c>
      <c r="Y106" s="120">
        <v>599</v>
      </c>
      <c r="Z106" s="120">
        <v>564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134</v>
      </c>
      <c r="W108" s="112">
        <v>133</v>
      </c>
      <c r="X108" s="112">
        <v>159</v>
      </c>
      <c r="Y108" s="112">
        <v>161</v>
      </c>
      <c r="Z108" s="112">
        <v>148</v>
      </c>
      <c r="AB108" s="109" t="str">
        <f>TEXT(Z108,"###,###")</f>
        <v>148</v>
      </c>
      <c r="AD108" s="130">
        <f>Z108/($Z$4)*100</f>
        <v>17.961165048543691</v>
      </c>
      <c r="AF108" s="109"/>
    </row>
    <row r="109" spans="1:32" x14ac:dyDescent="0.25">
      <c r="S109" s="115" t="s">
        <v>20</v>
      </c>
      <c r="T109" s="115"/>
      <c r="U109" s="112"/>
      <c r="V109" s="112">
        <v>156</v>
      </c>
      <c r="W109" s="112">
        <v>179</v>
      </c>
      <c r="X109" s="112">
        <v>152</v>
      </c>
      <c r="Y109" s="112">
        <v>152</v>
      </c>
      <c r="Z109" s="112">
        <v>132</v>
      </c>
      <c r="AB109" s="109" t="str">
        <f>TEXT(Z109,"###,###")</f>
        <v>132</v>
      </c>
      <c r="AD109" s="130">
        <f>Z109/($Z$4)*100</f>
        <v>16.019417475728158</v>
      </c>
      <c r="AF109" s="109"/>
    </row>
    <row r="110" spans="1:32" x14ac:dyDescent="0.25">
      <c r="S110" s="115" t="s">
        <v>21</v>
      </c>
      <c r="T110" s="115"/>
      <c r="U110" s="112"/>
      <c r="V110" s="112">
        <v>119</v>
      </c>
      <c r="W110" s="112">
        <v>107</v>
      </c>
      <c r="X110" s="112">
        <v>76</v>
      </c>
      <c r="Y110" s="112">
        <v>98</v>
      </c>
      <c r="Z110" s="112">
        <v>93</v>
      </c>
      <c r="AB110" s="109" t="str">
        <f>TEXT(Z110,"###,###")</f>
        <v>93</v>
      </c>
      <c r="AD110" s="130">
        <f>Z110/($Z$4)*100</f>
        <v>11.286407766990292</v>
      </c>
      <c r="AF110" s="109"/>
    </row>
    <row r="111" spans="1:32" x14ac:dyDescent="0.25">
      <c r="S111" s="115" t="s">
        <v>22</v>
      </c>
      <c r="T111" s="115"/>
      <c r="U111" s="112"/>
      <c r="V111" s="112">
        <v>178</v>
      </c>
      <c r="W111" s="112">
        <v>187</v>
      </c>
      <c r="X111" s="112">
        <v>170</v>
      </c>
      <c r="Y111" s="112">
        <v>192</v>
      </c>
      <c r="Z111" s="112">
        <v>191</v>
      </c>
      <c r="AB111" s="109" t="str">
        <f>TEXT(Z111,"###,###")</f>
        <v>191</v>
      </c>
      <c r="AD111" s="130">
        <f>Z111/($Z$4)*100</f>
        <v>23.179611650485437</v>
      </c>
      <c r="AF111" s="109"/>
    </row>
    <row r="112" spans="1:32" x14ac:dyDescent="0.25">
      <c r="S112" s="118" t="s">
        <v>53</v>
      </c>
      <c r="T112" s="118"/>
      <c r="U112" s="112"/>
      <c r="V112" s="112">
        <v>835</v>
      </c>
      <c r="W112" s="112">
        <v>895</v>
      </c>
      <c r="X112" s="112">
        <v>822</v>
      </c>
      <c r="Y112" s="112">
        <v>861</v>
      </c>
      <c r="Z112" s="112">
        <v>823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44.74</v>
      </c>
      <c r="W118" s="131">
        <v>46.43</v>
      </c>
      <c r="X118" s="131">
        <v>47.84</v>
      </c>
      <c r="Y118" s="131">
        <v>48.04</v>
      </c>
      <c r="Z118" s="131">
        <v>48.02</v>
      </c>
      <c r="AB118" s="109" t="str">
        <f>TEXT(Z118,"##.0")</f>
        <v>48.0</v>
      </c>
    </row>
    <row r="120" spans="19:32" x14ac:dyDescent="0.25">
      <c r="S120" s="101" t="s">
        <v>97</v>
      </c>
      <c r="T120" s="112"/>
      <c r="U120" s="112"/>
      <c r="V120" s="112">
        <v>256</v>
      </c>
      <c r="W120" s="112">
        <v>273</v>
      </c>
      <c r="X120" s="112">
        <v>250</v>
      </c>
      <c r="Y120" s="112">
        <v>250</v>
      </c>
      <c r="Z120" s="112">
        <v>249</v>
      </c>
      <c r="AB120" s="109" t="str">
        <f>TEXT(Z120,"###,###")</f>
        <v>249</v>
      </c>
    </row>
    <row r="121" spans="19:32" x14ac:dyDescent="0.25">
      <c r="S121" s="101" t="s">
        <v>98</v>
      </c>
      <c r="T121" s="112"/>
      <c r="U121" s="112"/>
      <c r="V121" s="112">
        <v>101</v>
      </c>
      <c r="W121" s="112">
        <v>121</v>
      </c>
      <c r="X121" s="112">
        <v>129</v>
      </c>
      <c r="Y121" s="112">
        <v>134</v>
      </c>
      <c r="Z121" s="112">
        <v>147</v>
      </c>
      <c r="AB121" s="109" t="str">
        <f>TEXT(Z121,"###,###")</f>
        <v>147</v>
      </c>
    </row>
    <row r="122" spans="19:32" x14ac:dyDescent="0.25">
      <c r="S122" s="101" t="s">
        <v>99</v>
      </c>
      <c r="T122" s="112"/>
      <c r="U122" s="112"/>
      <c r="V122" s="112">
        <v>91</v>
      </c>
      <c r="W122" s="112">
        <v>100</v>
      </c>
      <c r="X122" s="112">
        <v>100</v>
      </c>
      <c r="Y122" s="112">
        <v>106</v>
      </c>
      <c r="Z122" s="112">
        <v>94</v>
      </c>
      <c r="AB122" s="109" t="str">
        <f>TEXT(Z122,"###,###")</f>
        <v>94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347</v>
      </c>
      <c r="W124" s="112">
        <v>373</v>
      </c>
      <c r="X124" s="112">
        <v>350</v>
      </c>
      <c r="Y124" s="112">
        <v>356</v>
      </c>
      <c r="Z124" s="112">
        <v>343</v>
      </c>
      <c r="AB124" s="109" t="str">
        <f>TEXT(Z124,"###,###")</f>
        <v>343</v>
      </c>
      <c r="AD124" s="127">
        <f>Z124/$Z$7*100</f>
        <v>69.153225806451616</v>
      </c>
    </row>
    <row r="125" spans="19:32" x14ac:dyDescent="0.25">
      <c r="S125" s="101" t="s">
        <v>101</v>
      </c>
      <c r="T125" s="112"/>
      <c r="U125" s="112"/>
      <c r="V125" s="112">
        <v>192</v>
      </c>
      <c r="W125" s="112">
        <v>221</v>
      </c>
      <c r="X125" s="112">
        <v>229</v>
      </c>
      <c r="Y125" s="112">
        <v>240</v>
      </c>
      <c r="Z125" s="112">
        <v>241</v>
      </c>
      <c r="AB125" s="109" t="str">
        <f>TEXT(Z125,"###,###")</f>
        <v>241</v>
      </c>
      <c r="AD125" s="127">
        <f>Z125/$Z$7*100</f>
        <v>48.588709677419359</v>
      </c>
    </row>
    <row r="127" spans="19:32" x14ac:dyDescent="0.25">
      <c r="S127" s="101" t="s">
        <v>102</v>
      </c>
      <c r="T127" s="112"/>
      <c r="U127" s="112"/>
      <c r="V127" s="112">
        <v>235</v>
      </c>
      <c r="W127" s="112">
        <v>271</v>
      </c>
      <c r="X127" s="112">
        <v>261</v>
      </c>
      <c r="Y127" s="112">
        <v>268</v>
      </c>
      <c r="Z127" s="112">
        <v>262</v>
      </c>
      <c r="AB127" s="109" t="str">
        <f>TEXT(Z127,"###,###")</f>
        <v>262</v>
      </c>
      <c r="AD127" s="127">
        <f>Z127/$Z$7*100</f>
        <v>52.822580645161288</v>
      </c>
    </row>
    <row r="128" spans="19:32" x14ac:dyDescent="0.25">
      <c r="S128" s="101" t="s">
        <v>103</v>
      </c>
      <c r="T128" s="112"/>
      <c r="U128" s="112"/>
      <c r="V128" s="112">
        <v>219</v>
      </c>
      <c r="W128" s="112">
        <v>232</v>
      </c>
      <c r="X128" s="112">
        <v>218</v>
      </c>
      <c r="Y128" s="112">
        <v>230</v>
      </c>
      <c r="Z128" s="112">
        <v>232</v>
      </c>
      <c r="AB128" s="109" t="str">
        <f>TEXT(Z128,"###,###")</f>
        <v>232</v>
      </c>
      <c r="AD128" s="127">
        <f>Z128/$Z$7*100</f>
        <v>46.774193548387096</v>
      </c>
    </row>
    <row r="130" spans="19:20" x14ac:dyDescent="0.25">
      <c r="S130" s="101" t="s">
        <v>261</v>
      </c>
      <c r="T130" s="127">
        <v>50.201612903225815</v>
      </c>
    </row>
    <row r="131" spans="19:20" x14ac:dyDescent="0.25">
      <c r="S131" s="101" t="s">
        <v>262</v>
      </c>
      <c r="T131" s="127">
        <v>29.637096774193552</v>
      </c>
    </row>
    <row r="132" spans="19:20" x14ac:dyDescent="0.25">
      <c r="S132" s="101" t="s">
        <v>263</v>
      </c>
      <c r="T132" s="127">
        <v>18.951612903225808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D2F2A0D-84C5-48B6-8725-CFE4D84DA64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433D23D-5ABE-4F24-99A9-9DA0D19FE0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EF1DA787-A0A9-42B7-8FF9-5B1551AB14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5A8EA37-75F8-414C-A097-F048A474CD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E9416-B0C9-423E-AA42-62CB2C674165}">
  <sheetPr codeName="Sheet10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151</v>
      </c>
      <c r="T1" s="99"/>
      <c r="U1" s="99"/>
      <c r="V1" s="99"/>
      <c r="W1" s="99"/>
      <c r="X1" s="99"/>
      <c r="Y1" s="100" t="s">
        <v>233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151</v>
      </c>
      <c r="Y3" s="105" t="s">
        <v>233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10.44 Peterborough,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939</v>
      </c>
      <c r="W4" s="108">
        <v>875</v>
      </c>
      <c r="X4" s="108">
        <v>936</v>
      </c>
      <c r="Y4" s="108">
        <v>1059</v>
      </c>
      <c r="Z4" s="108">
        <v>1040</v>
      </c>
      <c r="AB4" s="109" t="str">
        <f>TEXT(Z4,"###,###")</f>
        <v>1,040</v>
      </c>
      <c r="AD4" s="110">
        <f>Z4/Y4-1</f>
        <v>-1.7941454202077378E-2</v>
      </c>
      <c r="AF4" s="110">
        <f>Z4/V4-1</f>
        <v>0.10756123535676254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515</v>
      </c>
      <c r="W5" s="108">
        <v>456</v>
      </c>
      <c r="X5" s="108">
        <v>512</v>
      </c>
      <c r="Y5" s="108">
        <v>569</v>
      </c>
      <c r="Z5" s="108">
        <v>585</v>
      </c>
      <c r="AB5" s="109" t="str">
        <f>TEXT(Z5,"###,###")</f>
        <v>585</v>
      </c>
      <c r="AD5" s="110">
        <f t="shared" ref="AD5:AD9" si="0">Z5/Y5-1</f>
        <v>2.8119507908611618E-2</v>
      </c>
      <c r="AF5" s="110">
        <f t="shared" ref="AF5:AF9" si="1">Z5/V5-1</f>
        <v>0.13592233009708732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418</v>
      </c>
      <c r="W6" s="108">
        <v>415</v>
      </c>
      <c r="X6" s="108">
        <v>423</v>
      </c>
      <c r="Y6" s="108">
        <v>490</v>
      </c>
      <c r="Z6" s="108">
        <v>458</v>
      </c>
      <c r="AB6" s="109" t="str">
        <f>TEXT(Z6,"###,###")</f>
        <v>458</v>
      </c>
      <c r="AD6" s="110">
        <f t="shared" si="0"/>
        <v>-6.5306122448979598E-2</v>
      </c>
      <c r="AF6" s="110">
        <f t="shared" si="1"/>
        <v>9.5693779904306275E-2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618</v>
      </c>
      <c r="W7" s="108">
        <v>608</v>
      </c>
      <c r="X7" s="108">
        <v>624</v>
      </c>
      <c r="Y7" s="108">
        <v>649</v>
      </c>
      <c r="Z7" s="108">
        <v>638</v>
      </c>
      <c r="AB7" s="109" t="str">
        <f>TEXT(Z7,"###,###")</f>
        <v>638</v>
      </c>
      <c r="AD7" s="110">
        <f t="shared" si="0"/>
        <v>-1.6949152542372836E-2</v>
      </c>
      <c r="AF7" s="110">
        <f t="shared" si="1"/>
        <v>3.2362459546925626E-2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1,040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638</v>
      </c>
      <c r="P8" s="65"/>
      <c r="S8" s="107" t="s">
        <v>82</v>
      </c>
      <c r="T8" s="108"/>
      <c r="U8" s="108"/>
      <c r="V8" s="108">
        <v>25624</v>
      </c>
      <c r="W8" s="108">
        <v>28522.36</v>
      </c>
      <c r="X8" s="108">
        <v>26967.5</v>
      </c>
      <c r="Y8" s="108">
        <v>27340.07</v>
      </c>
      <c r="Z8" s="108">
        <v>29189.14</v>
      </c>
      <c r="AB8" s="109" t="str">
        <f>TEXT(Z8,"$###,###")</f>
        <v>$29,189</v>
      </c>
      <c r="AD8" s="110">
        <f t="shared" si="0"/>
        <v>6.7632233567799904E-2</v>
      </c>
      <c r="AF8" s="110">
        <f t="shared" si="1"/>
        <v>0.13913284420855443</v>
      </c>
    </row>
    <row r="9" spans="1:32" x14ac:dyDescent="0.25">
      <c r="A9" s="30" t="s">
        <v>14</v>
      </c>
      <c r="B9" s="69"/>
      <c r="C9" s="70"/>
      <c r="D9" s="71">
        <f>AD104</f>
        <v>72.115384615384613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53.291536050156743</v>
      </c>
      <c r="P9" s="72" t="s">
        <v>83</v>
      </c>
      <c r="S9" s="107" t="s">
        <v>7</v>
      </c>
      <c r="T9" s="108"/>
      <c r="U9" s="108"/>
      <c r="V9" s="108">
        <v>25193599</v>
      </c>
      <c r="W9" s="108">
        <v>23408971</v>
      </c>
      <c r="X9" s="108">
        <v>26210953</v>
      </c>
      <c r="Y9" s="108">
        <v>27390285</v>
      </c>
      <c r="Z9" s="108">
        <v>30172075</v>
      </c>
      <c r="AB9" s="109" t="str">
        <f>TEXT(Z9/1000000,"$#,###.0")&amp;" mil"</f>
        <v>$30.2 mil</v>
      </c>
      <c r="AD9" s="110">
        <f t="shared" si="0"/>
        <v>0.10156119222563764</v>
      </c>
      <c r="AF9" s="110">
        <f t="shared" si="1"/>
        <v>0.19760876562336338</v>
      </c>
    </row>
    <row r="10" spans="1:32" x14ac:dyDescent="0.25">
      <c r="A10" s="30" t="s">
        <v>17</v>
      </c>
      <c r="B10" s="69"/>
      <c r="C10" s="70"/>
      <c r="D10" s="71">
        <f>AD105</f>
        <v>17.884615384615383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46.394984326018808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77.899686520376179</v>
      </c>
      <c r="P11" s="72" t="s">
        <v>83</v>
      </c>
      <c r="S11" s="107" t="s">
        <v>29</v>
      </c>
      <c r="T11" s="112"/>
      <c r="U11" s="112"/>
      <c r="V11" s="112">
        <v>803</v>
      </c>
      <c r="W11" s="112">
        <v>734</v>
      </c>
      <c r="X11" s="112">
        <v>799</v>
      </c>
      <c r="Y11" s="112">
        <v>914</v>
      </c>
      <c r="Z11" s="112">
        <v>901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10.344827586206897</v>
      </c>
      <c r="P12" s="72" t="s">
        <v>83</v>
      </c>
      <c r="S12" s="107" t="s">
        <v>30</v>
      </c>
      <c r="T12" s="112"/>
      <c r="U12" s="112"/>
      <c r="V12" s="112">
        <v>132</v>
      </c>
      <c r="W12" s="112">
        <v>141</v>
      </c>
      <c r="X12" s="112">
        <v>137</v>
      </c>
      <c r="Y12" s="112">
        <v>145</v>
      </c>
      <c r="Z12" s="112">
        <v>140</v>
      </c>
    </row>
    <row r="13" spans="1:32" ht="15" customHeight="1" x14ac:dyDescent="0.25">
      <c r="A13" s="30" t="s">
        <v>19</v>
      </c>
      <c r="B13" s="70"/>
      <c r="C13" s="70"/>
      <c r="D13" s="71">
        <f>AD108</f>
        <v>15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11.598746081504702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16.442307692307693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46.4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30.57692307692308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22.327044025157232</v>
      </c>
      <c r="P15" s="72" t="s">
        <v>83</v>
      </c>
      <c r="S15" s="115" t="s">
        <v>59</v>
      </c>
      <c r="T15" s="115"/>
      <c r="U15" s="116"/>
      <c r="V15" s="116">
        <v>153</v>
      </c>
      <c r="W15" s="116">
        <v>149</v>
      </c>
      <c r="X15" s="116">
        <v>169</v>
      </c>
      <c r="Y15" s="112">
        <v>163</v>
      </c>
      <c r="Z15" s="112">
        <v>169</v>
      </c>
      <c r="AB15" s="117">
        <f t="shared" ref="AB15:AB34" si="2">IF(Z15="np",0,Z15/$Z$34)</f>
        <v>0.16218809980806143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28.076923076923077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77.672955974842779</v>
      </c>
      <c r="P16" s="37" t="s">
        <v>83</v>
      </c>
      <c r="S16" s="115" t="s">
        <v>60</v>
      </c>
      <c r="T16" s="115"/>
      <c r="U16" s="116"/>
      <c r="V16" s="116">
        <v>12</v>
      </c>
      <c r="W16" s="116">
        <v>14</v>
      </c>
      <c r="X16" s="116">
        <v>13</v>
      </c>
      <c r="Y16" s="112">
        <v>15</v>
      </c>
      <c r="Z16" s="112">
        <v>20</v>
      </c>
      <c r="AB16" s="117">
        <f t="shared" si="2"/>
        <v>1.9193857965451054E-2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100</v>
      </c>
      <c r="W17" s="116">
        <v>90</v>
      </c>
      <c r="X17" s="116">
        <v>81</v>
      </c>
      <c r="Y17" s="112">
        <v>99</v>
      </c>
      <c r="Z17" s="112">
        <v>92</v>
      </c>
      <c r="AB17" s="117">
        <f t="shared" si="2"/>
        <v>8.829174664107485E-2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6</v>
      </c>
      <c r="W18" s="116">
        <v>0</v>
      </c>
      <c r="X18" s="116">
        <v>2</v>
      </c>
      <c r="Y18" s="112">
        <v>6</v>
      </c>
      <c r="Z18" s="112">
        <v>0</v>
      </c>
      <c r="AB18" s="117">
        <f t="shared" si="2"/>
        <v>0</v>
      </c>
    </row>
    <row r="19" spans="1:28" x14ac:dyDescent="0.25">
      <c r="A19" s="61" t="str">
        <f>$S$1&amp;" ("&amp;$V$2&amp;" to "&amp;$Z$2&amp;")"</f>
        <v>Peterborough (2018-19 to 2022-23)</v>
      </c>
      <c r="B19" s="61"/>
      <c r="C19" s="61"/>
      <c r="D19" s="61"/>
      <c r="E19" s="61"/>
      <c r="F19" s="61"/>
      <c r="G19" s="61" t="str">
        <f>$S$1&amp;" ("&amp;$V$2&amp;" to "&amp;$Z$2&amp;")"</f>
        <v>Peterborough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52</v>
      </c>
      <c r="W19" s="116">
        <v>39</v>
      </c>
      <c r="X19" s="116">
        <v>34</v>
      </c>
      <c r="Y19" s="112">
        <v>44</v>
      </c>
      <c r="Z19" s="112">
        <v>37</v>
      </c>
      <c r="AB19" s="117">
        <f t="shared" si="2"/>
        <v>3.5508637236084453E-2</v>
      </c>
    </row>
    <row r="20" spans="1:28" x14ac:dyDescent="0.25">
      <c r="S20" s="115" t="s">
        <v>64</v>
      </c>
      <c r="T20" s="115"/>
      <c r="U20" s="116"/>
      <c r="V20" s="116">
        <v>7</v>
      </c>
      <c r="W20" s="116">
        <v>9</v>
      </c>
      <c r="X20" s="116">
        <v>11</v>
      </c>
      <c r="Y20" s="112">
        <v>20</v>
      </c>
      <c r="Z20" s="112">
        <v>14</v>
      </c>
      <c r="AB20" s="117">
        <f t="shared" si="2"/>
        <v>1.3435700575815739E-2</v>
      </c>
    </row>
    <row r="21" spans="1:28" x14ac:dyDescent="0.25">
      <c r="S21" s="115" t="s">
        <v>65</v>
      </c>
      <c r="T21" s="115"/>
      <c r="U21" s="116"/>
      <c r="V21" s="116">
        <v>71</v>
      </c>
      <c r="W21" s="116">
        <v>33</v>
      </c>
      <c r="X21" s="116">
        <v>89</v>
      </c>
      <c r="Y21" s="112">
        <v>109</v>
      </c>
      <c r="Z21" s="112">
        <v>108</v>
      </c>
      <c r="AB21" s="117">
        <f t="shared" si="2"/>
        <v>0.1036468330134357</v>
      </c>
    </row>
    <row r="22" spans="1:28" x14ac:dyDescent="0.25">
      <c r="S22" s="115" t="s">
        <v>66</v>
      </c>
      <c r="T22" s="115"/>
      <c r="U22" s="116"/>
      <c r="V22" s="116">
        <v>85</v>
      </c>
      <c r="W22" s="116">
        <v>59</v>
      </c>
      <c r="X22" s="116">
        <v>48</v>
      </c>
      <c r="Y22" s="112">
        <v>47</v>
      </c>
      <c r="Z22" s="112">
        <v>75</v>
      </c>
      <c r="AB22" s="117">
        <f t="shared" si="2"/>
        <v>7.1976967370441458E-2</v>
      </c>
    </row>
    <row r="23" spans="1:28" x14ac:dyDescent="0.25">
      <c r="S23" s="115" t="s">
        <v>67</v>
      </c>
      <c r="T23" s="115"/>
      <c r="U23" s="116"/>
      <c r="V23" s="116">
        <v>35</v>
      </c>
      <c r="W23" s="116">
        <v>44</v>
      </c>
      <c r="X23" s="116">
        <v>59</v>
      </c>
      <c r="Y23" s="112">
        <v>63</v>
      </c>
      <c r="Z23" s="112">
        <v>62</v>
      </c>
      <c r="AB23" s="117">
        <f t="shared" si="2"/>
        <v>5.9500959692898273E-2</v>
      </c>
    </row>
    <row r="24" spans="1:28" x14ac:dyDescent="0.25">
      <c r="S24" s="115" t="s">
        <v>68</v>
      </c>
      <c r="T24" s="115"/>
      <c r="U24" s="116"/>
      <c r="V24" s="116">
        <v>3</v>
      </c>
      <c r="W24" s="116">
        <v>9</v>
      </c>
      <c r="X24" s="116">
        <v>19</v>
      </c>
      <c r="Y24" s="112">
        <v>19</v>
      </c>
      <c r="Z24" s="112">
        <v>11</v>
      </c>
      <c r="AB24" s="117">
        <f t="shared" si="2"/>
        <v>1.055662188099808E-2</v>
      </c>
    </row>
    <row r="25" spans="1:28" x14ac:dyDescent="0.25">
      <c r="S25" s="115" t="s">
        <v>69</v>
      </c>
      <c r="T25" s="115"/>
      <c r="U25" s="116"/>
      <c r="V25" s="116">
        <v>12</v>
      </c>
      <c r="W25" s="116">
        <v>12</v>
      </c>
      <c r="X25" s="116">
        <v>14</v>
      </c>
      <c r="Y25" s="112">
        <v>16</v>
      </c>
      <c r="Z25" s="112">
        <v>21</v>
      </c>
      <c r="AB25" s="117">
        <f t="shared" si="2"/>
        <v>2.0153550863723609E-2</v>
      </c>
    </row>
    <row r="26" spans="1:28" x14ac:dyDescent="0.25">
      <c r="S26" s="115" t="s">
        <v>70</v>
      </c>
      <c r="T26" s="115"/>
      <c r="U26" s="116"/>
      <c r="V26" s="116">
        <v>6</v>
      </c>
      <c r="W26" s="116">
        <v>8</v>
      </c>
      <c r="X26" s="116">
        <v>8</v>
      </c>
      <c r="Y26" s="112">
        <v>11</v>
      </c>
      <c r="Z26" s="112">
        <v>14</v>
      </c>
      <c r="AB26" s="117">
        <f t="shared" si="2"/>
        <v>1.3435700575815739E-2</v>
      </c>
    </row>
    <row r="27" spans="1:28" x14ac:dyDescent="0.25">
      <c r="S27" s="115" t="s">
        <v>71</v>
      </c>
      <c r="T27" s="115"/>
      <c r="U27" s="116"/>
      <c r="V27" s="116">
        <v>11</v>
      </c>
      <c r="W27" s="116">
        <v>16</v>
      </c>
      <c r="X27" s="116">
        <v>13</v>
      </c>
      <c r="Y27" s="112">
        <v>28</v>
      </c>
      <c r="Z27" s="112">
        <v>15</v>
      </c>
      <c r="AB27" s="117">
        <f t="shared" si="2"/>
        <v>1.4395393474088292E-2</v>
      </c>
    </row>
    <row r="28" spans="1:28" x14ac:dyDescent="0.25">
      <c r="S28" s="115" t="s">
        <v>72</v>
      </c>
      <c r="T28" s="115"/>
      <c r="U28" s="116"/>
      <c r="V28" s="116">
        <v>65</v>
      </c>
      <c r="W28" s="116">
        <v>52</v>
      </c>
      <c r="X28" s="116">
        <v>64</v>
      </c>
      <c r="Y28" s="112">
        <v>68</v>
      </c>
      <c r="Z28" s="112">
        <v>85</v>
      </c>
      <c r="AB28" s="117">
        <f t="shared" si="2"/>
        <v>8.1573896353166989E-2</v>
      </c>
    </row>
    <row r="29" spans="1:28" x14ac:dyDescent="0.25">
      <c r="S29" s="115" t="s">
        <v>73</v>
      </c>
      <c r="T29" s="115"/>
      <c r="U29" s="116"/>
      <c r="V29" s="116">
        <v>89</v>
      </c>
      <c r="W29" s="116">
        <v>68</v>
      </c>
      <c r="X29" s="116">
        <v>70</v>
      </c>
      <c r="Y29" s="112">
        <v>85</v>
      </c>
      <c r="Z29" s="112">
        <v>80</v>
      </c>
      <c r="AB29" s="117">
        <f t="shared" si="2"/>
        <v>7.6775431861804216E-2</v>
      </c>
    </row>
    <row r="30" spans="1:28" x14ac:dyDescent="0.25">
      <c r="S30" s="115" t="s">
        <v>74</v>
      </c>
      <c r="T30" s="115"/>
      <c r="U30" s="116"/>
      <c r="V30" s="116">
        <v>58</v>
      </c>
      <c r="W30" s="116">
        <v>68</v>
      </c>
      <c r="X30" s="116">
        <v>64</v>
      </c>
      <c r="Y30" s="112">
        <v>67</v>
      </c>
      <c r="Z30" s="112">
        <v>48</v>
      </c>
      <c r="AB30" s="117">
        <f t="shared" si="2"/>
        <v>4.6065259117082535E-2</v>
      </c>
    </row>
    <row r="31" spans="1:28" x14ac:dyDescent="0.25">
      <c r="S31" s="115" t="s">
        <v>75</v>
      </c>
      <c r="T31" s="115"/>
      <c r="U31" s="116"/>
      <c r="V31" s="116">
        <v>78</v>
      </c>
      <c r="W31" s="116">
        <v>96</v>
      </c>
      <c r="X31" s="116">
        <v>80</v>
      </c>
      <c r="Y31" s="112">
        <v>88</v>
      </c>
      <c r="Z31" s="112">
        <v>94</v>
      </c>
      <c r="AB31" s="117">
        <f t="shared" si="2"/>
        <v>9.0211132437619967E-2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0</v>
      </c>
      <c r="W32" s="116">
        <v>5</v>
      </c>
      <c r="X32" s="116">
        <v>1</v>
      </c>
      <c r="Y32" s="112">
        <v>4</v>
      </c>
      <c r="Z32" s="112">
        <v>0</v>
      </c>
      <c r="AB32" s="117">
        <f t="shared" si="2"/>
        <v>0</v>
      </c>
    </row>
    <row r="33" spans="19:32" x14ac:dyDescent="0.25">
      <c r="S33" s="115" t="s">
        <v>77</v>
      </c>
      <c r="T33" s="115"/>
      <c r="U33" s="116"/>
      <c r="V33" s="116">
        <v>20</v>
      </c>
      <c r="W33" s="116">
        <v>21</v>
      </c>
      <c r="X33" s="116">
        <v>22</v>
      </c>
      <c r="Y33" s="112">
        <v>26</v>
      </c>
      <c r="Z33" s="112">
        <v>22</v>
      </c>
      <c r="AB33" s="117">
        <f t="shared" si="2"/>
        <v>2.1113243761996161E-2</v>
      </c>
    </row>
    <row r="34" spans="19:32" x14ac:dyDescent="0.25">
      <c r="S34" s="118" t="s">
        <v>53</v>
      </c>
      <c r="T34" s="118"/>
      <c r="U34" s="119"/>
      <c r="V34" s="119">
        <v>939</v>
      </c>
      <c r="W34" s="119">
        <v>879</v>
      </c>
      <c r="X34" s="119">
        <v>936</v>
      </c>
      <c r="Y34" s="120">
        <v>1062</v>
      </c>
      <c r="Z34" s="120">
        <v>1042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493</v>
      </c>
      <c r="W37" s="112">
        <v>507</v>
      </c>
      <c r="X37" s="112">
        <v>516</v>
      </c>
      <c r="Y37" s="112">
        <v>518</v>
      </c>
      <c r="Z37" s="112">
        <v>494</v>
      </c>
      <c r="AB37" s="132">
        <f>Z37/Z40*100</f>
        <v>77.672955974842779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119</v>
      </c>
      <c r="W38" s="112">
        <v>104</v>
      </c>
      <c r="X38" s="112">
        <v>105</v>
      </c>
      <c r="Y38" s="112">
        <v>134</v>
      </c>
      <c r="Z38" s="112">
        <v>142</v>
      </c>
      <c r="AB38" s="132">
        <f>Z38/Z40*100</f>
        <v>22.327044025157232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612</v>
      </c>
      <c r="W40" s="112">
        <v>611</v>
      </c>
      <c r="X40" s="112">
        <v>621</v>
      </c>
      <c r="Y40" s="112">
        <v>652</v>
      </c>
      <c r="Z40" s="112">
        <v>636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2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11</v>
      </c>
      <c r="W45" s="112">
        <v>6</v>
      </c>
      <c r="X45" s="112">
        <v>8</v>
      </c>
      <c r="Y45" s="112">
        <v>4</v>
      </c>
      <c r="Z45" s="112">
        <v>8</v>
      </c>
    </row>
    <row r="46" spans="19:32" x14ac:dyDescent="0.25">
      <c r="S46" s="115" t="s">
        <v>38</v>
      </c>
      <c r="T46" s="115"/>
      <c r="U46" s="112"/>
      <c r="V46" s="112">
        <v>38</v>
      </c>
      <c r="W46" s="112">
        <v>16</v>
      </c>
      <c r="X46" s="112">
        <v>34</v>
      </c>
      <c r="Y46" s="112">
        <v>32</v>
      </c>
      <c r="Z46" s="112">
        <v>27</v>
      </c>
    </row>
    <row r="47" spans="19:32" x14ac:dyDescent="0.25">
      <c r="S47" s="115" t="s">
        <v>39</v>
      </c>
      <c r="T47" s="115"/>
      <c r="U47" s="112"/>
      <c r="V47" s="112">
        <v>52</v>
      </c>
      <c r="W47" s="112">
        <v>53</v>
      </c>
      <c r="X47" s="112">
        <v>47</v>
      </c>
      <c r="Y47" s="112">
        <v>56</v>
      </c>
      <c r="Z47" s="112">
        <v>45</v>
      </c>
    </row>
    <row r="48" spans="19:32" x14ac:dyDescent="0.25">
      <c r="S48" s="115" t="s">
        <v>40</v>
      </c>
      <c r="T48" s="115"/>
      <c r="U48" s="112"/>
      <c r="V48" s="112">
        <v>43</v>
      </c>
      <c r="W48" s="112">
        <v>44</v>
      </c>
      <c r="X48" s="112">
        <v>51</v>
      </c>
      <c r="Y48" s="112">
        <v>87</v>
      </c>
      <c r="Z48" s="112">
        <v>89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54</v>
      </c>
      <c r="W49" s="112">
        <v>30</v>
      </c>
      <c r="X49" s="112">
        <v>41</v>
      </c>
      <c r="Y49" s="112">
        <v>40</v>
      </c>
      <c r="Z49" s="112">
        <v>50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Peterborough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41</v>
      </c>
      <c r="W50" s="112">
        <v>51</v>
      </c>
      <c r="X50" s="112">
        <v>48</v>
      </c>
      <c r="Y50" s="112">
        <v>34</v>
      </c>
      <c r="Z50" s="112">
        <v>46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27</v>
      </c>
      <c r="W51" s="112">
        <v>23</v>
      </c>
      <c r="X51" s="112">
        <v>32</v>
      </c>
      <c r="Y51" s="112">
        <v>36</v>
      </c>
      <c r="Z51" s="112">
        <v>46</v>
      </c>
    </row>
    <row r="52" spans="1:26" ht="15" customHeight="1" x14ac:dyDescent="0.25">
      <c r="S52" s="115" t="s">
        <v>44</v>
      </c>
      <c r="T52" s="115"/>
      <c r="U52" s="112"/>
      <c r="V52" s="112">
        <v>43</v>
      </c>
      <c r="W52" s="112">
        <v>43</v>
      </c>
      <c r="X52" s="112">
        <v>40</v>
      </c>
      <c r="Y52" s="112">
        <v>40</v>
      </c>
      <c r="Z52" s="112">
        <v>30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52</v>
      </c>
      <c r="W53" s="112">
        <v>43</v>
      </c>
      <c r="X53" s="112">
        <v>50</v>
      </c>
      <c r="Y53" s="112">
        <v>57</v>
      </c>
      <c r="Z53" s="112">
        <v>52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39</v>
      </c>
      <c r="W54" s="112">
        <v>46</v>
      </c>
      <c r="X54" s="112">
        <v>53</v>
      </c>
      <c r="Y54" s="112">
        <v>63</v>
      </c>
      <c r="Z54" s="112">
        <v>53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64</v>
      </c>
      <c r="W55" s="112">
        <v>53</v>
      </c>
      <c r="X55" s="112">
        <v>55</v>
      </c>
      <c r="Y55" s="112">
        <v>62</v>
      </c>
      <c r="Z55" s="112">
        <v>64</v>
      </c>
    </row>
    <row r="56" spans="1:26" ht="15" customHeight="1" x14ac:dyDescent="0.25">
      <c r="S56" s="115" t="s">
        <v>48</v>
      </c>
      <c r="T56" s="115"/>
      <c r="U56" s="112"/>
      <c r="V56" s="112">
        <v>32</v>
      </c>
      <c r="W56" s="112">
        <v>28</v>
      </c>
      <c r="X56" s="112">
        <v>29</v>
      </c>
      <c r="Y56" s="112">
        <v>34</v>
      </c>
      <c r="Z56" s="112">
        <v>46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17</v>
      </c>
      <c r="W57" s="112">
        <v>12</v>
      </c>
      <c r="X57" s="112">
        <v>17</v>
      </c>
      <c r="Y57" s="112">
        <v>21</v>
      </c>
      <c r="Z57" s="112">
        <v>21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0</v>
      </c>
      <c r="W58" s="112">
        <v>7</v>
      </c>
      <c r="X58" s="112">
        <v>3</v>
      </c>
      <c r="Y58" s="112">
        <v>5</v>
      </c>
      <c r="Z58" s="112">
        <v>4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2</v>
      </c>
      <c r="Y59" s="112">
        <v>0</v>
      </c>
      <c r="Z59" s="112">
        <v>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518</v>
      </c>
      <c r="W61" s="112">
        <v>460</v>
      </c>
      <c r="X61" s="112">
        <v>512</v>
      </c>
      <c r="Y61" s="112">
        <v>574</v>
      </c>
      <c r="Z61" s="112">
        <v>581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0</v>
      </c>
      <c r="Y63" s="112">
        <v>0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10</v>
      </c>
      <c r="W64" s="112">
        <v>8</v>
      </c>
      <c r="X64" s="112">
        <v>10</v>
      </c>
      <c r="Y64" s="112">
        <v>12</v>
      </c>
      <c r="Z64" s="112">
        <v>17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Peterborough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39</v>
      </c>
      <c r="W65" s="112">
        <v>23</v>
      </c>
      <c r="X65" s="112">
        <v>21</v>
      </c>
      <c r="Y65" s="112">
        <v>19</v>
      </c>
      <c r="Z65" s="112">
        <v>33</v>
      </c>
    </row>
    <row r="66" spans="1:26" x14ac:dyDescent="0.25">
      <c r="S66" s="115" t="s">
        <v>39</v>
      </c>
      <c r="T66" s="115"/>
      <c r="U66" s="112"/>
      <c r="V66" s="112">
        <v>26</v>
      </c>
      <c r="W66" s="112">
        <v>25</v>
      </c>
      <c r="X66" s="112">
        <v>13</v>
      </c>
      <c r="Y66" s="112">
        <v>27</v>
      </c>
      <c r="Z66" s="112">
        <v>35</v>
      </c>
    </row>
    <row r="67" spans="1:26" x14ac:dyDescent="0.25">
      <c r="S67" s="115" t="s">
        <v>40</v>
      </c>
      <c r="T67" s="115"/>
      <c r="U67" s="112"/>
      <c r="V67" s="112">
        <v>28</v>
      </c>
      <c r="W67" s="112">
        <v>24</v>
      </c>
      <c r="X67" s="112">
        <v>32</v>
      </c>
      <c r="Y67" s="112">
        <v>49</v>
      </c>
      <c r="Z67" s="112">
        <v>27</v>
      </c>
    </row>
    <row r="68" spans="1:26" x14ac:dyDescent="0.25">
      <c r="S68" s="115" t="s">
        <v>41</v>
      </c>
      <c r="T68" s="115"/>
      <c r="U68" s="112"/>
      <c r="V68" s="112">
        <v>38</v>
      </c>
      <c r="W68" s="112">
        <v>49</v>
      </c>
      <c r="X68" s="112">
        <v>26</v>
      </c>
      <c r="Y68" s="112">
        <v>15</v>
      </c>
      <c r="Z68" s="112">
        <v>17</v>
      </c>
    </row>
    <row r="69" spans="1:26" x14ac:dyDescent="0.25">
      <c r="S69" s="115" t="s">
        <v>42</v>
      </c>
      <c r="T69" s="115"/>
      <c r="U69" s="112"/>
      <c r="V69" s="112">
        <v>30</v>
      </c>
      <c r="W69" s="112">
        <v>32</v>
      </c>
      <c r="X69" s="112">
        <v>39</v>
      </c>
      <c r="Y69" s="112">
        <v>49</v>
      </c>
      <c r="Z69" s="112">
        <v>44</v>
      </c>
    </row>
    <row r="70" spans="1:26" x14ac:dyDescent="0.25">
      <c r="S70" s="115" t="s">
        <v>43</v>
      </c>
      <c r="T70" s="115"/>
      <c r="U70" s="112"/>
      <c r="V70" s="112">
        <v>33</v>
      </c>
      <c r="W70" s="112">
        <v>33</v>
      </c>
      <c r="X70" s="112">
        <v>37</v>
      </c>
      <c r="Y70" s="112">
        <v>58</v>
      </c>
      <c r="Z70" s="112">
        <v>49</v>
      </c>
    </row>
    <row r="71" spans="1:26" x14ac:dyDescent="0.25">
      <c r="S71" s="115" t="s">
        <v>44</v>
      </c>
      <c r="T71" s="115"/>
      <c r="U71" s="112"/>
      <c r="V71" s="112">
        <v>41</v>
      </c>
      <c r="W71" s="112">
        <v>36</v>
      </c>
      <c r="X71" s="112">
        <v>33</v>
      </c>
      <c r="Y71" s="112">
        <v>32</v>
      </c>
      <c r="Z71" s="112">
        <v>33</v>
      </c>
    </row>
    <row r="72" spans="1:26" x14ac:dyDescent="0.25">
      <c r="S72" s="115" t="s">
        <v>45</v>
      </c>
      <c r="T72" s="115"/>
      <c r="U72" s="112"/>
      <c r="V72" s="112">
        <v>34</v>
      </c>
      <c r="W72" s="112">
        <v>45</v>
      </c>
      <c r="X72" s="112">
        <v>57</v>
      </c>
      <c r="Y72" s="112">
        <v>50</v>
      </c>
      <c r="Z72" s="112">
        <v>44</v>
      </c>
    </row>
    <row r="73" spans="1:26" x14ac:dyDescent="0.25">
      <c r="S73" s="115" t="s">
        <v>46</v>
      </c>
      <c r="T73" s="115"/>
      <c r="U73" s="112"/>
      <c r="V73" s="112">
        <v>65</v>
      </c>
      <c r="W73" s="112">
        <v>53</v>
      </c>
      <c r="X73" s="112">
        <v>43</v>
      </c>
      <c r="Y73" s="112">
        <v>54</v>
      </c>
      <c r="Z73" s="112">
        <v>58</v>
      </c>
    </row>
    <row r="74" spans="1:26" x14ac:dyDescent="0.25">
      <c r="S74" s="115" t="s">
        <v>47</v>
      </c>
      <c r="T74" s="115"/>
      <c r="U74" s="112"/>
      <c r="V74" s="112">
        <v>46</v>
      </c>
      <c r="W74" s="112">
        <v>58</v>
      </c>
      <c r="X74" s="112">
        <v>70</v>
      </c>
      <c r="Y74" s="112">
        <v>72</v>
      </c>
      <c r="Z74" s="112">
        <v>70</v>
      </c>
    </row>
    <row r="75" spans="1:26" x14ac:dyDescent="0.25">
      <c r="S75" s="115" t="s">
        <v>48</v>
      </c>
      <c r="T75" s="115"/>
      <c r="U75" s="112"/>
      <c r="V75" s="112">
        <v>19</v>
      </c>
      <c r="W75" s="112">
        <v>27</v>
      </c>
      <c r="X75" s="112">
        <v>25</v>
      </c>
      <c r="Y75" s="112">
        <v>31</v>
      </c>
      <c r="Z75" s="112">
        <v>31</v>
      </c>
    </row>
    <row r="76" spans="1:26" x14ac:dyDescent="0.25">
      <c r="S76" s="115" t="s">
        <v>49</v>
      </c>
      <c r="T76" s="115"/>
      <c r="U76" s="112"/>
      <c r="V76" s="112">
        <v>4</v>
      </c>
      <c r="W76" s="112">
        <v>12</v>
      </c>
      <c r="X76" s="112">
        <v>12</v>
      </c>
      <c r="Y76" s="112">
        <v>22</v>
      </c>
      <c r="Z76" s="112">
        <v>9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2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5</v>
      </c>
      <c r="X79" s="112">
        <v>3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418</v>
      </c>
      <c r="W80" s="112">
        <v>415</v>
      </c>
      <c r="X80" s="112">
        <v>423</v>
      </c>
      <c r="Y80" s="112">
        <v>489</v>
      </c>
      <c r="Z80" s="112">
        <v>457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Peterborough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16</v>
      </c>
      <c r="W83" s="112">
        <v>22</v>
      </c>
      <c r="X83" s="112">
        <v>16</v>
      </c>
      <c r="Y83" s="112">
        <v>23</v>
      </c>
      <c r="Z83" s="112">
        <v>17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13</v>
      </c>
      <c r="W84" s="112">
        <v>10</v>
      </c>
      <c r="X84" s="112">
        <v>8</v>
      </c>
      <c r="Y84" s="112">
        <v>9</v>
      </c>
      <c r="Z84" s="112">
        <v>11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44</v>
      </c>
      <c r="W85" s="112">
        <v>45</v>
      </c>
      <c r="X85" s="112">
        <v>47</v>
      </c>
      <c r="Y85" s="112">
        <v>38</v>
      </c>
      <c r="Z85" s="112">
        <v>45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1,040</v>
      </c>
      <c r="D86" s="94">
        <f t="shared" ref="D86:D91" si="4">AD4</f>
        <v>-1.7941454202077378E-2</v>
      </c>
      <c r="E86" s="95">
        <f t="shared" ref="E86:E91" si="5">AD4</f>
        <v>-1.7941454202077378E-2</v>
      </c>
      <c r="F86" s="94">
        <f t="shared" ref="F86:F91" si="6">AF4</f>
        <v>0.10756123535676254</v>
      </c>
      <c r="G86" s="95">
        <f t="shared" ref="G86:G91" si="7">AF4</f>
        <v>0.10756123535676254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19</v>
      </c>
      <c r="W86" s="112">
        <v>13</v>
      </c>
      <c r="X86" s="112">
        <v>17</v>
      </c>
      <c r="Y86" s="112">
        <v>9</v>
      </c>
      <c r="Z86" s="112">
        <v>24</v>
      </c>
    </row>
    <row r="87" spans="1:30" ht="15" customHeight="1" x14ac:dyDescent="0.25">
      <c r="A87" s="96" t="s">
        <v>4</v>
      </c>
      <c r="B87" s="49"/>
      <c r="C87" s="97" t="str">
        <f t="shared" si="3"/>
        <v>585</v>
      </c>
      <c r="D87" s="94">
        <f t="shared" si="4"/>
        <v>2.8119507908611618E-2</v>
      </c>
      <c r="E87" s="95">
        <f t="shared" si="5"/>
        <v>2.8119507908611618E-2</v>
      </c>
      <c r="F87" s="94">
        <f t="shared" si="6"/>
        <v>0.13592233009708732</v>
      </c>
      <c r="G87" s="95">
        <f t="shared" si="7"/>
        <v>0.13592233009708732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9</v>
      </c>
      <c r="W87" s="112">
        <v>3</v>
      </c>
      <c r="X87" s="112">
        <v>4</v>
      </c>
      <c r="Y87" s="112">
        <v>5</v>
      </c>
      <c r="Z87" s="112">
        <v>8</v>
      </c>
    </row>
    <row r="88" spans="1:30" ht="15" customHeight="1" x14ac:dyDescent="0.25">
      <c r="A88" s="96" t="s">
        <v>5</v>
      </c>
      <c r="B88" s="49"/>
      <c r="C88" s="97" t="str">
        <f t="shared" si="3"/>
        <v>458</v>
      </c>
      <c r="D88" s="94">
        <f t="shared" si="4"/>
        <v>-6.5306122448979598E-2</v>
      </c>
      <c r="E88" s="95">
        <f t="shared" si="5"/>
        <v>-6.5306122448979598E-2</v>
      </c>
      <c r="F88" s="94">
        <f t="shared" si="6"/>
        <v>9.5693779904306275E-2</v>
      </c>
      <c r="G88" s="95">
        <f t="shared" si="7"/>
        <v>9.5693779904306275E-2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10</v>
      </c>
      <c r="W88" s="112">
        <v>16</v>
      </c>
      <c r="X88" s="112">
        <v>12</v>
      </c>
      <c r="Y88" s="112">
        <v>14</v>
      </c>
      <c r="Z88" s="112">
        <v>16</v>
      </c>
    </row>
    <row r="89" spans="1:30" ht="15" customHeight="1" x14ac:dyDescent="0.25">
      <c r="A89" s="49" t="s">
        <v>6</v>
      </c>
      <c r="B89" s="49"/>
      <c r="C89" s="97" t="str">
        <f t="shared" si="3"/>
        <v>638</v>
      </c>
      <c r="D89" s="94">
        <f t="shared" si="4"/>
        <v>-1.6949152542372836E-2</v>
      </c>
      <c r="E89" s="95">
        <f t="shared" si="5"/>
        <v>-1.6949152542372836E-2</v>
      </c>
      <c r="F89" s="94">
        <f t="shared" si="6"/>
        <v>3.2362459546925626E-2</v>
      </c>
      <c r="G89" s="95">
        <f t="shared" si="7"/>
        <v>3.2362459546925626E-2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39</v>
      </c>
      <c r="W89" s="112">
        <v>42</v>
      </c>
      <c r="X89" s="112">
        <v>45</v>
      </c>
      <c r="Y89" s="112">
        <v>42</v>
      </c>
      <c r="Z89" s="112">
        <v>57</v>
      </c>
    </row>
    <row r="90" spans="1:30" ht="15" customHeight="1" x14ac:dyDescent="0.25">
      <c r="A90" s="49" t="s">
        <v>95</v>
      </c>
      <c r="B90" s="49"/>
      <c r="C90" s="97" t="str">
        <f t="shared" si="3"/>
        <v>$29,189</v>
      </c>
      <c r="D90" s="94">
        <f t="shared" si="4"/>
        <v>6.7632233567799904E-2</v>
      </c>
      <c r="E90" s="95">
        <f t="shared" si="5"/>
        <v>6.7632233567799904E-2</v>
      </c>
      <c r="F90" s="94">
        <f t="shared" si="6"/>
        <v>0.13913284420855443</v>
      </c>
      <c r="G90" s="95">
        <f t="shared" si="7"/>
        <v>0.13913284420855443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89</v>
      </c>
      <c r="W90" s="112">
        <v>81</v>
      </c>
      <c r="X90" s="112">
        <v>96</v>
      </c>
      <c r="Y90" s="112">
        <v>102</v>
      </c>
      <c r="Z90" s="112">
        <v>88</v>
      </c>
    </row>
    <row r="91" spans="1:30" ht="15" customHeight="1" x14ac:dyDescent="0.25">
      <c r="A91" s="49" t="s">
        <v>7</v>
      </c>
      <c r="B91" s="49"/>
      <c r="C91" s="97" t="str">
        <f t="shared" si="3"/>
        <v>$30.2 mil</v>
      </c>
      <c r="D91" s="94">
        <f t="shared" si="4"/>
        <v>0.10156119222563764</v>
      </c>
      <c r="E91" s="95">
        <f t="shared" si="5"/>
        <v>0.10156119222563764</v>
      </c>
      <c r="F91" s="94">
        <f t="shared" si="6"/>
        <v>0.19760876562336338</v>
      </c>
      <c r="G91" s="95">
        <f t="shared" si="7"/>
        <v>0.19760876562336338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327</v>
      </c>
      <c r="W91" s="112">
        <v>307</v>
      </c>
      <c r="X91" s="112">
        <v>332</v>
      </c>
      <c r="Y91" s="112">
        <v>341</v>
      </c>
      <c r="Z91" s="112">
        <v>342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10</v>
      </c>
      <c r="W93" s="112">
        <v>15</v>
      </c>
      <c r="X93" s="112">
        <v>11</v>
      </c>
      <c r="Y93" s="112">
        <v>19</v>
      </c>
      <c r="Z93" s="112">
        <v>20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34</v>
      </c>
      <c r="W94" s="112">
        <v>41</v>
      </c>
      <c r="X94" s="112">
        <v>33</v>
      </c>
      <c r="Y94" s="112">
        <v>37</v>
      </c>
      <c r="Z94" s="112">
        <v>35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7</v>
      </c>
      <c r="W95" s="112">
        <v>8</v>
      </c>
      <c r="X95" s="112">
        <v>12</v>
      </c>
      <c r="Y95" s="112">
        <v>12</v>
      </c>
      <c r="Z95" s="112">
        <v>7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55</v>
      </c>
      <c r="W96" s="112">
        <v>67</v>
      </c>
      <c r="X96" s="112">
        <v>60</v>
      </c>
      <c r="Y96" s="112">
        <v>55</v>
      </c>
      <c r="Z96" s="112">
        <v>59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22</v>
      </c>
      <c r="W97" s="112">
        <v>31</v>
      </c>
      <c r="X97" s="112">
        <v>31</v>
      </c>
      <c r="Y97" s="112">
        <v>28</v>
      </c>
      <c r="Z97" s="112">
        <v>22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38</v>
      </c>
      <c r="W98" s="112">
        <v>30</v>
      </c>
      <c r="X98" s="112">
        <v>35</v>
      </c>
      <c r="Y98" s="112">
        <v>39</v>
      </c>
      <c r="Z98" s="112">
        <v>44</v>
      </c>
    </row>
    <row r="99" spans="1:32" ht="15" customHeight="1" x14ac:dyDescent="0.25">
      <c r="S99" s="115" t="s">
        <v>188</v>
      </c>
      <c r="T99" s="115"/>
      <c r="U99" s="112"/>
      <c r="V99" s="112">
        <v>5</v>
      </c>
      <c r="W99" s="112">
        <v>0</v>
      </c>
      <c r="X99" s="112">
        <v>0</v>
      </c>
      <c r="Y99" s="112">
        <v>5</v>
      </c>
      <c r="Z99" s="112">
        <v>6</v>
      </c>
    </row>
    <row r="100" spans="1:32" ht="15" customHeight="1" x14ac:dyDescent="0.25">
      <c r="S100" s="115" t="s">
        <v>58</v>
      </c>
      <c r="T100" s="115"/>
      <c r="U100" s="112"/>
      <c r="V100" s="112">
        <v>48</v>
      </c>
      <c r="W100" s="112">
        <v>59</v>
      </c>
      <c r="X100" s="112">
        <v>48</v>
      </c>
      <c r="Y100" s="112">
        <v>46</v>
      </c>
      <c r="Z100" s="112">
        <v>39</v>
      </c>
    </row>
    <row r="101" spans="1:32" x14ac:dyDescent="0.25">
      <c r="A101" s="18"/>
      <c r="S101" s="118" t="s">
        <v>53</v>
      </c>
      <c r="T101" s="118"/>
      <c r="U101" s="112"/>
      <c r="V101" s="112">
        <v>290</v>
      </c>
      <c r="W101" s="112">
        <v>303</v>
      </c>
      <c r="X101" s="112">
        <v>289</v>
      </c>
      <c r="Y101" s="112">
        <v>310</v>
      </c>
      <c r="Z101" s="112">
        <v>295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580</v>
      </c>
      <c r="W104" s="112">
        <v>600</v>
      </c>
      <c r="X104" s="112">
        <v>609</v>
      </c>
      <c r="Y104" s="112">
        <v>693</v>
      </c>
      <c r="Z104" s="112">
        <v>750</v>
      </c>
      <c r="AB104" s="109" t="str">
        <f>TEXT(Z104,"###,###")</f>
        <v>750</v>
      </c>
      <c r="AD104" s="130">
        <f>Z104/($Z$4)*100</f>
        <v>72.115384615384613</v>
      </c>
      <c r="AF104" s="109"/>
    </row>
    <row r="105" spans="1:32" x14ac:dyDescent="0.25">
      <c r="S105" s="115" t="s">
        <v>17</v>
      </c>
      <c r="T105" s="115"/>
      <c r="U105" s="112"/>
      <c r="V105" s="112">
        <v>184</v>
      </c>
      <c r="W105" s="112">
        <v>181</v>
      </c>
      <c r="X105" s="112">
        <v>176</v>
      </c>
      <c r="Y105" s="112">
        <v>212</v>
      </c>
      <c r="Z105" s="112">
        <v>186</v>
      </c>
      <c r="AB105" s="109" t="str">
        <f>TEXT(Z105,"###,###")</f>
        <v>186</v>
      </c>
      <c r="AD105" s="130">
        <f>Z105/($Z$4)*100</f>
        <v>17.884615384615383</v>
      </c>
      <c r="AF105" s="109"/>
    </row>
    <row r="106" spans="1:32" x14ac:dyDescent="0.25">
      <c r="S106" s="118" t="s">
        <v>53</v>
      </c>
      <c r="T106" s="118"/>
      <c r="U106" s="120"/>
      <c r="V106" s="120">
        <v>764</v>
      </c>
      <c r="W106" s="120">
        <v>781</v>
      </c>
      <c r="X106" s="120">
        <v>785</v>
      </c>
      <c r="Y106" s="120">
        <v>905</v>
      </c>
      <c r="Z106" s="120">
        <v>936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161</v>
      </c>
      <c r="W108" s="112">
        <v>154</v>
      </c>
      <c r="X108" s="112">
        <v>184</v>
      </c>
      <c r="Y108" s="112">
        <v>168</v>
      </c>
      <c r="Z108" s="112">
        <v>156</v>
      </c>
      <c r="AB108" s="109" t="str">
        <f>TEXT(Z108,"###,###")</f>
        <v>156</v>
      </c>
      <c r="AD108" s="130">
        <f>Z108/($Z$4)*100</f>
        <v>15</v>
      </c>
      <c r="AF108" s="109"/>
    </row>
    <row r="109" spans="1:32" x14ac:dyDescent="0.25">
      <c r="S109" s="115" t="s">
        <v>20</v>
      </c>
      <c r="T109" s="115"/>
      <c r="U109" s="112"/>
      <c r="V109" s="112">
        <v>121</v>
      </c>
      <c r="W109" s="112">
        <v>116</v>
      </c>
      <c r="X109" s="112">
        <v>163</v>
      </c>
      <c r="Y109" s="112">
        <v>182</v>
      </c>
      <c r="Z109" s="112">
        <v>171</v>
      </c>
      <c r="AB109" s="109" t="str">
        <f>TEXT(Z109,"###,###")</f>
        <v>171</v>
      </c>
      <c r="AD109" s="130">
        <f>Z109/($Z$4)*100</f>
        <v>16.442307692307693</v>
      </c>
      <c r="AF109" s="109"/>
    </row>
    <row r="110" spans="1:32" x14ac:dyDescent="0.25">
      <c r="S110" s="115" t="s">
        <v>21</v>
      </c>
      <c r="T110" s="115"/>
      <c r="U110" s="112"/>
      <c r="V110" s="112">
        <v>279</v>
      </c>
      <c r="W110" s="112">
        <v>219</v>
      </c>
      <c r="X110" s="112">
        <v>203</v>
      </c>
      <c r="Y110" s="112">
        <v>281</v>
      </c>
      <c r="Z110" s="112">
        <v>318</v>
      </c>
      <c r="AB110" s="109" t="str">
        <f>TEXT(Z110,"###,###")</f>
        <v>318</v>
      </c>
      <c r="AD110" s="130">
        <f>Z110/($Z$4)*100</f>
        <v>30.57692307692308</v>
      </c>
      <c r="AF110" s="109"/>
    </row>
    <row r="111" spans="1:32" x14ac:dyDescent="0.25">
      <c r="S111" s="115" t="s">
        <v>22</v>
      </c>
      <c r="T111" s="115"/>
      <c r="U111" s="112"/>
      <c r="V111" s="112">
        <v>234</v>
      </c>
      <c r="W111" s="112">
        <v>228</v>
      </c>
      <c r="X111" s="112">
        <v>235</v>
      </c>
      <c r="Y111" s="112">
        <v>276</v>
      </c>
      <c r="Z111" s="112">
        <v>292</v>
      </c>
      <c r="AB111" s="109" t="str">
        <f>TEXT(Z111,"###,###")</f>
        <v>292</v>
      </c>
      <c r="AD111" s="130">
        <f>Z111/($Z$4)*100</f>
        <v>28.076923076923077</v>
      </c>
      <c r="AF111" s="109"/>
    </row>
    <row r="112" spans="1:32" x14ac:dyDescent="0.25">
      <c r="S112" s="118" t="s">
        <v>53</v>
      </c>
      <c r="T112" s="118"/>
      <c r="U112" s="112"/>
      <c r="V112" s="112">
        <v>935</v>
      </c>
      <c r="W112" s="112">
        <v>875</v>
      </c>
      <c r="X112" s="112">
        <v>936</v>
      </c>
      <c r="Y112" s="112">
        <v>1060</v>
      </c>
      <c r="Z112" s="112">
        <v>1039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45.42</v>
      </c>
      <c r="W118" s="131">
        <v>46.54</v>
      </c>
      <c r="X118" s="131">
        <v>46.18</v>
      </c>
      <c r="Y118" s="131">
        <v>46.51</v>
      </c>
      <c r="Z118" s="131">
        <v>46.42</v>
      </c>
      <c r="AB118" s="109" t="str">
        <f>TEXT(Z118,"##.0")</f>
        <v>46.4</v>
      </c>
    </row>
    <row r="120" spans="19:32" x14ac:dyDescent="0.25">
      <c r="S120" s="101" t="s">
        <v>97</v>
      </c>
      <c r="T120" s="112"/>
      <c r="U120" s="112"/>
      <c r="V120" s="112">
        <v>481</v>
      </c>
      <c r="W120" s="112">
        <v>471</v>
      </c>
      <c r="X120" s="112">
        <v>487</v>
      </c>
      <c r="Y120" s="112">
        <v>502</v>
      </c>
      <c r="Z120" s="112">
        <v>497</v>
      </c>
      <c r="AB120" s="109" t="str">
        <f>TEXT(Z120,"###,###")</f>
        <v>497</v>
      </c>
    </row>
    <row r="121" spans="19:32" x14ac:dyDescent="0.25">
      <c r="S121" s="101" t="s">
        <v>98</v>
      </c>
      <c r="T121" s="112"/>
      <c r="U121" s="112"/>
      <c r="V121" s="112">
        <v>75</v>
      </c>
      <c r="W121" s="112">
        <v>79</v>
      </c>
      <c r="X121" s="112">
        <v>76</v>
      </c>
      <c r="Y121" s="112">
        <v>74</v>
      </c>
      <c r="Z121" s="112">
        <v>66</v>
      </c>
      <c r="AB121" s="109" t="str">
        <f>TEXT(Z121,"###,###")</f>
        <v>66</v>
      </c>
    </row>
    <row r="122" spans="19:32" x14ac:dyDescent="0.25">
      <c r="S122" s="101" t="s">
        <v>99</v>
      </c>
      <c r="T122" s="112"/>
      <c r="U122" s="112"/>
      <c r="V122" s="112">
        <v>61</v>
      </c>
      <c r="W122" s="112">
        <v>60</v>
      </c>
      <c r="X122" s="112">
        <v>65</v>
      </c>
      <c r="Y122" s="112">
        <v>74</v>
      </c>
      <c r="Z122" s="112">
        <v>74</v>
      </c>
      <c r="AB122" s="109" t="str">
        <f>TEXT(Z122,"###,###")</f>
        <v>74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542</v>
      </c>
      <c r="W124" s="112">
        <v>531</v>
      </c>
      <c r="X124" s="112">
        <v>552</v>
      </c>
      <c r="Y124" s="112">
        <v>576</v>
      </c>
      <c r="Z124" s="112">
        <v>571</v>
      </c>
      <c r="AB124" s="109" t="str">
        <f>TEXT(Z124,"###,###")</f>
        <v>571</v>
      </c>
      <c r="AD124" s="127">
        <f>Z124/$Z$7*100</f>
        <v>89.498432601880879</v>
      </c>
    </row>
    <row r="125" spans="19:32" x14ac:dyDescent="0.25">
      <c r="S125" s="101" t="s">
        <v>101</v>
      </c>
      <c r="T125" s="112"/>
      <c r="U125" s="112"/>
      <c r="V125" s="112">
        <v>136</v>
      </c>
      <c r="W125" s="112">
        <v>139</v>
      </c>
      <c r="X125" s="112">
        <v>141</v>
      </c>
      <c r="Y125" s="112">
        <v>148</v>
      </c>
      <c r="Z125" s="112">
        <v>140</v>
      </c>
      <c r="AB125" s="109" t="str">
        <f>TEXT(Z125,"###,###")</f>
        <v>140</v>
      </c>
      <c r="AD125" s="127">
        <f>Z125/$Z$7*100</f>
        <v>21.9435736677116</v>
      </c>
    </row>
    <row r="127" spans="19:32" x14ac:dyDescent="0.25">
      <c r="S127" s="101" t="s">
        <v>102</v>
      </c>
      <c r="T127" s="112"/>
      <c r="U127" s="112"/>
      <c r="V127" s="112">
        <v>324</v>
      </c>
      <c r="W127" s="112">
        <v>309</v>
      </c>
      <c r="X127" s="112">
        <v>333</v>
      </c>
      <c r="Y127" s="112">
        <v>338</v>
      </c>
      <c r="Z127" s="112">
        <v>340</v>
      </c>
      <c r="AB127" s="109" t="str">
        <f>TEXT(Z127,"###,###")</f>
        <v>340</v>
      </c>
      <c r="AD127" s="127">
        <f>Z127/$Z$7*100</f>
        <v>53.291536050156743</v>
      </c>
    </row>
    <row r="128" spans="19:32" x14ac:dyDescent="0.25">
      <c r="S128" s="101" t="s">
        <v>103</v>
      </c>
      <c r="T128" s="112"/>
      <c r="U128" s="112"/>
      <c r="V128" s="112">
        <v>291</v>
      </c>
      <c r="W128" s="112">
        <v>300</v>
      </c>
      <c r="X128" s="112">
        <v>293</v>
      </c>
      <c r="Y128" s="112">
        <v>312</v>
      </c>
      <c r="Z128" s="112">
        <v>296</v>
      </c>
      <c r="AB128" s="109" t="str">
        <f>TEXT(Z128,"###,###")</f>
        <v>296</v>
      </c>
      <c r="AD128" s="127">
        <f>Z128/$Z$7*100</f>
        <v>46.394984326018808</v>
      </c>
    </row>
    <row r="130" spans="19:20" x14ac:dyDescent="0.25">
      <c r="S130" s="101" t="s">
        <v>261</v>
      </c>
      <c r="T130" s="127">
        <v>77.899686520376179</v>
      </c>
    </row>
    <row r="131" spans="19:20" x14ac:dyDescent="0.25">
      <c r="S131" s="101" t="s">
        <v>262</v>
      </c>
      <c r="T131" s="127">
        <v>10.344827586206897</v>
      </c>
    </row>
    <row r="132" spans="19:20" x14ac:dyDescent="0.25">
      <c r="S132" s="101" t="s">
        <v>263</v>
      </c>
      <c r="T132" s="127">
        <v>11.598746081504702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D625185-E73D-4D0F-BC97-6C32AA9908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62CFA03-8B2F-4068-8874-D1C1C526F1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471DD57-9BE5-460B-B6B4-FEA4ABA490C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FB72F2D4-B871-43C0-8D96-B73C376924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327AE-A25B-4B36-81F1-2325A66966F0}">
  <sheetPr codeName="Sheet10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152</v>
      </c>
      <c r="T1" s="99"/>
      <c r="U1" s="99"/>
      <c r="V1" s="99"/>
      <c r="W1" s="99"/>
      <c r="X1" s="99"/>
      <c r="Y1" s="100" t="s">
        <v>234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152</v>
      </c>
      <c r="Y3" s="105" t="s">
        <v>234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10.45 Playford,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59145</v>
      </c>
      <c r="W4" s="108">
        <v>60142</v>
      </c>
      <c r="X4" s="108">
        <v>65537</v>
      </c>
      <c r="Y4" s="108">
        <v>75184</v>
      </c>
      <c r="Z4" s="108">
        <v>79447</v>
      </c>
      <c r="AB4" s="109" t="str">
        <f>TEXT(Z4,"###,###")</f>
        <v>79,447</v>
      </c>
      <c r="AD4" s="110">
        <f>Z4/Y4-1</f>
        <v>5.670089380719312E-2</v>
      </c>
      <c r="AF4" s="110">
        <f>Z4/V4-1</f>
        <v>0.34325809451348377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32299</v>
      </c>
      <c r="W5" s="108">
        <v>32624</v>
      </c>
      <c r="X5" s="108">
        <v>35481</v>
      </c>
      <c r="Y5" s="108">
        <v>40156</v>
      </c>
      <c r="Z5" s="108">
        <v>42211</v>
      </c>
      <c r="AB5" s="109" t="str">
        <f>TEXT(Z5,"###,###")</f>
        <v>42,211</v>
      </c>
      <c r="AD5" s="110">
        <f t="shared" ref="AD5:AD9" si="0">Z5/Y5-1</f>
        <v>5.1175415878075503E-2</v>
      </c>
      <c r="AF5" s="110">
        <f t="shared" ref="AF5:AF9" si="1">Z5/V5-1</f>
        <v>0.306882566023716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26845</v>
      </c>
      <c r="W6" s="108">
        <v>27516</v>
      </c>
      <c r="X6" s="108">
        <v>30008</v>
      </c>
      <c r="Y6" s="108">
        <v>34980</v>
      </c>
      <c r="Z6" s="108">
        <v>37178</v>
      </c>
      <c r="AB6" s="109" t="str">
        <f>TEXT(Z6,"###,###")</f>
        <v>37,178</v>
      </c>
      <c r="AD6" s="110">
        <f t="shared" si="0"/>
        <v>6.2835906232132643E-2</v>
      </c>
      <c r="AF6" s="110">
        <f t="shared" si="1"/>
        <v>0.38491339169305272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43397</v>
      </c>
      <c r="W7" s="108">
        <v>44568</v>
      </c>
      <c r="X7" s="108">
        <v>46692</v>
      </c>
      <c r="Y7" s="108">
        <v>50551</v>
      </c>
      <c r="Z7" s="108">
        <v>53514</v>
      </c>
      <c r="AB7" s="109" t="str">
        <f>TEXT(Z7,"###,###")</f>
        <v>53,514</v>
      </c>
      <c r="AD7" s="110">
        <f t="shared" si="0"/>
        <v>5.8614072916460591E-2</v>
      </c>
      <c r="AF7" s="110">
        <f t="shared" si="1"/>
        <v>0.23312671382814476</v>
      </c>
    </row>
    <row r="8" spans="1:32" ht="17.25" customHeight="1" x14ac:dyDescent="0.25">
      <c r="A8" s="62" t="s">
        <v>12</v>
      </c>
      <c r="B8" s="63"/>
      <c r="C8" s="29"/>
      <c r="D8" s="64" t="str">
        <f>AB4</f>
        <v>79,447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53,514</v>
      </c>
      <c r="P8" s="65"/>
      <c r="S8" s="107" t="s">
        <v>82</v>
      </c>
      <c r="T8" s="108"/>
      <c r="U8" s="108"/>
      <c r="V8" s="108">
        <v>43526.25</v>
      </c>
      <c r="W8" s="108">
        <v>44135.08</v>
      </c>
      <c r="X8" s="108">
        <v>45421.440000000002</v>
      </c>
      <c r="Y8" s="108">
        <v>45194</v>
      </c>
      <c r="Z8" s="108">
        <v>47718.37</v>
      </c>
      <c r="AB8" s="109" t="str">
        <f>TEXT(Z8,"$###,###")</f>
        <v>$47,718</v>
      </c>
      <c r="AD8" s="110">
        <f t="shared" si="0"/>
        <v>5.5856308359516715E-2</v>
      </c>
      <c r="AF8" s="110">
        <f t="shared" si="1"/>
        <v>9.6312455127652852E-2</v>
      </c>
    </row>
    <row r="9" spans="1:32" x14ac:dyDescent="0.25">
      <c r="A9" s="30" t="s">
        <v>14</v>
      </c>
      <c r="B9" s="69"/>
      <c r="C9" s="70"/>
      <c r="D9" s="71">
        <f>AD104</f>
        <v>83.582765869069945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53.470119968606348</v>
      </c>
      <c r="P9" s="72" t="s">
        <v>83</v>
      </c>
      <c r="S9" s="107" t="s">
        <v>7</v>
      </c>
      <c r="T9" s="108"/>
      <c r="U9" s="108"/>
      <c r="V9" s="108">
        <v>2128660684</v>
      </c>
      <c r="W9" s="108">
        <v>2256112098</v>
      </c>
      <c r="X9" s="108">
        <v>2408201986</v>
      </c>
      <c r="Y9" s="108">
        <v>2717616226</v>
      </c>
      <c r="Z9" s="108">
        <v>3046043229</v>
      </c>
      <c r="AB9" s="109" t="str">
        <f>TEXT(Z9/1000000,"$#,###.0")&amp;" mil"</f>
        <v>$3,046.0 mil</v>
      </c>
      <c r="AD9" s="110">
        <f t="shared" si="0"/>
        <v>0.12085113411447512</v>
      </c>
      <c r="AF9" s="110">
        <f t="shared" si="1"/>
        <v>0.43096701691137174</v>
      </c>
    </row>
    <row r="10" spans="1:32" x14ac:dyDescent="0.25">
      <c r="A10" s="30" t="s">
        <v>17</v>
      </c>
      <c r="B10" s="69"/>
      <c r="C10" s="70"/>
      <c r="D10" s="71">
        <f>AD105</f>
        <v>11.728573766158572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46.430840527712377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89.236461486713765</v>
      </c>
      <c r="P11" s="72" t="s">
        <v>83</v>
      </c>
      <c r="S11" s="107" t="s">
        <v>29</v>
      </c>
      <c r="T11" s="112"/>
      <c r="U11" s="112"/>
      <c r="V11" s="112">
        <v>54831</v>
      </c>
      <c r="W11" s="112">
        <v>55475</v>
      </c>
      <c r="X11" s="112">
        <v>60593</v>
      </c>
      <c r="Y11" s="112">
        <v>69798</v>
      </c>
      <c r="Z11" s="112">
        <v>73688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5.4471727024703815</v>
      </c>
      <c r="P12" s="72" t="s">
        <v>83</v>
      </c>
      <c r="S12" s="107" t="s">
        <v>30</v>
      </c>
      <c r="T12" s="112"/>
      <c r="U12" s="112"/>
      <c r="V12" s="112">
        <v>4311</v>
      </c>
      <c r="W12" s="112">
        <v>4668</v>
      </c>
      <c r="X12" s="112">
        <v>4944</v>
      </c>
      <c r="Y12" s="112">
        <v>5385</v>
      </c>
      <c r="Z12" s="112">
        <v>5755</v>
      </c>
    </row>
    <row r="13" spans="1:32" ht="15" customHeight="1" x14ac:dyDescent="0.25">
      <c r="A13" s="30" t="s">
        <v>19</v>
      </c>
      <c r="B13" s="70"/>
      <c r="C13" s="70"/>
      <c r="D13" s="71">
        <f>AD108</f>
        <v>9.8052789910254639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5.310759801173524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11.69962364847005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38.5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23.877553589185244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18.836192398250926</v>
      </c>
      <c r="P15" s="72" t="s">
        <v>83</v>
      </c>
      <c r="S15" s="115" t="s">
        <v>59</v>
      </c>
      <c r="T15" s="115"/>
      <c r="U15" s="116"/>
      <c r="V15" s="116">
        <v>949</v>
      </c>
      <c r="W15" s="116">
        <v>1011</v>
      </c>
      <c r="X15" s="116">
        <v>1165</v>
      </c>
      <c r="Y15" s="112">
        <v>1364</v>
      </c>
      <c r="Z15" s="112">
        <v>1281</v>
      </c>
      <c r="AB15" s="117">
        <f t="shared" ref="AB15:AB34" si="2">IF(Z15="np",0,Z15/$Z$34)</f>
        <v>1.6124362766693941E-2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49.932659508854961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81.16380760174907</v>
      </c>
      <c r="P16" s="37" t="s">
        <v>83</v>
      </c>
      <c r="S16" s="115" t="s">
        <v>60</v>
      </c>
      <c r="T16" s="115"/>
      <c r="U16" s="116"/>
      <c r="V16" s="116">
        <v>304</v>
      </c>
      <c r="W16" s="116">
        <v>339</v>
      </c>
      <c r="X16" s="116">
        <v>379</v>
      </c>
      <c r="Y16" s="112">
        <v>456</v>
      </c>
      <c r="Z16" s="112">
        <v>573</v>
      </c>
      <c r="AB16" s="117">
        <f t="shared" si="2"/>
        <v>7.2125369752659074E-3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5522</v>
      </c>
      <c r="W17" s="116">
        <v>5371</v>
      </c>
      <c r="X17" s="116">
        <v>5831</v>
      </c>
      <c r="Y17" s="112">
        <v>6587</v>
      </c>
      <c r="Z17" s="112">
        <v>6833</v>
      </c>
      <c r="AB17" s="117">
        <f t="shared" si="2"/>
        <v>8.6009188746931836E-2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487</v>
      </c>
      <c r="W18" s="116">
        <v>412</v>
      </c>
      <c r="X18" s="116">
        <v>526</v>
      </c>
      <c r="Y18" s="112">
        <v>630</v>
      </c>
      <c r="Z18" s="112">
        <v>682</v>
      </c>
      <c r="AB18" s="117">
        <f t="shared" si="2"/>
        <v>8.5845553527597717E-3</v>
      </c>
    </row>
    <row r="19" spans="1:28" x14ac:dyDescent="0.25">
      <c r="A19" s="61" t="str">
        <f>$S$1&amp;" ("&amp;$V$2&amp;" to "&amp;$Z$2&amp;")"</f>
        <v>Playford (2018-19 to 2022-23)</v>
      </c>
      <c r="B19" s="61"/>
      <c r="C19" s="61"/>
      <c r="D19" s="61"/>
      <c r="E19" s="61"/>
      <c r="F19" s="61"/>
      <c r="G19" s="61" t="str">
        <f>$S$1&amp;" ("&amp;$V$2&amp;" to "&amp;$Z$2&amp;")"</f>
        <v>Playford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4429</v>
      </c>
      <c r="W19" s="116">
        <v>4511</v>
      </c>
      <c r="X19" s="116">
        <v>4931</v>
      </c>
      <c r="Y19" s="112">
        <v>5377</v>
      </c>
      <c r="Z19" s="112">
        <v>5657</v>
      </c>
      <c r="AB19" s="117">
        <f t="shared" si="2"/>
        <v>7.1206495059475114E-2</v>
      </c>
    </row>
    <row r="20" spans="1:28" x14ac:dyDescent="0.25">
      <c r="S20" s="115" t="s">
        <v>64</v>
      </c>
      <c r="T20" s="115"/>
      <c r="U20" s="116"/>
      <c r="V20" s="116">
        <v>2607</v>
      </c>
      <c r="W20" s="116">
        <v>2667</v>
      </c>
      <c r="X20" s="116">
        <v>2982</v>
      </c>
      <c r="Y20" s="112">
        <v>3160</v>
      </c>
      <c r="Z20" s="112">
        <v>3368</v>
      </c>
      <c r="AB20" s="117">
        <f t="shared" si="2"/>
        <v>4.2394109132103973E-2</v>
      </c>
    </row>
    <row r="21" spans="1:28" x14ac:dyDescent="0.25">
      <c r="S21" s="115" t="s">
        <v>65</v>
      </c>
      <c r="T21" s="115"/>
      <c r="U21" s="116"/>
      <c r="V21" s="116">
        <v>6454</v>
      </c>
      <c r="W21" s="116">
        <v>7176</v>
      </c>
      <c r="X21" s="116">
        <v>7382</v>
      </c>
      <c r="Y21" s="112">
        <v>8502</v>
      </c>
      <c r="Z21" s="112">
        <v>9004</v>
      </c>
      <c r="AB21" s="117">
        <f t="shared" si="2"/>
        <v>0.11333627037573164</v>
      </c>
    </row>
    <row r="22" spans="1:28" x14ac:dyDescent="0.25">
      <c r="S22" s="115" t="s">
        <v>66</v>
      </c>
      <c r="T22" s="115"/>
      <c r="U22" s="116"/>
      <c r="V22" s="116">
        <v>3332</v>
      </c>
      <c r="W22" s="116">
        <v>3293</v>
      </c>
      <c r="X22" s="116">
        <v>4021</v>
      </c>
      <c r="Y22" s="112">
        <v>4625</v>
      </c>
      <c r="Z22" s="112">
        <v>4933</v>
      </c>
      <c r="AB22" s="117">
        <f t="shared" si="2"/>
        <v>6.2093272075020453E-2</v>
      </c>
    </row>
    <row r="23" spans="1:28" x14ac:dyDescent="0.25">
      <c r="S23" s="115" t="s">
        <v>67</v>
      </c>
      <c r="T23" s="115"/>
      <c r="U23" s="116"/>
      <c r="V23" s="116">
        <v>3260</v>
      </c>
      <c r="W23" s="116">
        <v>3292</v>
      </c>
      <c r="X23" s="116">
        <v>3714</v>
      </c>
      <c r="Y23" s="112">
        <v>4248</v>
      </c>
      <c r="Z23" s="112">
        <v>4548</v>
      </c>
      <c r="AB23" s="117">
        <f t="shared" si="2"/>
        <v>5.7247152117817356E-2</v>
      </c>
    </row>
    <row r="24" spans="1:28" x14ac:dyDescent="0.25">
      <c r="S24" s="115" t="s">
        <v>68</v>
      </c>
      <c r="T24" s="115"/>
      <c r="U24" s="116"/>
      <c r="V24" s="116">
        <v>353</v>
      </c>
      <c r="W24" s="116">
        <v>373</v>
      </c>
      <c r="X24" s="116">
        <v>333</v>
      </c>
      <c r="Y24" s="112">
        <v>398</v>
      </c>
      <c r="Z24" s="112">
        <v>455</v>
      </c>
      <c r="AB24" s="117">
        <f t="shared" si="2"/>
        <v>5.7272326766945689E-3</v>
      </c>
    </row>
    <row r="25" spans="1:28" x14ac:dyDescent="0.25">
      <c r="S25" s="115" t="s">
        <v>69</v>
      </c>
      <c r="T25" s="115"/>
      <c r="U25" s="116"/>
      <c r="V25" s="116">
        <v>1575</v>
      </c>
      <c r="W25" s="116">
        <v>1737</v>
      </c>
      <c r="X25" s="116">
        <v>1922</v>
      </c>
      <c r="Y25" s="112">
        <v>2218</v>
      </c>
      <c r="Z25" s="112">
        <v>2386</v>
      </c>
      <c r="AB25" s="117">
        <f t="shared" si="2"/>
        <v>3.0033356410095035E-2</v>
      </c>
    </row>
    <row r="26" spans="1:28" x14ac:dyDescent="0.25">
      <c r="S26" s="115" t="s">
        <v>70</v>
      </c>
      <c r="T26" s="115"/>
      <c r="U26" s="116"/>
      <c r="V26" s="116">
        <v>816</v>
      </c>
      <c r="W26" s="116">
        <v>818</v>
      </c>
      <c r="X26" s="116">
        <v>902</v>
      </c>
      <c r="Y26" s="112">
        <v>1020</v>
      </c>
      <c r="Z26" s="112">
        <v>1234</v>
      </c>
      <c r="AB26" s="117">
        <f t="shared" si="2"/>
        <v>1.5532758512178236E-2</v>
      </c>
    </row>
    <row r="27" spans="1:28" x14ac:dyDescent="0.25">
      <c r="S27" s="115" t="s">
        <v>71</v>
      </c>
      <c r="T27" s="115"/>
      <c r="U27" s="116"/>
      <c r="V27" s="116">
        <v>2311</v>
      </c>
      <c r="W27" s="116">
        <v>2319</v>
      </c>
      <c r="X27" s="116">
        <v>2593</v>
      </c>
      <c r="Y27" s="112">
        <v>3002</v>
      </c>
      <c r="Z27" s="112">
        <v>3126</v>
      </c>
      <c r="AB27" s="117">
        <f t="shared" si="2"/>
        <v>3.9347976587576314E-2</v>
      </c>
    </row>
    <row r="28" spans="1:28" x14ac:dyDescent="0.25">
      <c r="S28" s="115" t="s">
        <v>72</v>
      </c>
      <c r="T28" s="115"/>
      <c r="U28" s="116"/>
      <c r="V28" s="116">
        <v>7319</v>
      </c>
      <c r="W28" s="116">
        <v>7387</v>
      </c>
      <c r="X28" s="116">
        <v>8188</v>
      </c>
      <c r="Y28" s="112">
        <v>9845</v>
      </c>
      <c r="Z28" s="112">
        <v>9903</v>
      </c>
      <c r="AB28" s="117">
        <f t="shared" si="2"/>
        <v>0.12465227515891497</v>
      </c>
    </row>
    <row r="29" spans="1:28" x14ac:dyDescent="0.25">
      <c r="S29" s="115" t="s">
        <v>73</v>
      </c>
      <c r="T29" s="115"/>
      <c r="U29" s="116"/>
      <c r="V29" s="116">
        <v>4022</v>
      </c>
      <c r="W29" s="116">
        <v>3660</v>
      </c>
      <c r="X29" s="116">
        <v>3641</v>
      </c>
      <c r="Y29" s="112">
        <v>4412</v>
      </c>
      <c r="Z29" s="112">
        <v>4400</v>
      </c>
      <c r="AB29" s="117">
        <f t="shared" si="2"/>
        <v>5.5384228082321102E-2</v>
      </c>
    </row>
    <row r="30" spans="1:28" x14ac:dyDescent="0.25">
      <c r="S30" s="115" t="s">
        <v>74</v>
      </c>
      <c r="T30" s="115"/>
      <c r="U30" s="116"/>
      <c r="V30" s="116">
        <v>3081</v>
      </c>
      <c r="W30" s="116">
        <v>3218</v>
      </c>
      <c r="X30" s="116">
        <v>3185</v>
      </c>
      <c r="Y30" s="112">
        <v>3465</v>
      </c>
      <c r="Z30" s="112">
        <v>3802</v>
      </c>
      <c r="AB30" s="117">
        <f t="shared" si="2"/>
        <v>4.7857007992951096E-2</v>
      </c>
    </row>
    <row r="31" spans="1:28" x14ac:dyDescent="0.25">
      <c r="S31" s="115" t="s">
        <v>75</v>
      </c>
      <c r="T31" s="115"/>
      <c r="U31" s="116"/>
      <c r="V31" s="116">
        <v>7301</v>
      </c>
      <c r="W31" s="116">
        <v>7815</v>
      </c>
      <c r="X31" s="116">
        <v>9155</v>
      </c>
      <c r="Y31" s="112">
        <v>10678</v>
      </c>
      <c r="Z31" s="112">
        <v>12131</v>
      </c>
      <c r="AB31" s="117">
        <f t="shared" si="2"/>
        <v>0.15269683428787212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662</v>
      </c>
      <c r="W32" s="116">
        <v>757</v>
      </c>
      <c r="X32" s="116">
        <v>785</v>
      </c>
      <c r="Y32" s="112">
        <v>890</v>
      </c>
      <c r="Z32" s="112">
        <v>988</v>
      </c>
      <c r="AB32" s="117">
        <f t="shared" si="2"/>
        <v>1.243627666939392E-2</v>
      </c>
    </row>
    <row r="33" spans="19:32" x14ac:dyDescent="0.25">
      <c r="S33" s="115" t="s">
        <v>77</v>
      </c>
      <c r="T33" s="115"/>
      <c r="U33" s="116"/>
      <c r="V33" s="116">
        <v>2013</v>
      </c>
      <c r="W33" s="116">
        <v>2122</v>
      </c>
      <c r="X33" s="116">
        <v>2409</v>
      </c>
      <c r="Y33" s="112">
        <v>2806</v>
      </c>
      <c r="Z33" s="112">
        <v>2964</v>
      </c>
      <c r="AB33" s="117">
        <f t="shared" si="2"/>
        <v>3.7308830008181762E-2</v>
      </c>
    </row>
    <row r="34" spans="19:32" x14ac:dyDescent="0.25">
      <c r="S34" s="118" t="s">
        <v>53</v>
      </c>
      <c r="T34" s="118"/>
      <c r="U34" s="119"/>
      <c r="V34" s="119">
        <v>59144</v>
      </c>
      <c r="W34" s="119">
        <v>60141</v>
      </c>
      <c r="X34" s="119">
        <v>65537</v>
      </c>
      <c r="Y34" s="120">
        <v>75181</v>
      </c>
      <c r="Z34" s="120">
        <v>79445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36897</v>
      </c>
      <c r="W37" s="112">
        <v>37586</v>
      </c>
      <c r="X37" s="112">
        <v>39360</v>
      </c>
      <c r="Y37" s="112">
        <v>41000</v>
      </c>
      <c r="Z37" s="112">
        <v>43434</v>
      </c>
      <c r="AB37" s="132">
        <f>Z37/Z40*100</f>
        <v>81.16380760174907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6500</v>
      </c>
      <c r="W38" s="112">
        <v>6980</v>
      </c>
      <c r="X38" s="112">
        <v>7335</v>
      </c>
      <c r="Y38" s="112">
        <v>9550</v>
      </c>
      <c r="Z38" s="112">
        <v>10080</v>
      </c>
      <c r="AB38" s="132">
        <f>Z38/Z40*100</f>
        <v>18.836192398250926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43397</v>
      </c>
      <c r="W40" s="112">
        <v>44566</v>
      </c>
      <c r="X40" s="112">
        <v>46695</v>
      </c>
      <c r="Y40" s="112">
        <v>50550</v>
      </c>
      <c r="Z40" s="112">
        <v>53514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31</v>
      </c>
      <c r="W44" s="112">
        <v>39</v>
      </c>
      <c r="X44" s="112">
        <v>41</v>
      </c>
      <c r="Y44" s="112">
        <v>47</v>
      </c>
      <c r="Z44" s="112">
        <v>54</v>
      </c>
    </row>
    <row r="45" spans="19:32" x14ac:dyDescent="0.25">
      <c r="S45" s="115" t="s">
        <v>37</v>
      </c>
      <c r="T45" s="115"/>
      <c r="U45" s="112"/>
      <c r="V45" s="112">
        <v>549</v>
      </c>
      <c r="W45" s="112">
        <v>573</v>
      </c>
      <c r="X45" s="112">
        <v>710</v>
      </c>
      <c r="Y45" s="112">
        <v>915</v>
      </c>
      <c r="Z45" s="112">
        <v>964</v>
      </c>
    </row>
    <row r="46" spans="19:32" x14ac:dyDescent="0.25">
      <c r="S46" s="115" t="s">
        <v>38</v>
      </c>
      <c r="T46" s="115"/>
      <c r="U46" s="112"/>
      <c r="V46" s="112">
        <v>1787</v>
      </c>
      <c r="W46" s="112">
        <v>1720</v>
      </c>
      <c r="X46" s="112">
        <v>1977</v>
      </c>
      <c r="Y46" s="112">
        <v>2433</v>
      </c>
      <c r="Z46" s="112">
        <v>2532</v>
      </c>
    </row>
    <row r="47" spans="19:32" x14ac:dyDescent="0.25">
      <c r="S47" s="115" t="s">
        <v>39</v>
      </c>
      <c r="T47" s="115"/>
      <c r="U47" s="112"/>
      <c r="V47" s="112">
        <v>3474</v>
      </c>
      <c r="W47" s="112">
        <v>3424</v>
      </c>
      <c r="X47" s="112">
        <v>3624</v>
      </c>
      <c r="Y47" s="112">
        <v>4198</v>
      </c>
      <c r="Z47" s="112">
        <v>4395</v>
      </c>
    </row>
    <row r="48" spans="19:32" x14ac:dyDescent="0.25">
      <c r="S48" s="115" t="s">
        <v>40</v>
      </c>
      <c r="T48" s="115"/>
      <c r="U48" s="112"/>
      <c r="V48" s="112">
        <v>4791</v>
      </c>
      <c r="W48" s="112">
        <v>4814</v>
      </c>
      <c r="X48" s="112">
        <v>5449</v>
      </c>
      <c r="Y48" s="112">
        <v>6228</v>
      </c>
      <c r="Z48" s="112">
        <v>6501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4588</v>
      </c>
      <c r="W49" s="112">
        <v>4534</v>
      </c>
      <c r="X49" s="112">
        <v>4766</v>
      </c>
      <c r="Y49" s="112">
        <v>5489</v>
      </c>
      <c r="Z49" s="112">
        <v>6047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Playford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3592</v>
      </c>
      <c r="W50" s="112">
        <v>3834</v>
      </c>
      <c r="X50" s="112">
        <v>4373</v>
      </c>
      <c r="Y50" s="112">
        <v>5010</v>
      </c>
      <c r="Z50" s="112">
        <v>5261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3035</v>
      </c>
      <c r="W51" s="112">
        <v>3083</v>
      </c>
      <c r="X51" s="112">
        <v>3297</v>
      </c>
      <c r="Y51" s="112">
        <v>3738</v>
      </c>
      <c r="Z51" s="112">
        <v>4029</v>
      </c>
    </row>
    <row r="52" spans="1:26" ht="15" customHeight="1" x14ac:dyDescent="0.25">
      <c r="S52" s="115" t="s">
        <v>44</v>
      </c>
      <c r="T52" s="115"/>
      <c r="U52" s="112"/>
      <c r="V52" s="112">
        <v>2857</v>
      </c>
      <c r="W52" s="112">
        <v>2819</v>
      </c>
      <c r="X52" s="112">
        <v>2920</v>
      </c>
      <c r="Y52" s="112">
        <v>3244</v>
      </c>
      <c r="Z52" s="112">
        <v>3301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2751</v>
      </c>
      <c r="W53" s="112">
        <v>2749</v>
      </c>
      <c r="X53" s="112">
        <v>2928</v>
      </c>
      <c r="Y53" s="112">
        <v>2999</v>
      </c>
      <c r="Z53" s="112">
        <v>3098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2393</v>
      </c>
      <c r="W54" s="112">
        <v>2387</v>
      </c>
      <c r="X54" s="112">
        <v>2520</v>
      </c>
      <c r="Y54" s="112">
        <v>2748</v>
      </c>
      <c r="Z54" s="112">
        <v>2722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1588</v>
      </c>
      <c r="W55" s="112">
        <v>1698</v>
      </c>
      <c r="X55" s="112">
        <v>1790</v>
      </c>
      <c r="Y55" s="112">
        <v>1915</v>
      </c>
      <c r="Z55" s="112">
        <v>2023</v>
      </c>
    </row>
    <row r="56" spans="1:26" ht="15" customHeight="1" x14ac:dyDescent="0.25">
      <c r="S56" s="115" t="s">
        <v>48</v>
      </c>
      <c r="T56" s="115"/>
      <c r="U56" s="112"/>
      <c r="V56" s="112">
        <v>594</v>
      </c>
      <c r="W56" s="112">
        <v>653</v>
      </c>
      <c r="X56" s="112">
        <v>777</v>
      </c>
      <c r="Y56" s="112">
        <v>867</v>
      </c>
      <c r="Z56" s="112">
        <v>892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181</v>
      </c>
      <c r="W57" s="112">
        <v>186</v>
      </c>
      <c r="X57" s="112">
        <v>210</v>
      </c>
      <c r="Y57" s="112">
        <v>217</v>
      </c>
      <c r="Z57" s="112">
        <v>272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57</v>
      </c>
      <c r="W58" s="112">
        <v>69</v>
      </c>
      <c r="X58" s="112">
        <v>60</v>
      </c>
      <c r="Y58" s="112">
        <v>67</v>
      </c>
      <c r="Z58" s="112">
        <v>75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26</v>
      </c>
      <c r="W59" s="112">
        <v>23</v>
      </c>
      <c r="X59" s="112">
        <v>27</v>
      </c>
      <c r="Y59" s="112">
        <v>30</v>
      </c>
      <c r="Z59" s="112">
        <v>36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19</v>
      </c>
      <c r="W60" s="112">
        <v>17</v>
      </c>
      <c r="X60" s="112">
        <v>12</v>
      </c>
      <c r="Y60" s="112">
        <v>11</v>
      </c>
      <c r="Z60" s="112">
        <v>12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32296</v>
      </c>
      <c r="W61" s="112">
        <v>32623</v>
      </c>
      <c r="X61" s="112">
        <v>35481</v>
      </c>
      <c r="Y61" s="112">
        <v>40159</v>
      </c>
      <c r="Z61" s="112">
        <v>42214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40</v>
      </c>
      <c r="W63" s="112">
        <v>51</v>
      </c>
      <c r="X63" s="112">
        <v>80</v>
      </c>
      <c r="Y63" s="112">
        <v>81</v>
      </c>
      <c r="Z63" s="112">
        <v>83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666</v>
      </c>
      <c r="W64" s="112">
        <v>680</v>
      </c>
      <c r="X64" s="112">
        <v>871</v>
      </c>
      <c r="Y64" s="112">
        <v>1072</v>
      </c>
      <c r="Z64" s="112">
        <v>1164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Playford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1865</v>
      </c>
      <c r="W65" s="112">
        <v>1732</v>
      </c>
      <c r="X65" s="112">
        <v>1936</v>
      </c>
      <c r="Y65" s="112">
        <v>2365</v>
      </c>
      <c r="Z65" s="112">
        <v>2398</v>
      </c>
    </row>
    <row r="66" spans="1:26" x14ac:dyDescent="0.25">
      <c r="S66" s="115" t="s">
        <v>39</v>
      </c>
      <c r="T66" s="115"/>
      <c r="U66" s="112"/>
      <c r="V66" s="112">
        <v>3281</v>
      </c>
      <c r="W66" s="112">
        <v>3298</v>
      </c>
      <c r="X66" s="112">
        <v>3553</v>
      </c>
      <c r="Y66" s="112">
        <v>4131</v>
      </c>
      <c r="Z66" s="112">
        <v>4157</v>
      </c>
    </row>
    <row r="67" spans="1:26" x14ac:dyDescent="0.25">
      <c r="S67" s="115" t="s">
        <v>40</v>
      </c>
      <c r="T67" s="115"/>
      <c r="U67" s="112"/>
      <c r="V67" s="112">
        <v>3726</v>
      </c>
      <c r="W67" s="112">
        <v>3806</v>
      </c>
      <c r="X67" s="112">
        <v>4277</v>
      </c>
      <c r="Y67" s="112">
        <v>5162</v>
      </c>
      <c r="Z67" s="112">
        <v>5778</v>
      </c>
    </row>
    <row r="68" spans="1:26" x14ac:dyDescent="0.25">
      <c r="S68" s="115" t="s">
        <v>41</v>
      </c>
      <c r="T68" s="115"/>
      <c r="U68" s="112"/>
      <c r="V68" s="112">
        <v>3402</v>
      </c>
      <c r="W68" s="112">
        <v>3525</v>
      </c>
      <c r="X68" s="112">
        <v>3949</v>
      </c>
      <c r="Y68" s="112">
        <v>4594</v>
      </c>
      <c r="Z68" s="112">
        <v>4979</v>
      </c>
    </row>
    <row r="69" spans="1:26" x14ac:dyDescent="0.25">
      <c r="S69" s="115" t="s">
        <v>42</v>
      </c>
      <c r="T69" s="115"/>
      <c r="U69" s="112"/>
      <c r="V69" s="112">
        <v>2858</v>
      </c>
      <c r="W69" s="112">
        <v>3039</v>
      </c>
      <c r="X69" s="112">
        <v>3321</v>
      </c>
      <c r="Y69" s="112">
        <v>3963</v>
      </c>
      <c r="Z69" s="112">
        <v>4447</v>
      </c>
    </row>
    <row r="70" spans="1:26" x14ac:dyDescent="0.25">
      <c r="S70" s="115" t="s">
        <v>43</v>
      </c>
      <c r="T70" s="115"/>
      <c r="U70" s="112"/>
      <c r="V70" s="112">
        <v>2287</v>
      </c>
      <c r="W70" s="112">
        <v>2386</v>
      </c>
      <c r="X70" s="112">
        <v>2543</v>
      </c>
      <c r="Y70" s="112">
        <v>3111</v>
      </c>
      <c r="Z70" s="112">
        <v>3467</v>
      </c>
    </row>
    <row r="71" spans="1:26" x14ac:dyDescent="0.25">
      <c r="S71" s="115" t="s">
        <v>44</v>
      </c>
      <c r="T71" s="115"/>
      <c r="U71" s="112"/>
      <c r="V71" s="112">
        <v>2404</v>
      </c>
      <c r="W71" s="112">
        <v>2375</v>
      </c>
      <c r="X71" s="112">
        <v>2542</v>
      </c>
      <c r="Y71" s="112">
        <v>2746</v>
      </c>
      <c r="Z71" s="112">
        <v>2802</v>
      </c>
    </row>
    <row r="72" spans="1:26" x14ac:dyDescent="0.25">
      <c r="S72" s="115" t="s">
        <v>45</v>
      </c>
      <c r="T72" s="115"/>
      <c r="U72" s="112"/>
      <c r="V72" s="112">
        <v>2364</v>
      </c>
      <c r="W72" s="112">
        <v>2439</v>
      </c>
      <c r="X72" s="112">
        <v>2494</v>
      </c>
      <c r="Y72" s="112">
        <v>2753</v>
      </c>
      <c r="Z72" s="112">
        <v>2813</v>
      </c>
    </row>
    <row r="73" spans="1:26" x14ac:dyDescent="0.25">
      <c r="S73" s="115" t="s">
        <v>46</v>
      </c>
      <c r="T73" s="115"/>
      <c r="U73" s="112"/>
      <c r="V73" s="112">
        <v>2071</v>
      </c>
      <c r="W73" s="112">
        <v>2126</v>
      </c>
      <c r="X73" s="112">
        <v>2231</v>
      </c>
      <c r="Y73" s="112">
        <v>2434</v>
      </c>
      <c r="Z73" s="112">
        <v>2432</v>
      </c>
    </row>
    <row r="74" spans="1:26" x14ac:dyDescent="0.25">
      <c r="S74" s="115" t="s">
        <v>47</v>
      </c>
      <c r="T74" s="115"/>
      <c r="U74" s="112"/>
      <c r="V74" s="112">
        <v>1222</v>
      </c>
      <c r="W74" s="112">
        <v>1362</v>
      </c>
      <c r="X74" s="112">
        <v>1416</v>
      </c>
      <c r="Y74" s="112">
        <v>1669</v>
      </c>
      <c r="Z74" s="112">
        <v>1706</v>
      </c>
    </row>
    <row r="75" spans="1:26" x14ac:dyDescent="0.25">
      <c r="S75" s="115" t="s">
        <v>48</v>
      </c>
      <c r="T75" s="115"/>
      <c r="U75" s="112"/>
      <c r="V75" s="112">
        <v>462</v>
      </c>
      <c r="W75" s="112">
        <v>484</v>
      </c>
      <c r="X75" s="112">
        <v>562</v>
      </c>
      <c r="Y75" s="112">
        <v>655</v>
      </c>
      <c r="Z75" s="112">
        <v>716</v>
      </c>
    </row>
    <row r="76" spans="1:26" x14ac:dyDescent="0.25">
      <c r="S76" s="115" t="s">
        <v>49</v>
      </c>
      <c r="T76" s="115"/>
      <c r="U76" s="112"/>
      <c r="V76" s="112">
        <v>110</v>
      </c>
      <c r="W76" s="112">
        <v>131</v>
      </c>
      <c r="X76" s="112">
        <v>137</v>
      </c>
      <c r="Y76" s="112">
        <v>147</v>
      </c>
      <c r="Z76" s="112">
        <v>154</v>
      </c>
    </row>
    <row r="77" spans="1:26" x14ac:dyDescent="0.25">
      <c r="S77" s="115" t="s">
        <v>50</v>
      </c>
      <c r="T77" s="115"/>
      <c r="U77" s="112"/>
      <c r="V77" s="112">
        <v>45</v>
      </c>
      <c r="W77" s="112">
        <v>43</v>
      </c>
      <c r="X77" s="112">
        <v>49</v>
      </c>
      <c r="Y77" s="112">
        <v>50</v>
      </c>
      <c r="Z77" s="112">
        <v>45</v>
      </c>
    </row>
    <row r="78" spans="1:26" x14ac:dyDescent="0.25">
      <c r="S78" s="115" t="s">
        <v>51</v>
      </c>
      <c r="T78" s="115"/>
      <c r="U78" s="112"/>
      <c r="V78" s="112">
        <v>23</v>
      </c>
      <c r="W78" s="112">
        <v>24</v>
      </c>
      <c r="X78" s="112">
        <v>25</v>
      </c>
      <c r="Y78" s="112">
        <v>31</v>
      </c>
      <c r="Z78" s="112">
        <v>29</v>
      </c>
    </row>
    <row r="79" spans="1:26" x14ac:dyDescent="0.25">
      <c r="S79" s="115" t="s">
        <v>52</v>
      </c>
      <c r="T79" s="115"/>
      <c r="U79" s="112"/>
      <c r="V79" s="112">
        <v>20</v>
      </c>
      <c r="W79" s="112">
        <v>20</v>
      </c>
      <c r="X79" s="112">
        <v>22</v>
      </c>
      <c r="Y79" s="112">
        <v>21</v>
      </c>
      <c r="Z79" s="112">
        <v>16</v>
      </c>
    </row>
    <row r="80" spans="1:26" x14ac:dyDescent="0.25">
      <c r="S80" s="118" t="s">
        <v>53</v>
      </c>
      <c r="T80" s="118"/>
      <c r="U80" s="112"/>
      <c r="V80" s="112">
        <v>26846</v>
      </c>
      <c r="W80" s="112">
        <v>27515</v>
      </c>
      <c r="X80" s="112">
        <v>30008</v>
      </c>
      <c r="Y80" s="112">
        <v>34981</v>
      </c>
      <c r="Z80" s="112">
        <v>37175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Playford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1714</v>
      </c>
      <c r="W83" s="112">
        <v>1850</v>
      </c>
      <c r="X83" s="112">
        <v>1901</v>
      </c>
      <c r="Y83" s="112">
        <v>2074</v>
      </c>
      <c r="Z83" s="112">
        <v>2160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1452</v>
      </c>
      <c r="W84" s="112">
        <v>1482</v>
      </c>
      <c r="X84" s="112">
        <v>1542</v>
      </c>
      <c r="Y84" s="112">
        <v>1702</v>
      </c>
      <c r="Z84" s="112">
        <v>1921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4266</v>
      </c>
      <c r="W85" s="112">
        <v>4356</v>
      </c>
      <c r="X85" s="112">
        <v>4572</v>
      </c>
      <c r="Y85" s="112">
        <v>4853</v>
      </c>
      <c r="Z85" s="112">
        <v>4999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79,447</v>
      </c>
      <c r="D86" s="94">
        <f t="shared" ref="D86:D91" si="4">AD4</f>
        <v>5.670089380719312E-2</v>
      </c>
      <c r="E86" s="95">
        <f t="shared" ref="E86:E91" si="5">AD4</f>
        <v>5.670089380719312E-2</v>
      </c>
      <c r="F86" s="94">
        <f t="shared" ref="F86:F91" si="6">AF4</f>
        <v>0.34325809451348377</v>
      </c>
      <c r="G86" s="95">
        <f t="shared" ref="G86:G91" si="7">AF4</f>
        <v>0.34325809451348377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1672</v>
      </c>
      <c r="W86" s="112">
        <v>1779</v>
      </c>
      <c r="X86" s="112">
        <v>1813</v>
      </c>
      <c r="Y86" s="112">
        <v>2006</v>
      </c>
      <c r="Z86" s="112">
        <v>2237</v>
      </c>
    </row>
    <row r="87" spans="1:30" ht="15" customHeight="1" x14ac:dyDescent="0.25">
      <c r="A87" s="96" t="s">
        <v>4</v>
      </c>
      <c r="B87" s="49"/>
      <c r="C87" s="97" t="str">
        <f t="shared" si="3"/>
        <v>42,211</v>
      </c>
      <c r="D87" s="94">
        <f t="shared" si="4"/>
        <v>5.1175415878075503E-2</v>
      </c>
      <c r="E87" s="95">
        <f t="shared" si="5"/>
        <v>5.1175415878075503E-2</v>
      </c>
      <c r="F87" s="94">
        <f t="shared" si="6"/>
        <v>0.306882566023716</v>
      </c>
      <c r="G87" s="95">
        <f t="shared" si="7"/>
        <v>0.306882566023716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975</v>
      </c>
      <c r="W87" s="112">
        <v>984</v>
      </c>
      <c r="X87" s="112">
        <v>1092</v>
      </c>
      <c r="Y87" s="112">
        <v>1187</v>
      </c>
      <c r="Z87" s="112">
        <v>1255</v>
      </c>
    </row>
    <row r="88" spans="1:30" ht="15" customHeight="1" x14ac:dyDescent="0.25">
      <c r="A88" s="96" t="s">
        <v>5</v>
      </c>
      <c r="B88" s="49"/>
      <c r="C88" s="97" t="str">
        <f t="shared" si="3"/>
        <v>37,178</v>
      </c>
      <c r="D88" s="94">
        <f t="shared" si="4"/>
        <v>6.2835906232132643E-2</v>
      </c>
      <c r="E88" s="95">
        <f t="shared" si="5"/>
        <v>6.2835906232132643E-2</v>
      </c>
      <c r="F88" s="94">
        <f t="shared" si="6"/>
        <v>0.38491339169305272</v>
      </c>
      <c r="G88" s="95">
        <f t="shared" si="7"/>
        <v>0.38491339169305272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1339</v>
      </c>
      <c r="W88" s="112">
        <v>1356</v>
      </c>
      <c r="X88" s="112">
        <v>1418</v>
      </c>
      <c r="Y88" s="112">
        <v>1557</v>
      </c>
      <c r="Z88" s="112">
        <v>1647</v>
      </c>
    </row>
    <row r="89" spans="1:30" ht="15" customHeight="1" x14ac:dyDescent="0.25">
      <c r="A89" s="49" t="s">
        <v>6</v>
      </c>
      <c r="B89" s="49"/>
      <c r="C89" s="97" t="str">
        <f t="shared" si="3"/>
        <v>53,514</v>
      </c>
      <c r="D89" s="94">
        <f t="shared" si="4"/>
        <v>5.8614072916460591E-2</v>
      </c>
      <c r="E89" s="95">
        <f t="shared" si="5"/>
        <v>5.8614072916460591E-2</v>
      </c>
      <c r="F89" s="94">
        <f t="shared" si="6"/>
        <v>0.23312671382814476</v>
      </c>
      <c r="G89" s="95">
        <f t="shared" si="7"/>
        <v>0.23312671382814476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3715</v>
      </c>
      <c r="W89" s="112">
        <v>3746</v>
      </c>
      <c r="X89" s="112">
        <v>3880</v>
      </c>
      <c r="Y89" s="112">
        <v>4112</v>
      </c>
      <c r="Z89" s="112">
        <v>4341</v>
      </c>
    </row>
    <row r="90" spans="1:30" ht="15" customHeight="1" x14ac:dyDescent="0.25">
      <c r="A90" s="49" t="s">
        <v>95</v>
      </c>
      <c r="B90" s="49"/>
      <c r="C90" s="97" t="str">
        <f t="shared" si="3"/>
        <v>$47,718</v>
      </c>
      <c r="D90" s="94">
        <f t="shared" si="4"/>
        <v>5.5856308359516715E-2</v>
      </c>
      <c r="E90" s="95">
        <f t="shared" si="5"/>
        <v>5.5856308359516715E-2</v>
      </c>
      <c r="F90" s="94">
        <f t="shared" si="6"/>
        <v>9.6312455127652852E-2</v>
      </c>
      <c r="G90" s="95">
        <f t="shared" si="7"/>
        <v>9.6312455127652852E-2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4718</v>
      </c>
      <c r="W90" s="112">
        <v>4774</v>
      </c>
      <c r="X90" s="112">
        <v>5021</v>
      </c>
      <c r="Y90" s="112">
        <v>5456</v>
      </c>
      <c r="Z90" s="112">
        <v>5543</v>
      </c>
    </row>
    <row r="91" spans="1:30" ht="15" customHeight="1" x14ac:dyDescent="0.25">
      <c r="A91" s="49" t="s">
        <v>7</v>
      </c>
      <c r="B91" s="49"/>
      <c r="C91" s="97" t="str">
        <f t="shared" si="3"/>
        <v>$3,046.0 mil</v>
      </c>
      <c r="D91" s="94">
        <f t="shared" si="4"/>
        <v>0.12085113411447512</v>
      </c>
      <c r="E91" s="95">
        <f t="shared" si="5"/>
        <v>0.12085113411447512</v>
      </c>
      <c r="F91" s="94">
        <f t="shared" si="6"/>
        <v>0.43096701691137174</v>
      </c>
      <c r="G91" s="95">
        <f t="shared" si="7"/>
        <v>0.43096701691137174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23507</v>
      </c>
      <c r="W91" s="112">
        <v>24056</v>
      </c>
      <c r="X91" s="112">
        <v>25097</v>
      </c>
      <c r="Y91" s="112">
        <v>27097</v>
      </c>
      <c r="Z91" s="112">
        <v>28613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1389</v>
      </c>
      <c r="W93" s="112">
        <v>1417</v>
      </c>
      <c r="X93" s="112">
        <v>1496</v>
      </c>
      <c r="Y93" s="112">
        <v>1665</v>
      </c>
      <c r="Z93" s="112">
        <v>1768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2347</v>
      </c>
      <c r="W94" s="112">
        <v>2457</v>
      </c>
      <c r="X94" s="112">
        <v>2593</v>
      </c>
      <c r="Y94" s="112">
        <v>2792</v>
      </c>
      <c r="Z94" s="112">
        <v>3003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728</v>
      </c>
      <c r="W95" s="112">
        <v>785</v>
      </c>
      <c r="X95" s="112">
        <v>844</v>
      </c>
      <c r="Y95" s="112">
        <v>927</v>
      </c>
      <c r="Z95" s="112">
        <v>1005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4252</v>
      </c>
      <c r="W96" s="112">
        <v>4546</v>
      </c>
      <c r="X96" s="112">
        <v>4866</v>
      </c>
      <c r="Y96" s="112">
        <v>5278</v>
      </c>
      <c r="Z96" s="112">
        <v>5757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3428</v>
      </c>
      <c r="W97" s="112">
        <v>3431</v>
      </c>
      <c r="X97" s="112">
        <v>3478</v>
      </c>
      <c r="Y97" s="112">
        <v>3730</v>
      </c>
      <c r="Z97" s="112">
        <v>3860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2653</v>
      </c>
      <c r="W98" s="112">
        <v>2699</v>
      </c>
      <c r="X98" s="112">
        <v>2790</v>
      </c>
      <c r="Y98" s="112">
        <v>2978</v>
      </c>
      <c r="Z98" s="112">
        <v>3050</v>
      </c>
    </row>
    <row r="99" spans="1:32" ht="15" customHeight="1" x14ac:dyDescent="0.25">
      <c r="S99" s="115" t="s">
        <v>188</v>
      </c>
      <c r="T99" s="115"/>
      <c r="U99" s="112"/>
      <c r="V99" s="112">
        <v>300</v>
      </c>
      <c r="W99" s="112">
        <v>307</v>
      </c>
      <c r="X99" s="112">
        <v>337</v>
      </c>
      <c r="Y99" s="112">
        <v>393</v>
      </c>
      <c r="Z99" s="112">
        <v>442</v>
      </c>
    </row>
    <row r="100" spans="1:32" ht="15" customHeight="1" x14ac:dyDescent="0.25">
      <c r="S100" s="115" t="s">
        <v>58</v>
      </c>
      <c r="T100" s="115"/>
      <c r="U100" s="112"/>
      <c r="V100" s="112">
        <v>2276</v>
      </c>
      <c r="W100" s="112">
        <v>2409</v>
      </c>
      <c r="X100" s="112">
        <v>2608</v>
      </c>
      <c r="Y100" s="112">
        <v>2933</v>
      </c>
      <c r="Z100" s="112">
        <v>2987</v>
      </c>
    </row>
    <row r="101" spans="1:32" x14ac:dyDescent="0.25">
      <c r="A101" s="18"/>
      <c r="S101" s="118" t="s">
        <v>53</v>
      </c>
      <c r="T101" s="118"/>
      <c r="U101" s="112"/>
      <c r="V101" s="112">
        <v>19889</v>
      </c>
      <c r="W101" s="112">
        <v>20505</v>
      </c>
      <c r="X101" s="112">
        <v>21555</v>
      </c>
      <c r="Y101" s="112">
        <v>23408</v>
      </c>
      <c r="Z101" s="112">
        <v>24847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47671</v>
      </c>
      <c r="W104" s="112">
        <v>52812</v>
      </c>
      <c r="X104" s="112">
        <v>53900</v>
      </c>
      <c r="Y104" s="112">
        <v>62149</v>
      </c>
      <c r="Z104" s="112">
        <v>66404</v>
      </c>
      <c r="AB104" s="109" t="str">
        <f>TEXT(Z104,"###,###")</f>
        <v>66,404</v>
      </c>
      <c r="AD104" s="130">
        <f>Z104/($Z$4)*100</f>
        <v>83.582765869069945</v>
      </c>
      <c r="AF104" s="109"/>
    </row>
    <row r="105" spans="1:32" x14ac:dyDescent="0.25">
      <c r="S105" s="115" t="s">
        <v>17</v>
      </c>
      <c r="T105" s="115"/>
      <c r="U105" s="112"/>
      <c r="V105" s="112">
        <v>8117</v>
      </c>
      <c r="W105" s="112">
        <v>7988</v>
      </c>
      <c r="X105" s="112">
        <v>8060</v>
      </c>
      <c r="Y105" s="112">
        <v>9143</v>
      </c>
      <c r="Z105" s="112">
        <v>9318</v>
      </c>
      <c r="AB105" s="109" t="str">
        <f>TEXT(Z105,"###,###")</f>
        <v>9,318</v>
      </c>
      <c r="AD105" s="130">
        <f>Z105/($Z$4)*100</f>
        <v>11.728573766158572</v>
      </c>
      <c r="AF105" s="109"/>
    </row>
    <row r="106" spans="1:32" x14ac:dyDescent="0.25">
      <c r="S106" s="118" t="s">
        <v>53</v>
      </c>
      <c r="T106" s="118"/>
      <c r="U106" s="120"/>
      <c r="V106" s="120">
        <v>55788</v>
      </c>
      <c r="W106" s="120">
        <v>60800</v>
      </c>
      <c r="X106" s="120">
        <v>61960</v>
      </c>
      <c r="Y106" s="120">
        <v>71292</v>
      </c>
      <c r="Z106" s="120">
        <v>75722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5837</v>
      </c>
      <c r="W108" s="112">
        <v>6418</v>
      </c>
      <c r="X108" s="112">
        <v>6638</v>
      </c>
      <c r="Y108" s="112">
        <v>7445</v>
      </c>
      <c r="Z108" s="112">
        <v>7790</v>
      </c>
      <c r="AB108" s="109" t="str">
        <f>TEXT(Z108,"###,###")</f>
        <v>7,790</v>
      </c>
      <c r="AD108" s="130">
        <f>Z108/($Z$4)*100</f>
        <v>9.8052789910254639</v>
      </c>
      <c r="AF108" s="109"/>
    </row>
    <row r="109" spans="1:32" x14ac:dyDescent="0.25">
      <c r="S109" s="115" t="s">
        <v>20</v>
      </c>
      <c r="T109" s="115"/>
      <c r="U109" s="112"/>
      <c r="V109" s="112">
        <v>6884</v>
      </c>
      <c r="W109" s="112">
        <v>7036</v>
      </c>
      <c r="X109" s="112">
        <v>8351</v>
      </c>
      <c r="Y109" s="112">
        <v>9106</v>
      </c>
      <c r="Z109" s="112">
        <v>9295</v>
      </c>
      <c r="AB109" s="109" t="str">
        <f>TEXT(Z109,"###,###")</f>
        <v>9,295</v>
      </c>
      <c r="AD109" s="130">
        <f>Z109/($Z$4)*100</f>
        <v>11.69962364847005</v>
      </c>
      <c r="AF109" s="109"/>
    </row>
    <row r="110" spans="1:32" x14ac:dyDescent="0.25">
      <c r="S110" s="115" t="s">
        <v>21</v>
      </c>
      <c r="T110" s="115"/>
      <c r="U110" s="112"/>
      <c r="V110" s="112">
        <v>14001</v>
      </c>
      <c r="W110" s="112">
        <v>13569</v>
      </c>
      <c r="X110" s="112">
        <v>15342</v>
      </c>
      <c r="Y110" s="112">
        <v>18192</v>
      </c>
      <c r="Z110" s="112">
        <v>18970</v>
      </c>
      <c r="AB110" s="109" t="str">
        <f>TEXT(Z110,"###,###")</f>
        <v>18,970</v>
      </c>
      <c r="AD110" s="130">
        <f>Z110/($Z$4)*100</f>
        <v>23.877553589185244</v>
      </c>
      <c r="AF110" s="109"/>
    </row>
    <row r="111" spans="1:32" x14ac:dyDescent="0.25">
      <c r="S111" s="115" t="s">
        <v>22</v>
      </c>
      <c r="T111" s="115"/>
      <c r="U111" s="112"/>
      <c r="V111" s="112">
        <v>28503</v>
      </c>
      <c r="W111" s="112">
        <v>29342</v>
      </c>
      <c r="X111" s="112">
        <v>31629</v>
      </c>
      <c r="Y111" s="112">
        <v>36541</v>
      </c>
      <c r="Z111" s="112">
        <v>39670</v>
      </c>
      <c r="AB111" s="109" t="str">
        <f>TEXT(Z111,"###,###")</f>
        <v>39,670</v>
      </c>
      <c r="AD111" s="130">
        <f>Z111/($Z$4)*100</f>
        <v>49.932659508854961</v>
      </c>
      <c r="AF111" s="109"/>
    </row>
    <row r="112" spans="1:32" x14ac:dyDescent="0.25">
      <c r="S112" s="118" t="s">
        <v>53</v>
      </c>
      <c r="T112" s="118"/>
      <c r="U112" s="112"/>
      <c r="V112" s="112">
        <v>59141</v>
      </c>
      <c r="W112" s="112">
        <v>60140</v>
      </c>
      <c r="X112" s="112">
        <v>65537</v>
      </c>
      <c r="Y112" s="112">
        <v>75180</v>
      </c>
      <c r="Z112" s="112">
        <v>79444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38.729999999999997</v>
      </c>
      <c r="W118" s="131">
        <v>38.96</v>
      </c>
      <c r="X118" s="131">
        <v>38.82</v>
      </c>
      <c r="Y118" s="131">
        <v>38.54</v>
      </c>
      <c r="Z118" s="131">
        <v>38.47</v>
      </c>
      <c r="AB118" s="109" t="str">
        <f>TEXT(Z118,"##.0")</f>
        <v>38.5</v>
      </c>
    </row>
    <row r="120" spans="19:32" x14ac:dyDescent="0.25">
      <c r="S120" s="101" t="s">
        <v>97</v>
      </c>
      <c r="T120" s="112"/>
      <c r="U120" s="112"/>
      <c r="V120" s="112">
        <v>39081</v>
      </c>
      <c r="W120" s="112">
        <v>39899</v>
      </c>
      <c r="X120" s="112">
        <v>41747</v>
      </c>
      <c r="Y120" s="112">
        <v>45169</v>
      </c>
      <c r="Z120" s="112">
        <v>47754</v>
      </c>
      <c r="AB120" s="109" t="str">
        <f>TEXT(Z120,"###,###")</f>
        <v>47,754</v>
      </c>
    </row>
    <row r="121" spans="19:32" x14ac:dyDescent="0.25">
      <c r="S121" s="101" t="s">
        <v>98</v>
      </c>
      <c r="T121" s="112"/>
      <c r="U121" s="112"/>
      <c r="V121" s="112">
        <v>2441</v>
      </c>
      <c r="W121" s="112">
        <v>2606</v>
      </c>
      <c r="X121" s="112">
        <v>2672</v>
      </c>
      <c r="Y121" s="112">
        <v>2718</v>
      </c>
      <c r="Z121" s="112">
        <v>2915</v>
      </c>
      <c r="AB121" s="109" t="str">
        <f>TEXT(Z121,"###,###")</f>
        <v>2,915</v>
      </c>
    </row>
    <row r="122" spans="19:32" x14ac:dyDescent="0.25">
      <c r="S122" s="101" t="s">
        <v>99</v>
      </c>
      <c r="T122" s="112"/>
      <c r="U122" s="112"/>
      <c r="V122" s="112">
        <v>1870</v>
      </c>
      <c r="W122" s="112">
        <v>2060</v>
      </c>
      <c r="X122" s="112">
        <v>2274</v>
      </c>
      <c r="Y122" s="112">
        <v>2668</v>
      </c>
      <c r="Z122" s="112">
        <v>2842</v>
      </c>
      <c r="AB122" s="109" t="str">
        <f>TEXT(Z122,"###,###")</f>
        <v>2,842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40951</v>
      </c>
      <c r="W124" s="112">
        <v>41959</v>
      </c>
      <c r="X124" s="112">
        <v>44021</v>
      </c>
      <c r="Y124" s="112">
        <v>47837</v>
      </c>
      <c r="Z124" s="112">
        <v>50596</v>
      </c>
      <c r="AB124" s="109" t="str">
        <f>TEXT(Z124,"###,###")</f>
        <v>50,596</v>
      </c>
      <c r="AD124" s="127">
        <f>Z124/$Z$7*100</f>
        <v>94.547221287887282</v>
      </c>
    </row>
    <row r="125" spans="19:32" x14ac:dyDescent="0.25">
      <c r="S125" s="101" t="s">
        <v>101</v>
      </c>
      <c r="T125" s="112"/>
      <c r="U125" s="112"/>
      <c r="V125" s="112">
        <v>4311</v>
      </c>
      <c r="W125" s="112">
        <v>4666</v>
      </c>
      <c r="X125" s="112">
        <v>4946</v>
      </c>
      <c r="Y125" s="112">
        <v>5386</v>
      </c>
      <c r="Z125" s="112">
        <v>5757</v>
      </c>
      <c r="AB125" s="109" t="str">
        <f>TEXT(Z125,"###,###")</f>
        <v>5,757</v>
      </c>
      <c r="AD125" s="127">
        <f>Z125/$Z$7*100</f>
        <v>10.757932503643906</v>
      </c>
    </row>
    <row r="127" spans="19:32" x14ac:dyDescent="0.25">
      <c r="S127" s="101" t="s">
        <v>102</v>
      </c>
      <c r="T127" s="112"/>
      <c r="U127" s="112"/>
      <c r="V127" s="112">
        <v>23504</v>
      </c>
      <c r="W127" s="112">
        <v>24057</v>
      </c>
      <c r="X127" s="112">
        <v>25095</v>
      </c>
      <c r="Y127" s="112">
        <v>27099</v>
      </c>
      <c r="Z127" s="112">
        <v>28614</v>
      </c>
      <c r="AB127" s="109" t="str">
        <f>TEXT(Z127,"###,###")</f>
        <v>28,614</v>
      </c>
      <c r="AD127" s="127">
        <f>Z127/$Z$7*100</f>
        <v>53.470119968606348</v>
      </c>
    </row>
    <row r="128" spans="19:32" x14ac:dyDescent="0.25">
      <c r="S128" s="101" t="s">
        <v>103</v>
      </c>
      <c r="T128" s="112"/>
      <c r="U128" s="112"/>
      <c r="V128" s="112">
        <v>19890</v>
      </c>
      <c r="W128" s="112">
        <v>20504</v>
      </c>
      <c r="X128" s="112">
        <v>21554</v>
      </c>
      <c r="Y128" s="112">
        <v>23412</v>
      </c>
      <c r="Z128" s="112">
        <v>24847</v>
      </c>
      <c r="AB128" s="109" t="str">
        <f>TEXT(Z128,"###,###")</f>
        <v>24,847</v>
      </c>
      <c r="AD128" s="127">
        <f>Z128/$Z$7*100</f>
        <v>46.430840527712377</v>
      </c>
    </row>
    <row r="130" spans="19:20" x14ac:dyDescent="0.25">
      <c r="S130" s="101" t="s">
        <v>261</v>
      </c>
      <c r="T130" s="127">
        <v>89.236461486713765</v>
      </c>
    </row>
    <row r="131" spans="19:20" x14ac:dyDescent="0.25">
      <c r="S131" s="101" t="s">
        <v>262</v>
      </c>
      <c r="T131" s="127">
        <v>5.4471727024703815</v>
      </c>
    </row>
    <row r="132" spans="19:20" x14ac:dyDescent="0.25">
      <c r="S132" s="101" t="s">
        <v>263</v>
      </c>
      <c r="T132" s="127">
        <v>5.310759801173524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D893DB0-E3C2-4C30-A9D8-DB25131F58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81EE5FB-2E28-48BA-A682-E8C63F54C6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87ED4EA-54D9-408E-8511-03D99437675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50F6A88-A84A-4DD0-A845-2F722BD9C3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DF6DC-7AAA-48E1-91CC-422FFB4EF438}">
  <sheetPr codeName="Sheet11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153</v>
      </c>
      <c r="T1" s="99"/>
      <c r="U1" s="99"/>
      <c r="V1" s="99"/>
      <c r="W1" s="99"/>
      <c r="X1" s="99"/>
      <c r="Y1" s="100" t="s">
        <v>235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153</v>
      </c>
      <c r="Y3" s="105" t="s">
        <v>235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10.46 Port Adelaide Enfield,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96345</v>
      </c>
      <c r="W4" s="108">
        <v>98691</v>
      </c>
      <c r="X4" s="108">
        <v>106074</v>
      </c>
      <c r="Y4" s="108">
        <v>120427</v>
      </c>
      <c r="Z4" s="108">
        <v>125659</v>
      </c>
      <c r="AB4" s="109" t="str">
        <f>TEXT(Z4,"###,###")</f>
        <v>125,659</v>
      </c>
      <c r="AD4" s="110">
        <f>Z4/Y4-1</f>
        <v>4.3445406760942218E-2</v>
      </c>
      <c r="AF4" s="110">
        <f>Z4/V4-1</f>
        <v>0.30426072966941731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50684</v>
      </c>
      <c r="W5" s="108">
        <v>52079</v>
      </c>
      <c r="X5" s="108">
        <v>55645</v>
      </c>
      <c r="Y5" s="108">
        <v>62320</v>
      </c>
      <c r="Z5" s="108">
        <v>64877</v>
      </c>
      <c r="AB5" s="109" t="str">
        <f>TEXT(Z5,"###,###")</f>
        <v>64,877</v>
      </c>
      <c r="AD5" s="110">
        <f t="shared" ref="AD5:AD9" si="0">Z5/Y5-1</f>
        <v>4.1030166880616115E-2</v>
      </c>
      <c r="AF5" s="110">
        <f t="shared" ref="AF5:AF9" si="1">Z5/V5-1</f>
        <v>0.28002920053665847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45669</v>
      </c>
      <c r="W6" s="108">
        <v>46617</v>
      </c>
      <c r="X6" s="108">
        <v>50372</v>
      </c>
      <c r="Y6" s="108">
        <v>58042</v>
      </c>
      <c r="Z6" s="108">
        <v>60726</v>
      </c>
      <c r="AB6" s="109" t="str">
        <f>TEXT(Z6,"###,###")</f>
        <v>60,726</v>
      </c>
      <c r="AD6" s="110">
        <f t="shared" si="0"/>
        <v>4.624237621033056E-2</v>
      </c>
      <c r="AF6" s="110">
        <f t="shared" si="1"/>
        <v>0.32969848255928524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68079</v>
      </c>
      <c r="W7" s="108">
        <v>70245</v>
      </c>
      <c r="X7" s="108">
        <v>72203</v>
      </c>
      <c r="Y7" s="108">
        <v>76635</v>
      </c>
      <c r="Z7" s="108">
        <v>80159</v>
      </c>
      <c r="AB7" s="109" t="str">
        <f>TEXT(Z7,"###,###")</f>
        <v>80,159</v>
      </c>
      <c r="AD7" s="110">
        <f t="shared" si="0"/>
        <v>4.5984210869707054E-2</v>
      </c>
      <c r="AF7" s="110">
        <f t="shared" si="1"/>
        <v>0.17744091423199526</v>
      </c>
    </row>
    <row r="8" spans="1:32" ht="17.25" customHeight="1" x14ac:dyDescent="0.25">
      <c r="A8" s="62" t="s">
        <v>12</v>
      </c>
      <c r="B8" s="63"/>
      <c r="C8" s="29"/>
      <c r="D8" s="64" t="str">
        <f>AB4</f>
        <v>125,659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80,159</v>
      </c>
      <c r="P8" s="65"/>
      <c r="S8" s="107" t="s">
        <v>82</v>
      </c>
      <c r="T8" s="108"/>
      <c r="U8" s="108"/>
      <c r="V8" s="108">
        <v>44874.720000000001</v>
      </c>
      <c r="W8" s="108">
        <v>44384.4</v>
      </c>
      <c r="X8" s="108">
        <v>46060</v>
      </c>
      <c r="Y8" s="108">
        <v>45677</v>
      </c>
      <c r="Z8" s="108">
        <v>47540.42</v>
      </c>
      <c r="AB8" s="109" t="str">
        <f>TEXT(Z8,"$###,###")</f>
        <v>$47,540</v>
      </c>
      <c r="AD8" s="110">
        <f t="shared" si="0"/>
        <v>4.079558640015768E-2</v>
      </c>
      <c r="AF8" s="110">
        <f t="shared" si="1"/>
        <v>5.9403156164539839E-2</v>
      </c>
    </row>
    <row r="9" spans="1:32" x14ac:dyDescent="0.25">
      <c r="A9" s="30" t="s">
        <v>14</v>
      </c>
      <c r="B9" s="69"/>
      <c r="C9" s="70"/>
      <c r="D9" s="71">
        <f>AD104</f>
        <v>78.943808242943206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52.269863646003564</v>
      </c>
      <c r="P9" s="72" t="s">
        <v>83</v>
      </c>
      <c r="S9" s="107" t="s">
        <v>7</v>
      </c>
      <c r="T9" s="108"/>
      <c r="U9" s="108"/>
      <c r="V9" s="108">
        <v>3710928351</v>
      </c>
      <c r="W9" s="108">
        <v>3908937970</v>
      </c>
      <c r="X9" s="108">
        <v>4218402484</v>
      </c>
      <c r="Y9" s="108">
        <v>4643335336</v>
      </c>
      <c r="Z9" s="108">
        <v>5092772468</v>
      </c>
      <c r="AB9" s="109" t="str">
        <f>TEXT(Z9/1000000,"$#,###.0")&amp;" mil"</f>
        <v>$5,092.8 mil</v>
      </c>
      <c r="AD9" s="110">
        <f t="shared" si="0"/>
        <v>9.6791874693066493E-2</v>
      </c>
      <c r="AF9" s="110">
        <f t="shared" si="1"/>
        <v>0.37237154326292199</v>
      </c>
    </row>
    <row r="10" spans="1:32" x14ac:dyDescent="0.25">
      <c r="A10" s="30" t="s">
        <v>17</v>
      </c>
      <c r="B10" s="69"/>
      <c r="C10" s="70"/>
      <c r="D10" s="71">
        <f>AD105</f>
        <v>15.016035461049348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47.667760326351377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84.082885265534742</v>
      </c>
      <c r="P11" s="72" t="s">
        <v>83</v>
      </c>
      <c r="S11" s="107" t="s">
        <v>29</v>
      </c>
      <c r="T11" s="112"/>
      <c r="U11" s="112"/>
      <c r="V11" s="112">
        <v>86578</v>
      </c>
      <c r="W11" s="112">
        <v>88038</v>
      </c>
      <c r="X11" s="112">
        <v>94545</v>
      </c>
      <c r="Y11" s="112">
        <v>108186</v>
      </c>
      <c r="Z11" s="112">
        <v>112903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6.4496812584987335</v>
      </c>
      <c r="P12" s="72" t="s">
        <v>83</v>
      </c>
      <c r="S12" s="107" t="s">
        <v>30</v>
      </c>
      <c r="T12" s="112"/>
      <c r="U12" s="112"/>
      <c r="V12" s="112">
        <v>9773</v>
      </c>
      <c r="W12" s="112">
        <v>10660</v>
      </c>
      <c r="X12" s="112">
        <v>11529</v>
      </c>
      <c r="Y12" s="112">
        <v>12238</v>
      </c>
      <c r="Z12" s="112">
        <v>12760</v>
      </c>
    </row>
    <row r="13" spans="1:32" ht="15" customHeight="1" x14ac:dyDescent="0.25">
      <c r="A13" s="30" t="s">
        <v>19</v>
      </c>
      <c r="B13" s="70"/>
      <c r="C13" s="70"/>
      <c r="D13" s="71">
        <f>AD108</f>
        <v>11.929905538003645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9.4649384348607146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12.613501619462195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39.1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21.747745883701128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22.045210708850021</v>
      </c>
      <c r="P15" s="72" t="s">
        <v>83</v>
      </c>
      <c r="S15" s="115" t="s">
        <v>59</v>
      </c>
      <c r="T15" s="115"/>
      <c r="U15" s="116"/>
      <c r="V15" s="116">
        <v>1068</v>
      </c>
      <c r="W15" s="116">
        <v>945</v>
      </c>
      <c r="X15" s="116">
        <v>1059</v>
      </c>
      <c r="Y15" s="112">
        <v>940</v>
      </c>
      <c r="Z15" s="112">
        <v>963</v>
      </c>
      <c r="AB15" s="117">
        <f t="shared" ref="AB15:AB34" si="2">IF(Z15="np",0,Z15/$Z$34)</f>
        <v>7.663597513906684E-3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47.664711640232696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77.954789291149979</v>
      </c>
      <c r="P16" s="37" t="s">
        <v>83</v>
      </c>
      <c r="S16" s="115" t="s">
        <v>60</v>
      </c>
      <c r="T16" s="115"/>
      <c r="U16" s="116"/>
      <c r="V16" s="116">
        <v>468</v>
      </c>
      <c r="W16" s="116">
        <v>504</v>
      </c>
      <c r="X16" s="116">
        <v>532</v>
      </c>
      <c r="Y16" s="112">
        <v>571</v>
      </c>
      <c r="Z16" s="112">
        <v>663</v>
      </c>
      <c r="AB16" s="117">
        <f t="shared" si="2"/>
        <v>5.2761839581725147E-3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6887</v>
      </c>
      <c r="W17" s="116">
        <v>6829</v>
      </c>
      <c r="X17" s="116">
        <v>7163</v>
      </c>
      <c r="Y17" s="112">
        <v>7795</v>
      </c>
      <c r="Z17" s="112">
        <v>8037</v>
      </c>
      <c r="AB17" s="117">
        <f t="shared" si="2"/>
        <v>6.3958809158118399E-2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720</v>
      </c>
      <c r="W18" s="116">
        <v>616</v>
      </c>
      <c r="X18" s="116">
        <v>745</v>
      </c>
      <c r="Y18" s="112">
        <v>834</v>
      </c>
      <c r="Z18" s="112">
        <v>906</v>
      </c>
      <c r="AB18" s="117">
        <f t="shared" si="2"/>
        <v>7.2099889383171918E-3</v>
      </c>
    </row>
    <row r="19" spans="1:28" x14ac:dyDescent="0.25">
      <c r="A19" s="61" t="str">
        <f>$S$1&amp;" ("&amp;$V$2&amp;" to "&amp;$Z$2&amp;")"</f>
        <v>Port Adelaide Enfield (2018-19 to 2022-23)</v>
      </c>
      <c r="B19" s="61"/>
      <c r="C19" s="61"/>
      <c r="D19" s="61"/>
      <c r="E19" s="61"/>
      <c r="F19" s="61"/>
      <c r="G19" s="61" t="str">
        <f>$S$1&amp;" ("&amp;$V$2&amp;" to "&amp;$Z$2&amp;")"</f>
        <v>Port Adelaide Enfield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5941</v>
      </c>
      <c r="W19" s="116">
        <v>6082</v>
      </c>
      <c r="X19" s="116">
        <v>6339</v>
      </c>
      <c r="Y19" s="112">
        <v>6876</v>
      </c>
      <c r="Z19" s="112">
        <v>6822</v>
      </c>
      <c r="AB19" s="117">
        <f t="shared" si="2"/>
        <v>5.4289784257395016E-2</v>
      </c>
    </row>
    <row r="20" spans="1:28" x14ac:dyDescent="0.25">
      <c r="S20" s="115" t="s">
        <v>64</v>
      </c>
      <c r="T20" s="115"/>
      <c r="U20" s="116"/>
      <c r="V20" s="116">
        <v>3323</v>
      </c>
      <c r="W20" s="116">
        <v>3360</v>
      </c>
      <c r="X20" s="116">
        <v>3641</v>
      </c>
      <c r="Y20" s="112">
        <v>3934</v>
      </c>
      <c r="Z20" s="112">
        <v>4005</v>
      </c>
      <c r="AB20" s="117">
        <f t="shared" si="2"/>
        <v>3.1871970969051165E-2</v>
      </c>
    </row>
    <row r="21" spans="1:28" x14ac:dyDescent="0.25">
      <c r="S21" s="115" t="s">
        <v>65</v>
      </c>
      <c r="T21" s="115"/>
      <c r="U21" s="116"/>
      <c r="V21" s="116">
        <v>7995</v>
      </c>
      <c r="W21" s="116">
        <v>9077</v>
      </c>
      <c r="X21" s="116">
        <v>9288</v>
      </c>
      <c r="Y21" s="112">
        <v>10891</v>
      </c>
      <c r="Z21" s="112">
        <v>11397</v>
      </c>
      <c r="AB21" s="117">
        <f t="shared" si="2"/>
        <v>9.0697840982341099E-2</v>
      </c>
    </row>
    <row r="22" spans="1:28" x14ac:dyDescent="0.25">
      <c r="S22" s="115" t="s">
        <v>66</v>
      </c>
      <c r="T22" s="115"/>
      <c r="U22" s="116"/>
      <c r="V22" s="116">
        <v>7426</v>
      </c>
      <c r="W22" s="116">
        <v>7705</v>
      </c>
      <c r="X22" s="116">
        <v>8607</v>
      </c>
      <c r="Y22" s="112">
        <v>9948</v>
      </c>
      <c r="Z22" s="112">
        <v>10499</v>
      </c>
      <c r="AB22" s="117">
        <f t="shared" si="2"/>
        <v>8.3551516405510146E-2</v>
      </c>
    </row>
    <row r="23" spans="1:28" x14ac:dyDescent="0.25">
      <c r="S23" s="115" t="s">
        <v>67</v>
      </c>
      <c r="T23" s="115"/>
      <c r="U23" s="116"/>
      <c r="V23" s="116">
        <v>4784</v>
      </c>
      <c r="W23" s="116">
        <v>5095</v>
      </c>
      <c r="X23" s="116">
        <v>5833</v>
      </c>
      <c r="Y23" s="112">
        <v>6497</v>
      </c>
      <c r="Z23" s="112">
        <v>6990</v>
      </c>
      <c r="AB23" s="117">
        <f t="shared" si="2"/>
        <v>5.5626735848606147E-2</v>
      </c>
    </row>
    <row r="24" spans="1:28" x14ac:dyDescent="0.25">
      <c r="S24" s="115" t="s">
        <v>68</v>
      </c>
      <c r="T24" s="115"/>
      <c r="U24" s="116"/>
      <c r="V24" s="116">
        <v>1249</v>
      </c>
      <c r="W24" s="116">
        <v>1198</v>
      </c>
      <c r="X24" s="116">
        <v>1042</v>
      </c>
      <c r="Y24" s="112">
        <v>1249</v>
      </c>
      <c r="Z24" s="112">
        <v>1324</v>
      </c>
      <c r="AB24" s="117">
        <f t="shared" si="2"/>
        <v>1.0536451825973467E-2</v>
      </c>
    </row>
    <row r="25" spans="1:28" x14ac:dyDescent="0.25">
      <c r="S25" s="115" t="s">
        <v>69</v>
      </c>
      <c r="T25" s="115"/>
      <c r="U25" s="116"/>
      <c r="V25" s="116">
        <v>2736</v>
      </c>
      <c r="W25" s="116">
        <v>3087</v>
      </c>
      <c r="X25" s="116">
        <v>3382</v>
      </c>
      <c r="Y25" s="112">
        <v>3856</v>
      </c>
      <c r="Z25" s="112">
        <v>3951</v>
      </c>
      <c r="AB25" s="117">
        <f t="shared" si="2"/>
        <v>3.1442236529019015E-2</v>
      </c>
    </row>
    <row r="26" spans="1:28" x14ac:dyDescent="0.25">
      <c r="S26" s="115" t="s">
        <v>70</v>
      </c>
      <c r="T26" s="115"/>
      <c r="U26" s="116"/>
      <c r="V26" s="116">
        <v>1428</v>
      </c>
      <c r="W26" s="116">
        <v>1450</v>
      </c>
      <c r="X26" s="116">
        <v>1599</v>
      </c>
      <c r="Y26" s="112">
        <v>1809</v>
      </c>
      <c r="Z26" s="112">
        <v>1915</v>
      </c>
      <c r="AB26" s="117">
        <f t="shared" si="2"/>
        <v>1.5239656530769781E-2</v>
      </c>
    </row>
    <row r="27" spans="1:28" x14ac:dyDescent="0.25">
      <c r="S27" s="115" t="s">
        <v>71</v>
      </c>
      <c r="T27" s="115"/>
      <c r="U27" s="116"/>
      <c r="V27" s="116">
        <v>5861</v>
      </c>
      <c r="W27" s="116">
        <v>6027</v>
      </c>
      <c r="X27" s="116">
        <v>6667</v>
      </c>
      <c r="Y27" s="112">
        <v>7822</v>
      </c>
      <c r="Z27" s="112">
        <v>8224</v>
      </c>
      <c r="AB27" s="117">
        <f t="shared" si="2"/>
        <v>6.5446963607859371E-2</v>
      </c>
    </row>
    <row r="28" spans="1:28" x14ac:dyDescent="0.25">
      <c r="S28" s="115" t="s">
        <v>72</v>
      </c>
      <c r="T28" s="115"/>
      <c r="U28" s="116"/>
      <c r="V28" s="116">
        <v>11102</v>
      </c>
      <c r="W28" s="116">
        <v>11781</v>
      </c>
      <c r="X28" s="116">
        <v>13068</v>
      </c>
      <c r="Y28" s="112">
        <v>14838</v>
      </c>
      <c r="Z28" s="112">
        <v>14966</v>
      </c>
      <c r="AB28" s="117">
        <f t="shared" si="2"/>
        <v>0.11910010425039193</v>
      </c>
    </row>
    <row r="29" spans="1:28" x14ac:dyDescent="0.25">
      <c r="S29" s="115" t="s">
        <v>73</v>
      </c>
      <c r="T29" s="115"/>
      <c r="U29" s="116"/>
      <c r="V29" s="116">
        <v>6538</v>
      </c>
      <c r="W29" s="116">
        <v>6072</v>
      </c>
      <c r="X29" s="116">
        <v>5989</v>
      </c>
      <c r="Y29" s="112">
        <v>7450</v>
      </c>
      <c r="Z29" s="112">
        <v>7579</v>
      </c>
      <c r="AB29" s="117">
        <f t="shared" si="2"/>
        <v>6.0314024463030899E-2</v>
      </c>
    </row>
    <row r="30" spans="1:28" x14ac:dyDescent="0.25">
      <c r="S30" s="115" t="s">
        <v>74</v>
      </c>
      <c r="T30" s="115"/>
      <c r="U30" s="116"/>
      <c r="V30" s="116">
        <v>6811</v>
      </c>
      <c r="W30" s="116">
        <v>6982</v>
      </c>
      <c r="X30" s="116">
        <v>7009</v>
      </c>
      <c r="Y30" s="112">
        <v>7562</v>
      </c>
      <c r="Z30" s="112">
        <v>7966</v>
      </c>
      <c r="AB30" s="117">
        <f t="shared" si="2"/>
        <v>6.3393787949927977E-2</v>
      </c>
    </row>
    <row r="31" spans="1:28" x14ac:dyDescent="0.25">
      <c r="S31" s="115" t="s">
        <v>75</v>
      </c>
      <c r="T31" s="115"/>
      <c r="U31" s="116"/>
      <c r="V31" s="116">
        <v>13217</v>
      </c>
      <c r="W31" s="116">
        <v>13812</v>
      </c>
      <c r="X31" s="116">
        <v>16150</v>
      </c>
      <c r="Y31" s="112">
        <v>18794</v>
      </c>
      <c r="Z31" s="112">
        <v>20499</v>
      </c>
      <c r="AB31" s="117">
        <f t="shared" si="2"/>
        <v>0.1631319682633158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1703</v>
      </c>
      <c r="W32" s="116">
        <v>1693</v>
      </c>
      <c r="X32" s="116">
        <v>1776</v>
      </c>
      <c r="Y32" s="112">
        <v>2001</v>
      </c>
      <c r="Z32" s="112">
        <v>2348</v>
      </c>
      <c r="AB32" s="117">
        <f t="shared" si="2"/>
        <v>1.8685490096212766E-2</v>
      </c>
    </row>
    <row r="33" spans="19:32" x14ac:dyDescent="0.25">
      <c r="S33" s="115" t="s">
        <v>77</v>
      </c>
      <c r="T33" s="115"/>
      <c r="U33" s="116"/>
      <c r="V33" s="116">
        <v>3691</v>
      </c>
      <c r="W33" s="116">
        <v>3852</v>
      </c>
      <c r="X33" s="116">
        <v>4193</v>
      </c>
      <c r="Y33" s="112">
        <v>4829</v>
      </c>
      <c r="Z33" s="112">
        <v>4875</v>
      </c>
      <c r="AB33" s="117">
        <f t="shared" si="2"/>
        <v>3.8795470280680255E-2</v>
      </c>
    </row>
    <row r="34" spans="19:32" x14ac:dyDescent="0.25">
      <c r="S34" s="118" t="s">
        <v>53</v>
      </c>
      <c r="T34" s="118"/>
      <c r="U34" s="119"/>
      <c r="V34" s="119">
        <v>96347</v>
      </c>
      <c r="W34" s="119">
        <v>98692</v>
      </c>
      <c r="X34" s="119">
        <v>106074</v>
      </c>
      <c r="Y34" s="120">
        <v>120428</v>
      </c>
      <c r="Z34" s="120">
        <v>125659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56849</v>
      </c>
      <c r="W37" s="112">
        <v>58217</v>
      </c>
      <c r="X37" s="112">
        <v>59080</v>
      </c>
      <c r="Y37" s="112">
        <v>60070</v>
      </c>
      <c r="Z37" s="112">
        <v>62487</v>
      </c>
      <c r="AB37" s="132">
        <f>Z37/Z40*100</f>
        <v>77.954789291149979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11228</v>
      </c>
      <c r="W38" s="112">
        <v>12032</v>
      </c>
      <c r="X38" s="112">
        <v>13121</v>
      </c>
      <c r="Y38" s="112">
        <v>16567</v>
      </c>
      <c r="Z38" s="112">
        <v>17671</v>
      </c>
      <c r="AB38" s="132">
        <f>Z38/Z40*100</f>
        <v>22.045210708850021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68077</v>
      </c>
      <c r="W40" s="112">
        <v>70249</v>
      </c>
      <c r="X40" s="112">
        <v>72201</v>
      </c>
      <c r="Y40" s="112">
        <v>76637</v>
      </c>
      <c r="Z40" s="112">
        <v>80158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26</v>
      </c>
      <c r="W44" s="112">
        <v>34</v>
      </c>
      <c r="X44" s="112">
        <v>42</v>
      </c>
      <c r="Y44" s="112">
        <v>52</v>
      </c>
      <c r="Z44" s="112">
        <v>56</v>
      </c>
    </row>
    <row r="45" spans="19:32" x14ac:dyDescent="0.25">
      <c r="S45" s="115" t="s">
        <v>37</v>
      </c>
      <c r="T45" s="115"/>
      <c r="U45" s="112"/>
      <c r="V45" s="112">
        <v>519</v>
      </c>
      <c r="W45" s="112">
        <v>572</v>
      </c>
      <c r="X45" s="112">
        <v>697</v>
      </c>
      <c r="Y45" s="112">
        <v>1024</v>
      </c>
      <c r="Z45" s="112">
        <v>1049</v>
      </c>
    </row>
    <row r="46" spans="19:32" x14ac:dyDescent="0.25">
      <c r="S46" s="115" t="s">
        <v>38</v>
      </c>
      <c r="T46" s="115"/>
      <c r="U46" s="112"/>
      <c r="V46" s="112">
        <v>2248</v>
      </c>
      <c r="W46" s="112">
        <v>2179</v>
      </c>
      <c r="X46" s="112">
        <v>2296</v>
      </c>
      <c r="Y46" s="112">
        <v>2789</v>
      </c>
      <c r="Z46" s="112">
        <v>3234</v>
      </c>
    </row>
    <row r="47" spans="19:32" x14ac:dyDescent="0.25">
      <c r="S47" s="115" t="s">
        <v>39</v>
      </c>
      <c r="T47" s="115"/>
      <c r="U47" s="112"/>
      <c r="V47" s="112">
        <v>4915</v>
      </c>
      <c r="W47" s="112">
        <v>5094</v>
      </c>
      <c r="X47" s="112">
        <v>5618</v>
      </c>
      <c r="Y47" s="112">
        <v>6569</v>
      </c>
      <c r="Z47" s="112">
        <v>6906</v>
      </c>
    </row>
    <row r="48" spans="19:32" x14ac:dyDescent="0.25">
      <c r="S48" s="115" t="s">
        <v>40</v>
      </c>
      <c r="T48" s="115"/>
      <c r="U48" s="112"/>
      <c r="V48" s="112">
        <v>7383</v>
      </c>
      <c r="W48" s="112">
        <v>7901</v>
      </c>
      <c r="X48" s="112">
        <v>9095</v>
      </c>
      <c r="Y48" s="112">
        <v>10538</v>
      </c>
      <c r="Z48" s="112">
        <v>11159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7669</v>
      </c>
      <c r="W49" s="112">
        <v>7836</v>
      </c>
      <c r="X49" s="112">
        <v>8328</v>
      </c>
      <c r="Y49" s="112">
        <v>9129</v>
      </c>
      <c r="Z49" s="112">
        <v>9677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Port Adelaide Enfield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6700</v>
      </c>
      <c r="W50" s="112">
        <v>6901</v>
      </c>
      <c r="X50" s="112">
        <v>7349</v>
      </c>
      <c r="Y50" s="112">
        <v>8240</v>
      </c>
      <c r="Z50" s="112">
        <v>8388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5153</v>
      </c>
      <c r="W51" s="112">
        <v>5255</v>
      </c>
      <c r="X51" s="112">
        <v>5659</v>
      </c>
      <c r="Y51" s="112">
        <v>6275</v>
      </c>
      <c r="Z51" s="112">
        <v>6503</v>
      </c>
    </row>
    <row r="52" spans="1:26" ht="15" customHeight="1" x14ac:dyDescent="0.25">
      <c r="S52" s="115" t="s">
        <v>44</v>
      </c>
      <c r="T52" s="115"/>
      <c r="U52" s="112"/>
      <c r="V52" s="112">
        <v>4611</v>
      </c>
      <c r="W52" s="112">
        <v>4694</v>
      </c>
      <c r="X52" s="112">
        <v>4560</v>
      </c>
      <c r="Y52" s="112">
        <v>4836</v>
      </c>
      <c r="Z52" s="112">
        <v>4876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3926</v>
      </c>
      <c r="W53" s="112">
        <v>3881</v>
      </c>
      <c r="X53" s="112">
        <v>4141</v>
      </c>
      <c r="Y53" s="112">
        <v>4396</v>
      </c>
      <c r="Z53" s="112">
        <v>4455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3423</v>
      </c>
      <c r="W54" s="112">
        <v>3418</v>
      </c>
      <c r="X54" s="112">
        <v>3378</v>
      </c>
      <c r="Y54" s="112">
        <v>3610</v>
      </c>
      <c r="Z54" s="112">
        <v>3580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2446</v>
      </c>
      <c r="W55" s="112">
        <v>2607</v>
      </c>
      <c r="X55" s="112">
        <v>2707</v>
      </c>
      <c r="Y55" s="112">
        <v>2855</v>
      </c>
      <c r="Z55" s="112">
        <v>2862</v>
      </c>
    </row>
    <row r="56" spans="1:26" ht="15" customHeight="1" x14ac:dyDescent="0.25">
      <c r="S56" s="115" t="s">
        <v>48</v>
      </c>
      <c r="T56" s="115"/>
      <c r="U56" s="112"/>
      <c r="V56" s="112">
        <v>1086</v>
      </c>
      <c r="W56" s="112">
        <v>1083</v>
      </c>
      <c r="X56" s="112">
        <v>1158</v>
      </c>
      <c r="Y56" s="112">
        <v>1322</v>
      </c>
      <c r="Z56" s="112">
        <v>1441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361</v>
      </c>
      <c r="W57" s="112">
        <v>393</v>
      </c>
      <c r="X57" s="112">
        <v>374</v>
      </c>
      <c r="Y57" s="112">
        <v>424</v>
      </c>
      <c r="Z57" s="112">
        <v>425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132</v>
      </c>
      <c r="W58" s="112">
        <v>133</v>
      </c>
      <c r="X58" s="112">
        <v>155</v>
      </c>
      <c r="Y58" s="112">
        <v>160</v>
      </c>
      <c r="Z58" s="112">
        <v>183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60</v>
      </c>
      <c r="W59" s="112">
        <v>55</v>
      </c>
      <c r="X59" s="112">
        <v>52</v>
      </c>
      <c r="Y59" s="112">
        <v>55</v>
      </c>
      <c r="Z59" s="112">
        <v>55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36</v>
      </c>
      <c r="W60" s="112">
        <v>41</v>
      </c>
      <c r="X60" s="112">
        <v>36</v>
      </c>
      <c r="Y60" s="112">
        <v>38</v>
      </c>
      <c r="Z60" s="112">
        <v>44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50678</v>
      </c>
      <c r="W61" s="112">
        <v>52078</v>
      </c>
      <c r="X61" s="112">
        <v>55645</v>
      </c>
      <c r="Y61" s="112">
        <v>62318</v>
      </c>
      <c r="Z61" s="112">
        <v>64876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42</v>
      </c>
      <c r="W63" s="112">
        <v>43</v>
      </c>
      <c r="X63" s="112">
        <v>66</v>
      </c>
      <c r="Y63" s="112">
        <v>75</v>
      </c>
      <c r="Z63" s="112">
        <v>86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772</v>
      </c>
      <c r="W64" s="112">
        <v>757</v>
      </c>
      <c r="X64" s="112">
        <v>945</v>
      </c>
      <c r="Y64" s="112">
        <v>1216</v>
      </c>
      <c r="Z64" s="112">
        <v>1205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Port Adelaide Enfield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2343</v>
      </c>
      <c r="W65" s="112">
        <v>2199</v>
      </c>
      <c r="X65" s="112">
        <v>2385</v>
      </c>
      <c r="Y65" s="112">
        <v>2966</v>
      </c>
      <c r="Z65" s="112">
        <v>3356</v>
      </c>
    </row>
    <row r="66" spans="1:26" x14ac:dyDescent="0.25">
      <c r="S66" s="115" t="s">
        <v>39</v>
      </c>
      <c r="T66" s="115"/>
      <c r="U66" s="112"/>
      <c r="V66" s="112">
        <v>4469</v>
      </c>
      <c r="W66" s="112">
        <v>4657</v>
      </c>
      <c r="X66" s="112">
        <v>5171</v>
      </c>
      <c r="Y66" s="112">
        <v>5898</v>
      </c>
      <c r="Z66" s="112">
        <v>6288</v>
      </c>
    </row>
    <row r="67" spans="1:26" x14ac:dyDescent="0.25">
      <c r="S67" s="115" t="s">
        <v>40</v>
      </c>
      <c r="T67" s="115"/>
      <c r="U67" s="112"/>
      <c r="V67" s="112">
        <v>6467</v>
      </c>
      <c r="W67" s="112">
        <v>6748</v>
      </c>
      <c r="X67" s="112">
        <v>7764</v>
      </c>
      <c r="Y67" s="112">
        <v>9411</v>
      </c>
      <c r="Z67" s="112">
        <v>10057</v>
      </c>
    </row>
    <row r="68" spans="1:26" x14ac:dyDescent="0.25">
      <c r="S68" s="115" t="s">
        <v>41</v>
      </c>
      <c r="T68" s="115"/>
      <c r="U68" s="112"/>
      <c r="V68" s="112">
        <v>6471</v>
      </c>
      <c r="W68" s="112">
        <v>6731</v>
      </c>
      <c r="X68" s="112">
        <v>7221</v>
      </c>
      <c r="Y68" s="112">
        <v>8448</v>
      </c>
      <c r="Z68" s="112">
        <v>8676</v>
      </c>
    </row>
    <row r="69" spans="1:26" x14ac:dyDescent="0.25">
      <c r="S69" s="115" t="s">
        <v>42</v>
      </c>
      <c r="T69" s="115"/>
      <c r="U69" s="112"/>
      <c r="V69" s="112">
        <v>5506</v>
      </c>
      <c r="W69" s="112">
        <v>5755</v>
      </c>
      <c r="X69" s="112">
        <v>6385</v>
      </c>
      <c r="Y69" s="112">
        <v>7250</v>
      </c>
      <c r="Z69" s="112">
        <v>7699</v>
      </c>
    </row>
    <row r="70" spans="1:26" x14ac:dyDescent="0.25">
      <c r="S70" s="115" t="s">
        <v>43</v>
      </c>
      <c r="T70" s="115"/>
      <c r="U70" s="112"/>
      <c r="V70" s="112">
        <v>4273</v>
      </c>
      <c r="W70" s="112">
        <v>4438</v>
      </c>
      <c r="X70" s="112">
        <v>4580</v>
      </c>
      <c r="Y70" s="112">
        <v>5396</v>
      </c>
      <c r="Z70" s="112">
        <v>5762</v>
      </c>
    </row>
    <row r="71" spans="1:26" x14ac:dyDescent="0.25">
      <c r="S71" s="115" t="s">
        <v>44</v>
      </c>
      <c r="T71" s="115"/>
      <c r="U71" s="112"/>
      <c r="V71" s="112">
        <v>4266</v>
      </c>
      <c r="W71" s="112">
        <v>4223</v>
      </c>
      <c r="X71" s="112">
        <v>4269</v>
      </c>
      <c r="Y71" s="112">
        <v>4616</v>
      </c>
      <c r="Z71" s="112">
        <v>4777</v>
      </c>
    </row>
    <row r="72" spans="1:26" x14ac:dyDescent="0.25">
      <c r="S72" s="115" t="s">
        <v>45</v>
      </c>
      <c r="T72" s="115"/>
      <c r="U72" s="112"/>
      <c r="V72" s="112">
        <v>3889</v>
      </c>
      <c r="W72" s="112">
        <v>3856</v>
      </c>
      <c r="X72" s="112">
        <v>4012</v>
      </c>
      <c r="Y72" s="112">
        <v>4488</v>
      </c>
      <c r="Z72" s="112">
        <v>4420</v>
      </c>
    </row>
    <row r="73" spans="1:26" x14ac:dyDescent="0.25">
      <c r="S73" s="115" t="s">
        <v>46</v>
      </c>
      <c r="T73" s="115"/>
      <c r="U73" s="112"/>
      <c r="V73" s="112">
        <v>3364</v>
      </c>
      <c r="W73" s="112">
        <v>3291</v>
      </c>
      <c r="X73" s="112">
        <v>3418</v>
      </c>
      <c r="Y73" s="112">
        <v>3667</v>
      </c>
      <c r="Z73" s="112">
        <v>3714</v>
      </c>
    </row>
    <row r="74" spans="1:26" x14ac:dyDescent="0.25">
      <c r="S74" s="115" t="s">
        <v>47</v>
      </c>
      <c r="T74" s="115"/>
      <c r="U74" s="112"/>
      <c r="V74" s="112">
        <v>2304</v>
      </c>
      <c r="W74" s="112">
        <v>2376</v>
      </c>
      <c r="X74" s="112">
        <v>2523</v>
      </c>
      <c r="Y74" s="112">
        <v>2764</v>
      </c>
      <c r="Z74" s="112">
        <v>2777</v>
      </c>
    </row>
    <row r="75" spans="1:26" x14ac:dyDescent="0.25">
      <c r="S75" s="115" t="s">
        <v>48</v>
      </c>
      <c r="T75" s="115"/>
      <c r="U75" s="112"/>
      <c r="V75" s="112">
        <v>987</v>
      </c>
      <c r="W75" s="112">
        <v>1012</v>
      </c>
      <c r="X75" s="112">
        <v>1097</v>
      </c>
      <c r="Y75" s="112">
        <v>1213</v>
      </c>
      <c r="Z75" s="112">
        <v>1282</v>
      </c>
    </row>
    <row r="76" spans="1:26" x14ac:dyDescent="0.25">
      <c r="S76" s="115" t="s">
        <v>49</v>
      </c>
      <c r="T76" s="115"/>
      <c r="U76" s="112"/>
      <c r="V76" s="112">
        <v>299</v>
      </c>
      <c r="W76" s="112">
        <v>311</v>
      </c>
      <c r="X76" s="112">
        <v>332</v>
      </c>
      <c r="Y76" s="112">
        <v>395</v>
      </c>
      <c r="Z76" s="112">
        <v>403</v>
      </c>
    </row>
    <row r="77" spans="1:26" x14ac:dyDescent="0.25">
      <c r="S77" s="115" t="s">
        <v>50</v>
      </c>
      <c r="T77" s="115"/>
      <c r="U77" s="112"/>
      <c r="V77" s="112">
        <v>108</v>
      </c>
      <c r="W77" s="112">
        <v>118</v>
      </c>
      <c r="X77" s="112">
        <v>109</v>
      </c>
      <c r="Y77" s="112">
        <v>123</v>
      </c>
      <c r="Z77" s="112">
        <v>118</v>
      </c>
    </row>
    <row r="78" spans="1:26" x14ac:dyDescent="0.25">
      <c r="S78" s="115" t="s">
        <v>51</v>
      </c>
      <c r="T78" s="115"/>
      <c r="U78" s="112"/>
      <c r="V78" s="112">
        <v>53</v>
      </c>
      <c r="W78" s="112">
        <v>43</v>
      </c>
      <c r="X78" s="112">
        <v>50</v>
      </c>
      <c r="Y78" s="112">
        <v>55</v>
      </c>
      <c r="Z78" s="112">
        <v>63</v>
      </c>
    </row>
    <row r="79" spans="1:26" x14ac:dyDescent="0.25">
      <c r="S79" s="115" t="s">
        <v>52</v>
      </c>
      <c r="T79" s="115"/>
      <c r="U79" s="112"/>
      <c r="V79" s="112">
        <v>57</v>
      </c>
      <c r="W79" s="112">
        <v>54</v>
      </c>
      <c r="X79" s="112">
        <v>45</v>
      </c>
      <c r="Y79" s="112">
        <v>44</v>
      </c>
      <c r="Z79" s="112">
        <v>46</v>
      </c>
    </row>
    <row r="80" spans="1:26" x14ac:dyDescent="0.25">
      <c r="S80" s="118" t="s">
        <v>53</v>
      </c>
      <c r="T80" s="118"/>
      <c r="U80" s="112"/>
      <c r="V80" s="112">
        <v>45667</v>
      </c>
      <c r="W80" s="112">
        <v>46616</v>
      </c>
      <c r="X80" s="112">
        <v>50372</v>
      </c>
      <c r="Y80" s="112">
        <v>58038</v>
      </c>
      <c r="Z80" s="112">
        <v>60724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Port Adelaide Enfield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3500</v>
      </c>
      <c r="W83" s="112">
        <v>3719</v>
      </c>
      <c r="X83" s="112">
        <v>3784</v>
      </c>
      <c r="Y83" s="112">
        <v>3995</v>
      </c>
      <c r="Z83" s="112">
        <v>4059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5272</v>
      </c>
      <c r="W84" s="112">
        <v>5502</v>
      </c>
      <c r="X84" s="112">
        <v>5656</v>
      </c>
      <c r="Y84" s="112">
        <v>6146</v>
      </c>
      <c r="Z84" s="112">
        <v>6677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5715</v>
      </c>
      <c r="W85" s="112">
        <v>5747</v>
      </c>
      <c r="X85" s="112">
        <v>5937</v>
      </c>
      <c r="Y85" s="112">
        <v>6272</v>
      </c>
      <c r="Z85" s="112">
        <v>6443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125,659</v>
      </c>
      <c r="D86" s="94">
        <f t="shared" ref="D86:D91" si="4">AD4</f>
        <v>4.3445406760942218E-2</v>
      </c>
      <c r="E86" s="95">
        <f t="shared" ref="E86:E91" si="5">AD4</f>
        <v>4.3445406760942218E-2</v>
      </c>
      <c r="F86" s="94">
        <f t="shared" ref="F86:F91" si="6">AF4</f>
        <v>0.30426072966941731</v>
      </c>
      <c r="G86" s="95">
        <f t="shared" ref="G86:G91" si="7">AF4</f>
        <v>0.30426072966941731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2577</v>
      </c>
      <c r="W86" s="112">
        <v>2753</v>
      </c>
      <c r="X86" s="112">
        <v>2942</v>
      </c>
      <c r="Y86" s="112">
        <v>3171</v>
      </c>
      <c r="Z86" s="112">
        <v>3547</v>
      </c>
    </row>
    <row r="87" spans="1:30" ht="15" customHeight="1" x14ac:dyDescent="0.25">
      <c r="A87" s="96" t="s">
        <v>4</v>
      </c>
      <c r="B87" s="49"/>
      <c r="C87" s="97" t="str">
        <f t="shared" si="3"/>
        <v>64,877</v>
      </c>
      <c r="D87" s="94">
        <f t="shared" si="4"/>
        <v>4.1030166880616115E-2</v>
      </c>
      <c r="E87" s="95">
        <f t="shared" si="5"/>
        <v>4.1030166880616115E-2</v>
      </c>
      <c r="F87" s="94">
        <f t="shared" si="6"/>
        <v>0.28002920053665847</v>
      </c>
      <c r="G87" s="95">
        <f t="shared" si="7"/>
        <v>0.28002920053665847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2014</v>
      </c>
      <c r="W87" s="112">
        <v>2008</v>
      </c>
      <c r="X87" s="112">
        <v>2110</v>
      </c>
      <c r="Y87" s="112">
        <v>2335</v>
      </c>
      <c r="Z87" s="112">
        <v>2474</v>
      </c>
    </row>
    <row r="88" spans="1:30" ht="15" customHeight="1" x14ac:dyDescent="0.25">
      <c r="A88" s="96" t="s">
        <v>5</v>
      </c>
      <c r="B88" s="49"/>
      <c r="C88" s="97" t="str">
        <f t="shared" si="3"/>
        <v>60,726</v>
      </c>
      <c r="D88" s="94">
        <f t="shared" si="4"/>
        <v>4.624237621033056E-2</v>
      </c>
      <c r="E88" s="95">
        <f t="shared" si="5"/>
        <v>4.624237621033056E-2</v>
      </c>
      <c r="F88" s="94">
        <f t="shared" si="6"/>
        <v>0.32969848255928524</v>
      </c>
      <c r="G88" s="95">
        <f t="shared" si="7"/>
        <v>0.32969848255928524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1918</v>
      </c>
      <c r="W88" s="112">
        <v>2008</v>
      </c>
      <c r="X88" s="112">
        <v>2093</v>
      </c>
      <c r="Y88" s="112">
        <v>2253</v>
      </c>
      <c r="Z88" s="112">
        <v>2327</v>
      </c>
    </row>
    <row r="89" spans="1:30" ht="15" customHeight="1" x14ac:dyDescent="0.25">
      <c r="A89" s="49" t="s">
        <v>6</v>
      </c>
      <c r="B89" s="49"/>
      <c r="C89" s="97" t="str">
        <f t="shared" si="3"/>
        <v>80,159</v>
      </c>
      <c r="D89" s="94">
        <f t="shared" si="4"/>
        <v>4.5984210869707054E-2</v>
      </c>
      <c r="E89" s="95">
        <f t="shared" si="5"/>
        <v>4.5984210869707054E-2</v>
      </c>
      <c r="F89" s="94">
        <f t="shared" si="6"/>
        <v>0.17744091423199526</v>
      </c>
      <c r="G89" s="95">
        <f t="shared" si="7"/>
        <v>0.17744091423199526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3159</v>
      </c>
      <c r="W89" s="112">
        <v>3132</v>
      </c>
      <c r="X89" s="112">
        <v>3280</v>
      </c>
      <c r="Y89" s="112">
        <v>3384</v>
      </c>
      <c r="Z89" s="112">
        <v>3529</v>
      </c>
    </row>
    <row r="90" spans="1:30" ht="15" customHeight="1" x14ac:dyDescent="0.25">
      <c r="A90" s="49" t="s">
        <v>95</v>
      </c>
      <c r="B90" s="49"/>
      <c r="C90" s="97" t="str">
        <f t="shared" si="3"/>
        <v>$47,540</v>
      </c>
      <c r="D90" s="94">
        <f t="shared" si="4"/>
        <v>4.079558640015768E-2</v>
      </c>
      <c r="E90" s="95">
        <f t="shared" si="5"/>
        <v>4.079558640015768E-2</v>
      </c>
      <c r="F90" s="94">
        <f t="shared" si="6"/>
        <v>5.9403156164539839E-2</v>
      </c>
      <c r="G90" s="95">
        <f t="shared" si="7"/>
        <v>5.9403156164539839E-2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5192</v>
      </c>
      <c r="W90" s="112">
        <v>5239</v>
      </c>
      <c r="X90" s="112">
        <v>5384</v>
      </c>
      <c r="Y90" s="112">
        <v>5575</v>
      </c>
      <c r="Z90" s="112">
        <v>5644</v>
      </c>
    </row>
    <row r="91" spans="1:30" ht="15" customHeight="1" x14ac:dyDescent="0.25">
      <c r="A91" s="49" t="s">
        <v>7</v>
      </c>
      <c r="B91" s="49"/>
      <c r="C91" s="97" t="str">
        <f t="shared" si="3"/>
        <v>$5,092.8 mil</v>
      </c>
      <c r="D91" s="94">
        <f t="shared" si="4"/>
        <v>9.6791874693066493E-2</v>
      </c>
      <c r="E91" s="95">
        <f t="shared" si="5"/>
        <v>9.6791874693066493E-2</v>
      </c>
      <c r="F91" s="94">
        <f t="shared" si="6"/>
        <v>0.37237154326292199</v>
      </c>
      <c r="G91" s="95">
        <f t="shared" si="7"/>
        <v>0.37237154326292199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35759</v>
      </c>
      <c r="W91" s="112">
        <v>36899</v>
      </c>
      <c r="X91" s="112">
        <v>37786</v>
      </c>
      <c r="Y91" s="112">
        <v>40037</v>
      </c>
      <c r="Z91" s="112">
        <v>41903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2605</v>
      </c>
      <c r="W93" s="112">
        <v>2708</v>
      </c>
      <c r="X93" s="112">
        <v>2804</v>
      </c>
      <c r="Y93" s="112">
        <v>2972</v>
      </c>
      <c r="Z93" s="112">
        <v>3108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7084</v>
      </c>
      <c r="W94" s="112">
        <v>7323</v>
      </c>
      <c r="X94" s="112">
        <v>7656</v>
      </c>
      <c r="Y94" s="112">
        <v>8275</v>
      </c>
      <c r="Z94" s="112">
        <v>8623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1205</v>
      </c>
      <c r="W95" s="112">
        <v>1274</v>
      </c>
      <c r="X95" s="112">
        <v>1330</v>
      </c>
      <c r="Y95" s="112">
        <v>1488</v>
      </c>
      <c r="Z95" s="112">
        <v>1597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5643</v>
      </c>
      <c r="W96" s="112">
        <v>5909</v>
      </c>
      <c r="X96" s="112">
        <v>6415</v>
      </c>
      <c r="Y96" s="112">
        <v>6847</v>
      </c>
      <c r="Z96" s="112">
        <v>7259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5530</v>
      </c>
      <c r="W97" s="112">
        <v>5576</v>
      </c>
      <c r="X97" s="112">
        <v>5644</v>
      </c>
      <c r="Y97" s="112">
        <v>5891</v>
      </c>
      <c r="Z97" s="112">
        <v>5946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2841</v>
      </c>
      <c r="W98" s="112">
        <v>2900</v>
      </c>
      <c r="X98" s="112">
        <v>3004</v>
      </c>
      <c r="Y98" s="112">
        <v>3115</v>
      </c>
      <c r="Z98" s="112">
        <v>3200</v>
      </c>
    </row>
    <row r="99" spans="1:32" ht="15" customHeight="1" x14ac:dyDescent="0.25">
      <c r="S99" s="115" t="s">
        <v>188</v>
      </c>
      <c r="T99" s="115"/>
      <c r="U99" s="112"/>
      <c r="V99" s="112">
        <v>313</v>
      </c>
      <c r="W99" s="112">
        <v>298</v>
      </c>
      <c r="X99" s="112">
        <v>329</v>
      </c>
      <c r="Y99" s="112">
        <v>388</v>
      </c>
      <c r="Z99" s="112">
        <v>442</v>
      </c>
    </row>
    <row r="100" spans="1:32" ht="15" customHeight="1" x14ac:dyDescent="0.25">
      <c r="S100" s="115" t="s">
        <v>58</v>
      </c>
      <c r="T100" s="115"/>
      <c r="U100" s="112"/>
      <c r="V100" s="112">
        <v>2919</v>
      </c>
      <c r="W100" s="112">
        <v>3023</v>
      </c>
      <c r="X100" s="112">
        <v>3118</v>
      </c>
      <c r="Y100" s="112">
        <v>3221</v>
      </c>
      <c r="Z100" s="112">
        <v>3353</v>
      </c>
    </row>
    <row r="101" spans="1:32" x14ac:dyDescent="0.25">
      <c r="A101" s="18"/>
      <c r="S101" s="118" t="s">
        <v>53</v>
      </c>
      <c r="T101" s="118"/>
      <c r="U101" s="112"/>
      <c r="V101" s="112">
        <v>32322</v>
      </c>
      <c r="W101" s="112">
        <v>33347</v>
      </c>
      <c r="X101" s="112">
        <v>34368</v>
      </c>
      <c r="Y101" s="112">
        <v>36542</v>
      </c>
      <c r="Z101" s="112">
        <v>38212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74068</v>
      </c>
      <c r="W104" s="112">
        <v>81809</v>
      </c>
      <c r="X104" s="112">
        <v>83250</v>
      </c>
      <c r="Y104" s="112">
        <v>94963</v>
      </c>
      <c r="Z104" s="112">
        <v>99200</v>
      </c>
      <c r="AB104" s="109" t="str">
        <f>TEXT(Z104,"###,###")</f>
        <v>99,200</v>
      </c>
      <c r="AD104" s="130">
        <f>Z104/($Z$4)*100</f>
        <v>78.943808242943206</v>
      </c>
      <c r="AF104" s="109"/>
    </row>
    <row r="105" spans="1:32" x14ac:dyDescent="0.25">
      <c r="S105" s="115" t="s">
        <v>17</v>
      </c>
      <c r="T105" s="115"/>
      <c r="U105" s="112"/>
      <c r="V105" s="112">
        <v>16377</v>
      </c>
      <c r="W105" s="112">
        <v>15991</v>
      </c>
      <c r="X105" s="112">
        <v>15955</v>
      </c>
      <c r="Y105" s="112">
        <v>18318</v>
      </c>
      <c r="Z105" s="112">
        <v>18869</v>
      </c>
      <c r="AB105" s="109" t="str">
        <f>TEXT(Z105,"###,###")</f>
        <v>18,869</v>
      </c>
      <c r="AD105" s="130">
        <f>Z105/($Z$4)*100</f>
        <v>15.016035461049348</v>
      </c>
      <c r="AF105" s="109"/>
    </row>
    <row r="106" spans="1:32" x14ac:dyDescent="0.25">
      <c r="S106" s="118" t="s">
        <v>53</v>
      </c>
      <c r="T106" s="118"/>
      <c r="U106" s="120"/>
      <c r="V106" s="120">
        <v>90445</v>
      </c>
      <c r="W106" s="120">
        <v>97800</v>
      </c>
      <c r="X106" s="120">
        <v>99205</v>
      </c>
      <c r="Y106" s="120">
        <v>113281</v>
      </c>
      <c r="Z106" s="120">
        <v>118069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12427</v>
      </c>
      <c r="W108" s="112">
        <v>13433</v>
      </c>
      <c r="X108" s="112">
        <v>14205</v>
      </c>
      <c r="Y108" s="112">
        <v>15435</v>
      </c>
      <c r="Z108" s="112">
        <v>14991</v>
      </c>
      <c r="AB108" s="109" t="str">
        <f>TEXT(Z108,"###,###")</f>
        <v>14,991</v>
      </c>
      <c r="AD108" s="130">
        <f>Z108/($Z$4)*100</f>
        <v>11.929905538003645</v>
      </c>
      <c r="AF108" s="109"/>
    </row>
    <row r="109" spans="1:32" x14ac:dyDescent="0.25">
      <c r="S109" s="115" t="s">
        <v>20</v>
      </c>
      <c r="T109" s="115"/>
      <c r="U109" s="112"/>
      <c r="V109" s="112">
        <v>12023</v>
      </c>
      <c r="W109" s="112">
        <v>12416</v>
      </c>
      <c r="X109" s="112">
        <v>14402</v>
      </c>
      <c r="Y109" s="112">
        <v>15419</v>
      </c>
      <c r="Z109" s="112">
        <v>15850</v>
      </c>
      <c r="AB109" s="109" t="str">
        <f>TEXT(Z109,"###,###")</f>
        <v>15,850</v>
      </c>
      <c r="AD109" s="130">
        <f>Z109/($Z$4)*100</f>
        <v>12.613501619462195</v>
      </c>
      <c r="AF109" s="109"/>
    </row>
    <row r="110" spans="1:32" x14ac:dyDescent="0.25">
      <c r="S110" s="115" t="s">
        <v>21</v>
      </c>
      <c r="T110" s="115"/>
      <c r="U110" s="112"/>
      <c r="V110" s="112">
        <v>21589</v>
      </c>
      <c r="W110" s="112">
        <v>20977</v>
      </c>
      <c r="X110" s="112">
        <v>22711</v>
      </c>
      <c r="Y110" s="112">
        <v>26291</v>
      </c>
      <c r="Z110" s="112">
        <v>27328</v>
      </c>
      <c r="AB110" s="109" t="str">
        <f>TEXT(Z110,"###,###")</f>
        <v>27,328</v>
      </c>
      <c r="AD110" s="130">
        <f>Z110/($Z$4)*100</f>
        <v>21.747745883701128</v>
      </c>
      <c r="AF110" s="109"/>
    </row>
    <row r="111" spans="1:32" x14ac:dyDescent="0.25">
      <c r="S111" s="115" t="s">
        <v>22</v>
      </c>
      <c r="T111" s="115"/>
      <c r="U111" s="112"/>
      <c r="V111" s="112">
        <v>43504</v>
      </c>
      <c r="W111" s="112">
        <v>44848</v>
      </c>
      <c r="X111" s="112">
        <v>47887</v>
      </c>
      <c r="Y111" s="112">
        <v>56142</v>
      </c>
      <c r="Z111" s="112">
        <v>59895</v>
      </c>
      <c r="AB111" s="109" t="str">
        <f>TEXT(Z111,"###,###")</f>
        <v>59,895</v>
      </c>
      <c r="AD111" s="130">
        <f>Z111/($Z$4)*100</f>
        <v>47.664711640232696</v>
      </c>
      <c r="AF111" s="109"/>
    </row>
    <row r="112" spans="1:32" x14ac:dyDescent="0.25">
      <c r="S112" s="118" t="s">
        <v>53</v>
      </c>
      <c r="T112" s="118"/>
      <c r="U112" s="112"/>
      <c r="V112" s="112">
        <v>96346</v>
      </c>
      <c r="W112" s="112">
        <v>98691</v>
      </c>
      <c r="X112" s="112">
        <v>106074</v>
      </c>
      <c r="Y112" s="112">
        <v>120425</v>
      </c>
      <c r="Z112" s="112">
        <v>125663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39.67</v>
      </c>
      <c r="W118" s="131">
        <v>39.64</v>
      </c>
      <c r="X118" s="131">
        <v>39.53</v>
      </c>
      <c r="Y118" s="131">
        <v>39.340000000000003</v>
      </c>
      <c r="Z118" s="131">
        <v>39.06</v>
      </c>
      <c r="AB118" s="109" t="str">
        <f>TEXT(Z118,"##.0")</f>
        <v>39.1</v>
      </c>
    </row>
    <row r="120" spans="19:32" x14ac:dyDescent="0.25">
      <c r="S120" s="101" t="s">
        <v>97</v>
      </c>
      <c r="T120" s="112"/>
      <c r="U120" s="112"/>
      <c r="V120" s="112">
        <v>58306</v>
      </c>
      <c r="W120" s="112">
        <v>59587</v>
      </c>
      <c r="X120" s="112">
        <v>60672</v>
      </c>
      <c r="Y120" s="112">
        <v>64398</v>
      </c>
      <c r="Z120" s="112">
        <v>67400</v>
      </c>
      <c r="AB120" s="109" t="str">
        <f>TEXT(Z120,"###,###")</f>
        <v>67,400</v>
      </c>
    </row>
    <row r="121" spans="19:32" x14ac:dyDescent="0.25">
      <c r="S121" s="101" t="s">
        <v>98</v>
      </c>
      <c r="T121" s="112"/>
      <c r="U121" s="112"/>
      <c r="V121" s="112">
        <v>4694</v>
      </c>
      <c r="W121" s="112">
        <v>5137</v>
      </c>
      <c r="X121" s="112">
        <v>5011</v>
      </c>
      <c r="Y121" s="112">
        <v>4928</v>
      </c>
      <c r="Z121" s="112">
        <v>5170</v>
      </c>
      <c r="AB121" s="109" t="str">
        <f>TEXT(Z121,"###,###")</f>
        <v>5,170</v>
      </c>
    </row>
    <row r="122" spans="19:32" x14ac:dyDescent="0.25">
      <c r="S122" s="101" t="s">
        <v>99</v>
      </c>
      <c r="T122" s="112"/>
      <c r="U122" s="112"/>
      <c r="V122" s="112">
        <v>5081</v>
      </c>
      <c r="W122" s="112">
        <v>5521</v>
      </c>
      <c r="X122" s="112">
        <v>6516</v>
      </c>
      <c r="Y122" s="112">
        <v>7310</v>
      </c>
      <c r="Z122" s="112">
        <v>7587</v>
      </c>
      <c r="AB122" s="109" t="str">
        <f>TEXT(Z122,"###,###")</f>
        <v>7,587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63387</v>
      </c>
      <c r="W124" s="112">
        <v>65108</v>
      </c>
      <c r="X124" s="112">
        <v>67188</v>
      </c>
      <c r="Y124" s="112">
        <v>71708</v>
      </c>
      <c r="Z124" s="112">
        <v>74987</v>
      </c>
      <c r="AB124" s="109" t="str">
        <f>TEXT(Z124,"###,###")</f>
        <v>74,987</v>
      </c>
      <c r="AD124" s="127">
        <f>Z124/$Z$7*100</f>
        <v>93.547823700395455</v>
      </c>
    </row>
    <row r="125" spans="19:32" x14ac:dyDescent="0.25">
      <c r="S125" s="101" t="s">
        <v>101</v>
      </c>
      <c r="T125" s="112"/>
      <c r="U125" s="112"/>
      <c r="V125" s="112">
        <v>9775</v>
      </c>
      <c r="W125" s="112">
        <v>10658</v>
      </c>
      <c r="X125" s="112">
        <v>11527</v>
      </c>
      <c r="Y125" s="112">
        <v>12238</v>
      </c>
      <c r="Z125" s="112">
        <v>12757</v>
      </c>
      <c r="AB125" s="109" t="str">
        <f>TEXT(Z125,"###,###")</f>
        <v>12,757</v>
      </c>
      <c r="AD125" s="127">
        <f>Z125/$Z$7*100</f>
        <v>15.914619693359446</v>
      </c>
    </row>
    <row r="127" spans="19:32" x14ac:dyDescent="0.25">
      <c r="S127" s="101" t="s">
        <v>102</v>
      </c>
      <c r="T127" s="112"/>
      <c r="U127" s="112"/>
      <c r="V127" s="112">
        <v>35756</v>
      </c>
      <c r="W127" s="112">
        <v>36899</v>
      </c>
      <c r="X127" s="112">
        <v>37787</v>
      </c>
      <c r="Y127" s="112">
        <v>40036</v>
      </c>
      <c r="Z127" s="112">
        <v>41899</v>
      </c>
      <c r="AB127" s="109" t="str">
        <f>TEXT(Z127,"###,###")</f>
        <v>41,899</v>
      </c>
      <c r="AD127" s="127">
        <f>Z127/$Z$7*100</f>
        <v>52.269863646003564</v>
      </c>
    </row>
    <row r="128" spans="19:32" x14ac:dyDescent="0.25">
      <c r="S128" s="101" t="s">
        <v>103</v>
      </c>
      <c r="T128" s="112"/>
      <c r="U128" s="112"/>
      <c r="V128" s="112">
        <v>32321</v>
      </c>
      <c r="W128" s="112">
        <v>33345</v>
      </c>
      <c r="X128" s="112">
        <v>34368</v>
      </c>
      <c r="Y128" s="112">
        <v>36543</v>
      </c>
      <c r="Z128" s="112">
        <v>38210</v>
      </c>
      <c r="AB128" s="109" t="str">
        <f>TEXT(Z128,"###,###")</f>
        <v>38,210</v>
      </c>
      <c r="AD128" s="127">
        <f>Z128/$Z$7*100</f>
        <v>47.667760326351377</v>
      </c>
    </row>
    <row r="130" spans="19:20" x14ac:dyDescent="0.25">
      <c r="S130" s="101" t="s">
        <v>261</v>
      </c>
      <c r="T130" s="127">
        <v>84.082885265534742</v>
      </c>
    </row>
    <row r="131" spans="19:20" x14ac:dyDescent="0.25">
      <c r="S131" s="101" t="s">
        <v>262</v>
      </c>
      <c r="T131" s="127">
        <v>6.4496812584987335</v>
      </c>
    </row>
    <row r="132" spans="19:20" x14ac:dyDescent="0.25">
      <c r="S132" s="101" t="s">
        <v>263</v>
      </c>
      <c r="T132" s="127">
        <v>9.4649384348607146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831E4C2-5268-46B9-BE19-25146D337D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65C551B-1A27-4A02-995F-9B2858936D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E7746A1-9CE2-4E31-B6BB-31BFE9B9A8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06FC9FA-3A4D-466A-A6CC-FD884F45A8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FAF7C-2346-487A-947C-686F74D8A742}">
  <sheetPr codeName="Sheet11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154</v>
      </c>
      <c r="T1" s="99"/>
      <c r="U1" s="99"/>
      <c r="V1" s="99"/>
      <c r="W1" s="99"/>
      <c r="X1" s="99"/>
      <c r="Y1" s="100" t="s">
        <v>236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154</v>
      </c>
      <c r="Y3" s="105" t="s">
        <v>236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10.47 Port Augusta,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9870</v>
      </c>
      <c r="W4" s="108">
        <v>9787</v>
      </c>
      <c r="X4" s="108">
        <v>10060</v>
      </c>
      <c r="Y4" s="108">
        <v>10950</v>
      </c>
      <c r="Z4" s="108">
        <v>11112</v>
      </c>
      <c r="AB4" s="109" t="str">
        <f>TEXT(Z4,"###,###")</f>
        <v>11,112</v>
      </c>
      <c r="AD4" s="110">
        <f>Z4/Y4-1</f>
        <v>1.4794520547945167E-2</v>
      </c>
      <c r="AF4" s="110">
        <f>Z4/V4-1</f>
        <v>0.12583586626139809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5196</v>
      </c>
      <c r="W5" s="108">
        <v>5092</v>
      </c>
      <c r="X5" s="108">
        <v>5271</v>
      </c>
      <c r="Y5" s="108">
        <v>5668</v>
      </c>
      <c r="Z5" s="108">
        <v>5849</v>
      </c>
      <c r="AB5" s="109" t="str">
        <f>TEXT(Z5,"###,###")</f>
        <v>5,849</v>
      </c>
      <c r="AD5" s="110">
        <f t="shared" ref="AD5:AD9" si="0">Z5/Y5-1</f>
        <v>3.1933662667607665E-2</v>
      </c>
      <c r="AF5" s="110">
        <f t="shared" ref="AF5:AF9" si="1">Z5/V5-1</f>
        <v>0.12567359507313314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4671</v>
      </c>
      <c r="W6" s="108">
        <v>4695</v>
      </c>
      <c r="X6" s="108">
        <v>4778</v>
      </c>
      <c r="Y6" s="108">
        <v>5263</v>
      </c>
      <c r="Z6" s="108">
        <v>5253</v>
      </c>
      <c r="AB6" s="109" t="str">
        <f>TEXT(Z6,"###,###")</f>
        <v>5,253</v>
      </c>
      <c r="AD6" s="110">
        <f t="shared" si="0"/>
        <v>-1.9000570017100316E-3</v>
      </c>
      <c r="AF6" s="110">
        <f t="shared" si="1"/>
        <v>0.12459858702633264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6935</v>
      </c>
      <c r="W7" s="108">
        <v>7086</v>
      </c>
      <c r="X7" s="108">
        <v>7043</v>
      </c>
      <c r="Y7" s="108">
        <v>7303</v>
      </c>
      <c r="Z7" s="108">
        <v>7497</v>
      </c>
      <c r="AB7" s="109" t="str">
        <f>TEXT(Z7,"###,###")</f>
        <v>7,497</v>
      </c>
      <c r="AD7" s="110">
        <f t="shared" si="0"/>
        <v>2.6564425578529338E-2</v>
      </c>
      <c r="AF7" s="110">
        <f t="shared" si="1"/>
        <v>8.1038211968276874E-2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11,112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7,497</v>
      </c>
      <c r="P8" s="65"/>
      <c r="S8" s="107" t="s">
        <v>82</v>
      </c>
      <c r="T8" s="108"/>
      <c r="U8" s="108"/>
      <c r="V8" s="108">
        <v>44896</v>
      </c>
      <c r="W8" s="108">
        <v>43806.34</v>
      </c>
      <c r="X8" s="108">
        <v>45573.83</v>
      </c>
      <c r="Y8" s="108">
        <v>44832.160000000003</v>
      </c>
      <c r="Z8" s="108">
        <v>46964.87</v>
      </c>
      <c r="AB8" s="109" t="str">
        <f>TEXT(Z8,"$###,###")</f>
        <v>$46,965</v>
      </c>
      <c r="AD8" s="110">
        <f t="shared" si="0"/>
        <v>4.7570984757370649E-2</v>
      </c>
      <c r="AF8" s="110">
        <f t="shared" si="1"/>
        <v>4.6081388096935294E-2</v>
      </c>
    </row>
    <row r="9" spans="1:32" x14ac:dyDescent="0.25">
      <c r="A9" s="30" t="s">
        <v>14</v>
      </c>
      <c r="B9" s="69"/>
      <c r="C9" s="70"/>
      <c r="D9" s="71">
        <f>AD104</f>
        <v>74.928005759539246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52.407629718554084</v>
      </c>
      <c r="P9" s="72" t="s">
        <v>83</v>
      </c>
      <c r="S9" s="107" t="s">
        <v>7</v>
      </c>
      <c r="T9" s="108"/>
      <c r="U9" s="108"/>
      <c r="V9" s="108">
        <v>395179079</v>
      </c>
      <c r="W9" s="108">
        <v>404598543</v>
      </c>
      <c r="X9" s="108">
        <v>418726628</v>
      </c>
      <c r="Y9" s="108">
        <v>452135411</v>
      </c>
      <c r="Z9" s="108">
        <v>473695354</v>
      </c>
      <c r="AB9" s="109" t="str">
        <f>TEXT(Z9/1000000,"$#,###.0")&amp;" mil"</f>
        <v>$473.7 mil</v>
      </c>
      <c r="AD9" s="110">
        <f t="shared" si="0"/>
        <v>4.768470346597109E-2</v>
      </c>
      <c r="AF9" s="110">
        <f t="shared" si="1"/>
        <v>0.19868530287252373</v>
      </c>
    </row>
    <row r="10" spans="1:32" x14ac:dyDescent="0.25">
      <c r="A10" s="30" t="s">
        <v>17</v>
      </c>
      <c r="B10" s="69"/>
      <c r="C10" s="70"/>
      <c r="D10" s="71">
        <f>AD105</f>
        <v>21.085313174946005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47.539015606242494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90.649593170601577</v>
      </c>
      <c r="P11" s="72" t="s">
        <v>83</v>
      </c>
      <c r="S11" s="107" t="s">
        <v>29</v>
      </c>
      <c r="T11" s="112"/>
      <c r="U11" s="112"/>
      <c r="V11" s="112">
        <v>9258</v>
      </c>
      <c r="W11" s="112">
        <v>9159</v>
      </c>
      <c r="X11" s="112">
        <v>9404</v>
      </c>
      <c r="Y11" s="112">
        <v>10267</v>
      </c>
      <c r="Z11" s="112">
        <v>10413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4.0149393090569561</v>
      </c>
      <c r="P12" s="72" t="s">
        <v>83</v>
      </c>
      <c r="S12" s="107" t="s">
        <v>30</v>
      </c>
      <c r="T12" s="112"/>
      <c r="U12" s="112"/>
      <c r="V12" s="112">
        <v>612</v>
      </c>
      <c r="W12" s="112">
        <v>631</v>
      </c>
      <c r="X12" s="112">
        <v>656</v>
      </c>
      <c r="Y12" s="112">
        <v>678</v>
      </c>
      <c r="Z12" s="112">
        <v>698</v>
      </c>
    </row>
    <row r="13" spans="1:32" ht="15" customHeight="1" x14ac:dyDescent="0.25">
      <c r="A13" s="30" t="s">
        <v>19</v>
      </c>
      <c r="B13" s="70"/>
      <c r="C13" s="70"/>
      <c r="D13" s="71">
        <f>AD108</f>
        <v>9.1162706983441328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5.2821128451380552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15.00179985601152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41.4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23.758099352051836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20.678147109865172</v>
      </c>
      <c r="P15" s="72" t="s">
        <v>83</v>
      </c>
      <c r="S15" s="115" t="s">
        <v>59</v>
      </c>
      <c r="T15" s="115"/>
      <c r="U15" s="116"/>
      <c r="V15" s="116">
        <v>338</v>
      </c>
      <c r="W15" s="116">
        <v>358</v>
      </c>
      <c r="X15" s="116">
        <v>312</v>
      </c>
      <c r="Y15" s="112">
        <v>302</v>
      </c>
      <c r="Z15" s="112">
        <v>357</v>
      </c>
      <c r="AB15" s="117">
        <f t="shared" ref="AB15:AB34" si="2">IF(Z15="np",0,Z15/$Z$34)</f>
        <v>3.212453882839917E-2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48.137149028077751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79.321852890134821</v>
      </c>
      <c r="P16" s="37" t="s">
        <v>83</v>
      </c>
      <c r="S16" s="115" t="s">
        <v>60</v>
      </c>
      <c r="T16" s="115"/>
      <c r="U16" s="116"/>
      <c r="V16" s="116">
        <v>276</v>
      </c>
      <c r="W16" s="116">
        <v>292</v>
      </c>
      <c r="X16" s="116">
        <v>278</v>
      </c>
      <c r="Y16" s="112">
        <v>319</v>
      </c>
      <c r="Z16" s="112">
        <v>360</v>
      </c>
      <c r="AB16" s="117">
        <f t="shared" si="2"/>
        <v>3.2394492936200843E-2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253</v>
      </c>
      <c r="W17" s="116">
        <v>204</v>
      </c>
      <c r="X17" s="116">
        <v>232</v>
      </c>
      <c r="Y17" s="112">
        <v>218</v>
      </c>
      <c r="Z17" s="112">
        <v>251</v>
      </c>
      <c r="AB17" s="117">
        <f t="shared" si="2"/>
        <v>2.2586160352740033E-2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79</v>
      </c>
      <c r="W18" s="116">
        <v>73</v>
      </c>
      <c r="X18" s="116">
        <v>104</v>
      </c>
      <c r="Y18" s="112">
        <v>103</v>
      </c>
      <c r="Z18" s="112">
        <v>92</v>
      </c>
      <c r="AB18" s="117">
        <f t="shared" si="2"/>
        <v>8.2785926392513268E-3</v>
      </c>
    </row>
    <row r="19" spans="1:28" x14ac:dyDescent="0.25">
      <c r="A19" s="61" t="str">
        <f>$S$1&amp;" ("&amp;$V$2&amp;" to "&amp;$Z$2&amp;")"</f>
        <v>Port Augusta (2018-19 to 2022-23)</v>
      </c>
      <c r="B19" s="61"/>
      <c r="C19" s="61"/>
      <c r="D19" s="61"/>
      <c r="E19" s="61"/>
      <c r="F19" s="61"/>
      <c r="G19" s="61" t="str">
        <f>$S$1&amp;" ("&amp;$V$2&amp;" to "&amp;$Z$2&amp;")"</f>
        <v>Port Augusta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692</v>
      </c>
      <c r="W19" s="116">
        <v>529</v>
      </c>
      <c r="X19" s="116">
        <v>667</v>
      </c>
      <c r="Y19" s="112">
        <v>664</v>
      </c>
      <c r="Z19" s="112">
        <v>649</v>
      </c>
      <c r="AB19" s="117">
        <f t="shared" si="2"/>
        <v>5.8400071987762078E-2</v>
      </c>
    </row>
    <row r="20" spans="1:28" x14ac:dyDescent="0.25">
      <c r="S20" s="115" t="s">
        <v>64</v>
      </c>
      <c r="T20" s="115"/>
      <c r="U20" s="116"/>
      <c r="V20" s="116">
        <v>143</v>
      </c>
      <c r="W20" s="116">
        <v>160</v>
      </c>
      <c r="X20" s="116">
        <v>168</v>
      </c>
      <c r="Y20" s="112">
        <v>168</v>
      </c>
      <c r="Z20" s="112">
        <v>168</v>
      </c>
      <c r="AB20" s="117">
        <f t="shared" si="2"/>
        <v>1.5117430036893729E-2</v>
      </c>
    </row>
    <row r="21" spans="1:28" x14ac:dyDescent="0.25">
      <c r="S21" s="115" t="s">
        <v>65</v>
      </c>
      <c r="T21" s="115"/>
      <c r="U21" s="116"/>
      <c r="V21" s="116">
        <v>976</v>
      </c>
      <c r="W21" s="116">
        <v>1133</v>
      </c>
      <c r="X21" s="116">
        <v>1085</v>
      </c>
      <c r="Y21" s="112">
        <v>1152</v>
      </c>
      <c r="Z21" s="112">
        <v>1180</v>
      </c>
      <c r="AB21" s="117">
        <f t="shared" si="2"/>
        <v>0.10618194906865833</v>
      </c>
    </row>
    <row r="22" spans="1:28" x14ac:dyDescent="0.25">
      <c r="S22" s="115" t="s">
        <v>66</v>
      </c>
      <c r="T22" s="115"/>
      <c r="U22" s="116"/>
      <c r="V22" s="116">
        <v>822</v>
      </c>
      <c r="W22" s="116">
        <v>789</v>
      </c>
      <c r="X22" s="116">
        <v>918</v>
      </c>
      <c r="Y22" s="112">
        <v>1019</v>
      </c>
      <c r="Z22" s="112">
        <v>1008</v>
      </c>
      <c r="AB22" s="117">
        <f t="shared" si="2"/>
        <v>9.0704580221362366E-2</v>
      </c>
    </row>
    <row r="23" spans="1:28" x14ac:dyDescent="0.25">
      <c r="S23" s="115" t="s">
        <v>67</v>
      </c>
      <c r="T23" s="115"/>
      <c r="U23" s="116"/>
      <c r="V23" s="116">
        <v>505</v>
      </c>
      <c r="W23" s="116">
        <v>492</v>
      </c>
      <c r="X23" s="116">
        <v>495</v>
      </c>
      <c r="Y23" s="112">
        <v>558</v>
      </c>
      <c r="Z23" s="112">
        <v>580</v>
      </c>
      <c r="AB23" s="117">
        <f t="shared" si="2"/>
        <v>5.2191127508323588E-2</v>
      </c>
    </row>
    <row r="24" spans="1:28" x14ac:dyDescent="0.25">
      <c r="S24" s="115" t="s">
        <v>68</v>
      </c>
      <c r="T24" s="115"/>
      <c r="U24" s="116"/>
      <c r="V24" s="116">
        <v>78</v>
      </c>
      <c r="W24" s="116">
        <v>166</v>
      </c>
      <c r="X24" s="116">
        <v>57</v>
      </c>
      <c r="Y24" s="112">
        <v>61</v>
      </c>
      <c r="Z24" s="112">
        <v>52</v>
      </c>
      <c r="AB24" s="117">
        <f t="shared" si="2"/>
        <v>4.6792045352290115E-3</v>
      </c>
    </row>
    <row r="25" spans="1:28" x14ac:dyDescent="0.25">
      <c r="S25" s="115" t="s">
        <v>69</v>
      </c>
      <c r="T25" s="115"/>
      <c r="U25" s="116"/>
      <c r="V25" s="116">
        <v>199</v>
      </c>
      <c r="W25" s="116">
        <v>273</v>
      </c>
      <c r="X25" s="116">
        <v>270</v>
      </c>
      <c r="Y25" s="112">
        <v>306</v>
      </c>
      <c r="Z25" s="112">
        <v>348</v>
      </c>
      <c r="AB25" s="117">
        <f t="shared" si="2"/>
        <v>3.131467650499415E-2</v>
      </c>
    </row>
    <row r="26" spans="1:28" x14ac:dyDescent="0.25">
      <c r="S26" s="115" t="s">
        <v>70</v>
      </c>
      <c r="T26" s="115"/>
      <c r="U26" s="116"/>
      <c r="V26" s="116">
        <v>176</v>
      </c>
      <c r="W26" s="116">
        <v>227</v>
      </c>
      <c r="X26" s="116">
        <v>248</v>
      </c>
      <c r="Y26" s="112">
        <v>279</v>
      </c>
      <c r="Z26" s="112">
        <v>329</v>
      </c>
      <c r="AB26" s="117">
        <f t="shared" si="2"/>
        <v>2.9604967155583552E-2</v>
      </c>
    </row>
    <row r="27" spans="1:28" x14ac:dyDescent="0.25">
      <c r="S27" s="115" t="s">
        <v>71</v>
      </c>
      <c r="T27" s="115"/>
      <c r="U27" s="116"/>
      <c r="V27" s="116">
        <v>373</v>
      </c>
      <c r="W27" s="116">
        <v>385</v>
      </c>
      <c r="X27" s="116">
        <v>375</v>
      </c>
      <c r="Y27" s="112">
        <v>498</v>
      </c>
      <c r="Z27" s="112">
        <v>488</v>
      </c>
      <c r="AB27" s="117">
        <f t="shared" si="2"/>
        <v>4.3912534869072255E-2</v>
      </c>
    </row>
    <row r="28" spans="1:28" x14ac:dyDescent="0.25">
      <c r="S28" s="115" t="s">
        <v>72</v>
      </c>
      <c r="T28" s="115"/>
      <c r="U28" s="116"/>
      <c r="V28" s="116">
        <v>1210</v>
      </c>
      <c r="W28" s="116">
        <v>1060</v>
      </c>
      <c r="X28" s="116">
        <v>1085</v>
      </c>
      <c r="Y28" s="112">
        <v>1201</v>
      </c>
      <c r="Z28" s="112">
        <v>1108</v>
      </c>
      <c r="AB28" s="117">
        <f t="shared" si="2"/>
        <v>9.9703050481418157E-2</v>
      </c>
    </row>
    <row r="29" spans="1:28" x14ac:dyDescent="0.25">
      <c r="S29" s="115" t="s">
        <v>73</v>
      </c>
      <c r="T29" s="115"/>
      <c r="U29" s="116"/>
      <c r="V29" s="116">
        <v>1178</v>
      </c>
      <c r="W29" s="116">
        <v>1015</v>
      </c>
      <c r="X29" s="116">
        <v>985</v>
      </c>
      <c r="Y29" s="112">
        <v>1083</v>
      </c>
      <c r="Z29" s="112">
        <v>1120</v>
      </c>
      <c r="AB29" s="117">
        <f t="shared" si="2"/>
        <v>0.10078286691262485</v>
      </c>
    </row>
    <row r="30" spans="1:28" x14ac:dyDescent="0.25">
      <c r="S30" s="115" t="s">
        <v>74</v>
      </c>
      <c r="T30" s="115"/>
      <c r="U30" s="116"/>
      <c r="V30" s="116">
        <v>667</v>
      </c>
      <c r="W30" s="116">
        <v>672</v>
      </c>
      <c r="X30" s="116">
        <v>655</v>
      </c>
      <c r="Y30" s="112">
        <v>715</v>
      </c>
      <c r="Z30" s="112">
        <v>705</v>
      </c>
      <c r="AB30" s="117">
        <f t="shared" si="2"/>
        <v>6.343921533339332E-2</v>
      </c>
    </row>
    <row r="31" spans="1:28" x14ac:dyDescent="0.25">
      <c r="S31" s="115" t="s">
        <v>75</v>
      </c>
      <c r="T31" s="115"/>
      <c r="U31" s="116"/>
      <c r="V31" s="116">
        <v>1191</v>
      </c>
      <c r="W31" s="116">
        <v>1303</v>
      </c>
      <c r="X31" s="116">
        <v>1396</v>
      </c>
      <c r="Y31" s="112">
        <v>1506</v>
      </c>
      <c r="Z31" s="112">
        <v>1579</v>
      </c>
      <c r="AB31" s="117">
        <f t="shared" si="2"/>
        <v>0.14208584540628094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37</v>
      </c>
      <c r="W32" s="116">
        <v>36</v>
      </c>
      <c r="X32" s="116">
        <v>70</v>
      </c>
      <c r="Y32" s="112">
        <v>109</v>
      </c>
      <c r="Z32" s="112">
        <v>106</v>
      </c>
      <c r="AB32" s="117">
        <f t="shared" si="2"/>
        <v>9.5383784756591372E-3</v>
      </c>
    </row>
    <row r="33" spans="19:32" x14ac:dyDescent="0.25">
      <c r="S33" s="115" t="s">
        <v>77</v>
      </c>
      <c r="T33" s="115"/>
      <c r="U33" s="116"/>
      <c r="V33" s="116">
        <v>305</v>
      </c>
      <c r="W33" s="116">
        <v>336</v>
      </c>
      <c r="X33" s="116">
        <v>395</v>
      </c>
      <c r="Y33" s="112">
        <v>453</v>
      </c>
      <c r="Z33" s="112">
        <v>427</v>
      </c>
      <c r="AB33" s="117">
        <f t="shared" si="2"/>
        <v>3.8423468010438229E-2</v>
      </c>
    </row>
    <row r="34" spans="19:32" x14ac:dyDescent="0.25">
      <c r="S34" s="118" t="s">
        <v>53</v>
      </c>
      <c r="T34" s="118"/>
      <c r="U34" s="119"/>
      <c r="V34" s="119">
        <v>9867</v>
      </c>
      <c r="W34" s="119">
        <v>9788</v>
      </c>
      <c r="X34" s="119">
        <v>10060</v>
      </c>
      <c r="Y34" s="120">
        <v>10945</v>
      </c>
      <c r="Z34" s="120">
        <v>11113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5799</v>
      </c>
      <c r="W37" s="112">
        <v>5893</v>
      </c>
      <c r="X37" s="112">
        <v>5767</v>
      </c>
      <c r="Y37" s="112">
        <v>5766</v>
      </c>
      <c r="Z37" s="112">
        <v>5942</v>
      </c>
      <c r="AB37" s="132">
        <f>Z37/Z40*100</f>
        <v>79.321852890134821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1135</v>
      </c>
      <c r="W38" s="112">
        <v>1192</v>
      </c>
      <c r="X38" s="112">
        <v>1273</v>
      </c>
      <c r="Y38" s="112">
        <v>1532</v>
      </c>
      <c r="Z38" s="112">
        <v>1549</v>
      </c>
      <c r="AB38" s="132">
        <f>Z38/Z40*100</f>
        <v>20.678147109865172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6934</v>
      </c>
      <c r="W40" s="112">
        <v>7085</v>
      </c>
      <c r="X40" s="112">
        <v>7040</v>
      </c>
      <c r="Y40" s="112">
        <v>7298</v>
      </c>
      <c r="Z40" s="112">
        <v>7491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19</v>
      </c>
      <c r="W44" s="112">
        <v>10</v>
      </c>
      <c r="X44" s="112">
        <v>21</v>
      </c>
      <c r="Y44" s="112">
        <v>15</v>
      </c>
      <c r="Z44" s="112">
        <v>10</v>
      </c>
    </row>
    <row r="45" spans="19:32" x14ac:dyDescent="0.25">
      <c r="S45" s="115" t="s">
        <v>37</v>
      </c>
      <c r="T45" s="115"/>
      <c r="U45" s="112"/>
      <c r="V45" s="112">
        <v>115</v>
      </c>
      <c r="W45" s="112">
        <v>157</v>
      </c>
      <c r="X45" s="112">
        <v>153</v>
      </c>
      <c r="Y45" s="112">
        <v>177</v>
      </c>
      <c r="Z45" s="112">
        <v>170</v>
      </c>
    </row>
    <row r="46" spans="19:32" x14ac:dyDescent="0.25">
      <c r="S46" s="115" t="s">
        <v>38</v>
      </c>
      <c r="T46" s="115"/>
      <c r="U46" s="112"/>
      <c r="V46" s="112">
        <v>294</v>
      </c>
      <c r="W46" s="112">
        <v>252</v>
      </c>
      <c r="X46" s="112">
        <v>263</v>
      </c>
      <c r="Y46" s="112">
        <v>303</v>
      </c>
      <c r="Z46" s="112">
        <v>312</v>
      </c>
    </row>
    <row r="47" spans="19:32" x14ac:dyDescent="0.25">
      <c r="S47" s="115" t="s">
        <v>39</v>
      </c>
      <c r="T47" s="115"/>
      <c r="U47" s="112"/>
      <c r="V47" s="112">
        <v>438</v>
      </c>
      <c r="W47" s="112">
        <v>432</v>
      </c>
      <c r="X47" s="112">
        <v>462</v>
      </c>
      <c r="Y47" s="112">
        <v>490</v>
      </c>
      <c r="Z47" s="112">
        <v>450</v>
      </c>
    </row>
    <row r="48" spans="19:32" x14ac:dyDescent="0.25">
      <c r="S48" s="115" t="s">
        <v>40</v>
      </c>
      <c r="T48" s="115"/>
      <c r="U48" s="112"/>
      <c r="V48" s="112">
        <v>704</v>
      </c>
      <c r="W48" s="112">
        <v>674</v>
      </c>
      <c r="X48" s="112">
        <v>679</v>
      </c>
      <c r="Y48" s="112">
        <v>812</v>
      </c>
      <c r="Z48" s="112">
        <v>863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643</v>
      </c>
      <c r="W49" s="112">
        <v>622</v>
      </c>
      <c r="X49" s="112">
        <v>608</v>
      </c>
      <c r="Y49" s="112">
        <v>711</v>
      </c>
      <c r="Z49" s="112">
        <v>866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Port Augusta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424</v>
      </c>
      <c r="W50" s="112">
        <v>455</v>
      </c>
      <c r="X50" s="112">
        <v>494</v>
      </c>
      <c r="Y50" s="112">
        <v>618</v>
      </c>
      <c r="Z50" s="112">
        <v>610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412</v>
      </c>
      <c r="W51" s="112">
        <v>417</v>
      </c>
      <c r="X51" s="112">
        <v>404</v>
      </c>
      <c r="Y51" s="112">
        <v>418</v>
      </c>
      <c r="Z51" s="112">
        <v>421</v>
      </c>
    </row>
    <row r="52" spans="1:26" ht="15" customHeight="1" x14ac:dyDescent="0.25">
      <c r="S52" s="115" t="s">
        <v>44</v>
      </c>
      <c r="T52" s="115"/>
      <c r="U52" s="112"/>
      <c r="V52" s="112">
        <v>499</v>
      </c>
      <c r="W52" s="112">
        <v>430</v>
      </c>
      <c r="X52" s="112">
        <v>465</v>
      </c>
      <c r="Y52" s="112">
        <v>393</v>
      </c>
      <c r="Z52" s="112">
        <v>392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413</v>
      </c>
      <c r="W53" s="112">
        <v>435</v>
      </c>
      <c r="X53" s="112">
        <v>439</v>
      </c>
      <c r="Y53" s="112">
        <v>459</v>
      </c>
      <c r="Z53" s="112">
        <v>444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585</v>
      </c>
      <c r="W54" s="112">
        <v>504</v>
      </c>
      <c r="X54" s="112">
        <v>511</v>
      </c>
      <c r="Y54" s="112">
        <v>459</v>
      </c>
      <c r="Z54" s="112">
        <v>430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379</v>
      </c>
      <c r="W55" s="112">
        <v>422</v>
      </c>
      <c r="X55" s="112">
        <v>446</v>
      </c>
      <c r="Y55" s="112">
        <v>444</v>
      </c>
      <c r="Z55" s="112">
        <v>483</v>
      </c>
    </row>
    <row r="56" spans="1:26" ht="15" customHeight="1" x14ac:dyDescent="0.25">
      <c r="S56" s="115" t="s">
        <v>48</v>
      </c>
      <c r="T56" s="115"/>
      <c r="U56" s="112"/>
      <c r="V56" s="112">
        <v>179</v>
      </c>
      <c r="W56" s="112">
        <v>186</v>
      </c>
      <c r="X56" s="112">
        <v>219</v>
      </c>
      <c r="Y56" s="112">
        <v>259</v>
      </c>
      <c r="Z56" s="112">
        <v>270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68</v>
      </c>
      <c r="W57" s="112">
        <v>59</v>
      </c>
      <c r="X57" s="112">
        <v>71</v>
      </c>
      <c r="Y57" s="112">
        <v>71</v>
      </c>
      <c r="Z57" s="112">
        <v>75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19</v>
      </c>
      <c r="W58" s="112">
        <v>26</v>
      </c>
      <c r="X58" s="112">
        <v>25</v>
      </c>
      <c r="Y58" s="112">
        <v>28</v>
      </c>
      <c r="Z58" s="112">
        <v>33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18</v>
      </c>
      <c r="W59" s="112">
        <v>13</v>
      </c>
      <c r="X59" s="112">
        <v>11</v>
      </c>
      <c r="Y59" s="112">
        <v>6</v>
      </c>
      <c r="Z59" s="112">
        <v>9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3</v>
      </c>
      <c r="Z60" s="112">
        <v>9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5191</v>
      </c>
      <c r="W61" s="112">
        <v>5094</v>
      </c>
      <c r="X61" s="112">
        <v>5271</v>
      </c>
      <c r="Y61" s="112">
        <v>5674</v>
      </c>
      <c r="Z61" s="112">
        <v>5846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9</v>
      </c>
      <c r="W63" s="112">
        <v>4</v>
      </c>
      <c r="X63" s="112">
        <v>14</v>
      </c>
      <c r="Y63" s="112">
        <v>30</v>
      </c>
      <c r="Z63" s="112">
        <v>23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143</v>
      </c>
      <c r="W64" s="112">
        <v>156</v>
      </c>
      <c r="X64" s="112">
        <v>164</v>
      </c>
      <c r="Y64" s="112">
        <v>170</v>
      </c>
      <c r="Z64" s="112">
        <v>169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Port Augusta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265</v>
      </c>
      <c r="W65" s="112">
        <v>253</v>
      </c>
      <c r="X65" s="112">
        <v>279</v>
      </c>
      <c r="Y65" s="112">
        <v>333</v>
      </c>
      <c r="Z65" s="112">
        <v>320</v>
      </c>
    </row>
    <row r="66" spans="1:26" x14ac:dyDescent="0.25">
      <c r="S66" s="115" t="s">
        <v>39</v>
      </c>
      <c r="T66" s="115"/>
      <c r="U66" s="112"/>
      <c r="V66" s="112">
        <v>444</v>
      </c>
      <c r="W66" s="112">
        <v>403</v>
      </c>
      <c r="X66" s="112">
        <v>396</v>
      </c>
      <c r="Y66" s="112">
        <v>397</v>
      </c>
      <c r="Z66" s="112">
        <v>328</v>
      </c>
    </row>
    <row r="67" spans="1:26" x14ac:dyDescent="0.25">
      <c r="S67" s="115" t="s">
        <v>40</v>
      </c>
      <c r="T67" s="115"/>
      <c r="U67" s="112"/>
      <c r="V67" s="112">
        <v>573</v>
      </c>
      <c r="W67" s="112">
        <v>570</v>
      </c>
      <c r="X67" s="112">
        <v>622</v>
      </c>
      <c r="Y67" s="112">
        <v>702</v>
      </c>
      <c r="Z67" s="112">
        <v>680</v>
      </c>
    </row>
    <row r="68" spans="1:26" x14ac:dyDescent="0.25">
      <c r="S68" s="115" t="s">
        <v>41</v>
      </c>
      <c r="T68" s="115"/>
      <c r="U68" s="112"/>
      <c r="V68" s="112">
        <v>483</v>
      </c>
      <c r="W68" s="112">
        <v>485</v>
      </c>
      <c r="X68" s="112">
        <v>494</v>
      </c>
      <c r="Y68" s="112">
        <v>600</v>
      </c>
      <c r="Z68" s="112">
        <v>667</v>
      </c>
    </row>
    <row r="69" spans="1:26" x14ac:dyDescent="0.25">
      <c r="S69" s="115" t="s">
        <v>42</v>
      </c>
      <c r="T69" s="115"/>
      <c r="U69" s="112"/>
      <c r="V69" s="112">
        <v>447</v>
      </c>
      <c r="W69" s="112">
        <v>465</v>
      </c>
      <c r="X69" s="112">
        <v>450</v>
      </c>
      <c r="Y69" s="112">
        <v>527</v>
      </c>
      <c r="Z69" s="112">
        <v>540</v>
      </c>
    </row>
    <row r="70" spans="1:26" x14ac:dyDescent="0.25">
      <c r="S70" s="115" t="s">
        <v>43</v>
      </c>
      <c r="T70" s="115"/>
      <c r="U70" s="112"/>
      <c r="V70" s="112">
        <v>386</v>
      </c>
      <c r="W70" s="112">
        <v>391</v>
      </c>
      <c r="X70" s="112">
        <v>414</v>
      </c>
      <c r="Y70" s="112">
        <v>446</v>
      </c>
      <c r="Z70" s="112">
        <v>445</v>
      </c>
    </row>
    <row r="71" spans="1:26" x14ac:dyDescent="0.25">
      <c r="S71" s="115" t="s">
        <v>44</v>
      </c>
      <c r="T71" s="115"/>
      <c r="U71" s="112"/>
      <c r="V71" s="112">
        <v>454</v>
      </c>
      <c r="W71" s="112">
        <v>477</v>
      </c>
      <c r="X71" s="112">
        <v>443</v>
      </c>
      <c r="Y71" s="112">
        <v>434</v>
      </c>
      <c r="Z71" s="112">
        <v>442</v>
      </c>
    </row>
    <row r="72" spans="1:26" x14ac:dyDescent="0.25">
      <c r="S72" s="115" t="s">
        <v>45</v>
      </c>
      <c r="T72" s="115"/>
      <c r="U72" s="112"/>
      <c r="V72" s="112">
        <v>477</v>
      </c>
      <c r="W72" s="112">
        <v>482</v>
      </c>
      <c r="X72" s="112">
        <v>498</v>
      </c>
      <c r="Y72" s="112">
        <v>524</v>
      </c>
      <c r="Z72" s="112">
        <v>475</v>
      </c>
    </row>
    <row r="73" spans="1:26" x14ac:dyDescent="0.25">
      <c r="S73" s="115" t="s">
        <v>46</v>
      </c>
      <c r="T73" s="115"/>
      <c r="U73" s="112"/>
      <c r="V73" s="112">
        <v>452</v>
      </c>
      <c r="W73" s="112">
        <v>476</v>
      </c>
      <c r="X73" s="112">
        <v>443</v>
      </c>
      <c r="Y73" s="112">
        <v>492</v>
      </c>
      <c r="Z73" s="112">
        <v>507</v>
      </c>
    </row>
    <row r="74" spans="1:26" x14ac:dyDescent="0.25">
      <c r="S74" s="115" t="s">
        <v>47</v>
      </c>
      <c r="T74" s="115"/>
      <c r="U74" s="112"/>
      <c r="V74" s="112">
        <v>313</v>
      </c>
      <c r="W74" s="112">
        <v>309</v>
      </c>
      <c r="X74" s="112">
        <v>333</v>
      </c>
      <c r="Y74" s="112">
        <v>365</v>
      </c>
      <c r="Z74" s="112">
        <v>379</v>
      </c>
    </row>
    <row r="75" spans="1:26" x14ac:dyDescent="0.25">
      <c r="S75" s="115" t="s">
        <v>48</v>
      </c>
      <c r="T75" s="115"/>
      <c r="U75" s="112"/>
      <c r="V75" s="112">
        <v>131</v>
      </c>
      <c r="W75" s="112">
        <v>135</v>
      </c>
      <c r="X75" s="112">
        <v>144</v>
      </c>
      <c r="Y75" s="112">
        <v>156</v>
      </c>
      <c r="Z75" s="112">
        <v>183</v>
      </c>
    </row>
    <row r="76" spans="1:26" x14ac:dyDescent="0.25">
      <c r="S76" s="115" t="s">
        <v>49</v>
      </c>
      <c r="T76" s="115"/>
      <c r="U76" s="112"/>
      <c r="V76" s="112">
        <v>53</v>
      </c>
      <c r="W76" s="112">
        <v>59</v>
      </c>
      <c r="X76" s="112">
        <v>55</v>
      </c>
      <c r="Y76" s="112">
        <v>76</v>
      </c>
      <c r="Z76" s="112">
        <v>60</v>
      </c>
    </row>
    <row r="77" spans="1:26" x14ac:dyDescent="0.25">
      <c r="S77" s="115" t="s">
        <v>50</v>
      </c>
      <c r="T77" s="115"/>
      <c r="U77" s="112"/>
      <c r="V77" s="112">
        <v>17</v>
      </c>
      <c r="W77" s="112">
        <v>19</v>
      </c>
      <c r="X77" s="112">
        <v>22</v>
      </c>
      <c r="Y77" s="112">
        <v>26</v>
      </c>
      <c r="Z77" s="112">
        <v>26</v>
      </c>
    </row>
    <row r="78" spans="1:26" x14ac:dyDescent="0.25">
      <c r="S78" s="115" t="s">
        <v>51</v>
      </c>
      <c r="T78" s="115"/>
      <c r="U78" s="112"/>
      <c r="V78" s="112">
        <v>3</v>
      </c>
      <c r="W78" s="112">
        <v>6</v>
      </c>
      <c r="X78" s="112">
        <v>5</v>
      </c>
      <c r="Y78" s="112">
        <v>10</v>
      </c>
      <c r="Z78" s="112">
        <v>9</v>
      </c>
    </row>
    <row r="79" spans="1:26" x14ac:dyDescent="0.25">
      <c r="S79" s="115" t="s">
        <v>52</v>
      </c>
      <c r="T79" s="115"/>
      <c r="U79" s="112"/>
      <c r="V79" s="112">
        <v>4</v>
      </c>
      <c r="W79" s="112">
        <v>7</v>
      </c>
      <c r="X79" s="112">
        <v>2</v>
      </c>
      <c r="Y79" s="112">
        <v>0</v>
      </c>
      <c r="Z79" s="112">
        <v>3</v>
      </c>
    </row>
    <row r="80" spans="1:26" x14ac:dyDescent="0.25">
      <c r="S80" s="118" t="s">
        <v>53</v>
      </c>
      <c r="T80" s="118"/>
      <c r="U80" s="112"/>
      <c r="V80" s="112">
        <v>4672</v>
      </c>
      <c r="W80" s="112">
        <v>4689</v>
      </c>
      <c r="X80" s="112">
        <v>4778</v>
      </c>
      <c r="Y80" s="112">
        <v>5261</v>
      </c>
      <c r="Z80" s="112">
        <v>5259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Port Augusta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214</v>
      </c>
      <c r="W83" s="112">
        <v>199</v>
      </c>
      <c r="X83" s="112">
        <v>209</v>
      </c>
      <c r="Y83" s="112">
        <v>235</v>
      </c>
      <c r="Z83" s="112">
        <v>237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236</v>
      </c>
      <c r="W84" s="112">
        <v>238</v>
      </c>
      <c r="X84" s="112">
        <v>232</v>
      </c>
      <c r="Y84" s="112">
        <v>262</v>
      </c>
      <c r="Z84" s="112">
        <v>258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739</v>
      </c>
      <c r="W85" s="112">
        <v>735</v>
      </c>
      <c r="X85" s="112">
        <v>728</v>
      </c>
      <c r="Y85" s="112">
        <v>691</v>
      </c>
      <c r="Z85" s="112">
        <v>717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11,112</v>
      </c>
      <c r="D86" s="94">
        <f t="shared" ref="D86:D91" si="4">AD4</f>
        <v>1.4794520547945167E-2</v>
      </c>
      <c r="E86" s="95">
        <f t="shared" ref="E86:E91" si="5">AD4</f>
        <v>1.4794520547945167E-2</v>
      </c>
      <c r="F86" s="94">
        <f t="shared" ref="F86:F91" si="6">AF4</f>
        <v>0.12583586626139809</v>
      </c>
      <c r="G86" s="95">
        <f t="shared" ref="G86:G91" si="7">AF4</f>
        <v>0.12583586626139809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394</v>
      </c>
      <c r="W86" s="112">
        <v>413</v>
      </c>
      <c r="X86" s="112">
        <v>401</v>
      </c>
      <c r="Y86" s="112">
        <v>425</v>
      </c>
      <c r="Z86" s="112">
        <v>448</v>
      </c>
    </row>
    <row r="87" spans="1:30" ht="15" customHeight="1" x14ac:dyDescent="0.25">
      <c r="A87" s="96" t="s">
        <v>4</v>
      </c>
      <c r="B87" s="49"/>
      <c r="C87" s="97" t="str">
        <f t="shared" si="3"/>
        <v>5,849</v>
      </c>
      <c r="D87" s="94">
        <f t="shared" si="4"/>
        <v>3.1933662667607665E-2</v>
      </c>
      <c r="E87" s="95">
        <f t="shared" si="5"/>
        <v>3.1933662667607665E-2</v>
      </c>
      <c r="F87" s="94">
        <f t="shared" si="6"/>
        <v>0.12567359507313314</v>
      </c>
      <c r="G87" s="95">
        <f t="shared" si="7"/>
        <v>0.12567359507313314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123</v>
      </c>
      <c r="W87" s="112">
        <v>127</v>
      </c>
      <c r="X87" s="112">
        <v>119</v>
      </c>
      <c r="Y87" s="112">
        <v>119</v>
      </c>
      <c r="Z87" s="112">
        <v>122</v>
      </c>
    </row>
    <row r="88" spans="1:30" ht="15" customHeight="1" x14ac:dyDescent="0.25">
      <c r="A88" s="96" t="s">
        <v>5</v>
      </c>
      <c r="B88" s="49"/>
      <c r="C88" s="97" t="str">
        <f t="shared" si="3"/>
        <v>5,253</v>
      </c>
      <c r="D88" s="94">
        <f t="shared" si="4"/>
        <v>-1.9000570017100316E-3</v>
      </c>
      <c r="E88" s="95">
        <f t="shared" si="5"/>
        <v>-1.9000570017100316E-3</v>
      </c>
      <c r="F88" s="94">
        <f t="shared" si="6"/>
        <v>0.12459858702633264</v>
      </c>
      <c r="G88" s="95">
        <f t="shared" si="7"/>
        <v>0.12459858702633264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150</v>
      </c>
      <c r="W88" s="112">
        <v>164</v>
      </c>
      <c r="X88" s="112">
        <v>165</v>
      </c>
      <c r="Y88" s="112">
        <v>174</v>
      </c>
      <c r="Z88" s="112">
        <v>176</v>
      </c>
    </row>
    <row r="89" spans="1:30" ht="15" customHeight="1" x14ac:dyDescent="0.25">
      <c r="A89" s="49" t="s">
        <v>6</v>
      </c>
      <c r="B89" s="49"/>
      <c r="C89" s="97" t="str">
        <f t="shared" si="3"/>
        <v>7,497</v>
      </c>
      <c r="D89" s="94">
        <f t="shared" si="4"/>
        <v>2.6564425578529338E-2</v>
      </c>
      <c r="E89" s="95">
        <f t="shared" si="5"/>
        <v>2.6564425578529338E-2</v>
      </c>
      <c r="F89" s="94">
        <f t="shared" si="6"/>
        <v>8.1038211968276874E-2</v>
      </c>
      <c r="G89" s="95">
        <f t="shared" si="7"/>
        <v>8.1038211968276874E-2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529</v>
      </c>
      <c r="W89" s="112">
        <v>530</v>
      </c>
      <c r="X89" s="112">
        <v>549</v>
      </c>
      <c r="Y89" s="112">
        <v>573</v>
      </c>
      <c r="Z89" s="112">
        <v>622</v>
      </c>
    </row>
    <row r="90" spans="1:30" ht="15" customHeight="1" x14ac:dyDescent="0.25">
      <c r="A90" s="49" t="s">
        <v>95</v>
      </c>
      <c r="B90" s="49"/>
      <c r="C90" s="97" t="str">
        <f t="shared" si="3"/>
        <v>$46,965</v>
      </c>
      <c r="D90" s="94">
        <f t="shared" si="4"/>
        <v>4.7570984757370649E-2</v>
      </c>
      <c r="E90" s="95">
        <f t="shared" si="5"/>
        <v>4.7570984757370649E-2</v>
      </c>
      <c r="F90" s="94">
        <f t="shared" si="6"/>
        <v>4.6081388096935294E-2</v>
      </c>
      <c r="G90" s="95">
        <f t="shared" si="7"/>
        <v>4.6081388096935294E-2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579</v>
      </c>
      <c r="W90" s="112">
        <v>592</v>
      </c>
      <c r="X90" s="112">
        <v>651</v>
      </c>
      <c r="Y90" s="112">
        <v>629</v>
      </c>
      <c r="Z90" s="112">
        <v>596</v>
      </c>
    </row>
    <row r="91" spans="1:30" ht="15" customHeight="1" x14ac:dyDescent="0.25">
      <c r="A91" s="49" t="s">
        <v>7</v>
      </c>
      <c r="B91" s="49"/>
      <c r="C91" s="97" t="str">
        <f t="shared" si="3"/>
        <v>$473.7 mil</v>
      </c>
      <c r="D91" s="94">
        <f t="shared" si="4"/>
        <v>4.768470346597109E-2</v>
      </c>
      <c r="E91" s="95">
        <f t="shared" si="5"/>
        <v>4.768470346597109E-2</v>
      </c>
      <c r="F91" s="94">
        <f t="shared" si="6"/>
        <v>0.19868530287252373</v>
      </c>
      <c r="G91" s="95">
        <f t="shared" si="7"/>
        <v>0.19868530287252373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3613</v>
      </c>
      <c r="W91" s="112">
        <v>3656</v>
      </c>
      <c r="X91" s="112">
        <v>3655</v>
      </c>
      <c r="Y91" s="112">
        <v>3818</v>
      </c>
      <c r="Z91" s="112">
        <v>3929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240</v>
      </c>
      <c r="W93" s="112">
        <v>251</v>
      </c>
      <c r="X93" s="112">
        <v>256</v>
      </c>
      <c r="Y93" s="112">
        <v>270</v>
      </c>
      <c r="Z93" s="112">
        <v>293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542</v>
      </c>
      <c r="W94" s="112">
        <v>547</v>
      </c>
      <c r="X94" s="112">
        <v>557</v>
      </c>
      <c r="Y94" s="112">
        <v>587</v>
      </c>
      <c r="Z94" s="112">
        <v>592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107</v>
      </c>
      <c r="W95" s="112">
        <v>117</v>
      </c>
      <c r="X95" s="112">
        <v>110</v>
      </c>
      <c r="Y95" s="112">
        <v>103</v>
      </c>
      <c r="Z95" s="112">
        <v>129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730</v>
      </c>
      <c r="W96" s="112">
        <v>749</v>
      </c>
      <c r="X96" s="112">
        <v>752</v>
      </c>
      <c r="Y96" s="112">
        <v>751</v>
      </c>
      <c r="Z96" s="112">
        <v>788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574</v>
      </c>
      <c r="W97" s="112">
        <v>552</v>
      </c>
      <c r="X97" s="112">
        <v>538</v>
      </c>
      <c r="Y97" s="112">
        <v>547</v>
      </c>
      <c r="Z97" s="112">
        <v>519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309</v>
      </c>
      <c r="W98" s="112">
        <v>326</v>
      </c>
      <c r="X98" s="112">
        <v>327</v>
      </c>
      <c r="Y98" s="112">
        <v>337</v>
      </c>
      <c r="Z98" s="112">
        <v>343</v>
      </c>
    </row>
    <row r="99" spans="1:32" ht="15" customHeight="1" x14ac:dyDescent="0.25">
      <c r="S99" s="115" t="s">
        <v>188</v>
      </c>
      <c r="T99" s="115"/>
      <c r="U99" s="112"/>
      <c r="V99" s="112">
        <v>42</v>
      </c>
      <c r="W99" s="112">
        <v>39</v>
      </c>
      <c r="X99" s="112">
        <v>39</v>
      </c>
      <c r="Y99" s="112">
        <v>44</v>
      </c>
      <c r="Z99" s="112">
        <v>46</v>
      </c>
    </row>
    <row r="100" spans="1:32" ht="15" customHeight="1" x14ac:dyDescent="0.25">
      <c r="S100" s="115" t="s">
        <v>58</v>
      </c>
      <c r="T100" s="115"/>
      <c r="U100" s="112"/>
      <c r="V100" s="112">
        <v>303</v>
      </c>
      <c r="W100" s="112">
        <v>328</v>
      </c>
      <c r="X100" s="112">
        <v>333</v>
      </c>
      <c r="Y100" s="112">
        <v>343</v>
      </c>
      <c r="Z100" s="112">
        <v>326</v>
      </c>
    </row>
    <row r="101" spans="1:32" x14ac:dyDescent="0.25">
      <c r="A101" s="18"/>
      <c r="S101" s="118" t="s">
        <v>53</v>
      </c>
      <c r="T101" s="118"/>
      <c r="U101" s="112"/>
      <c r="V101" s="112">
        <v>3325</v>
      </c>
      <c r="W101" s="112">
        <v>3433</v>
      </c>
      <c r="X101" s="112">
        <v>3373</v>
      </c>
      <c r="Y101" s="112">
        <v>3467</v>
      </c>
      <c r="Z101" s="112">
        <v>3559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6913</v>
      </c>
      <c r="W104" s="112">
        <v>7308</v>
      </c>
      <c r="X104" s="112">
        <v>7377</v>
      </c>
      <c r="Y104" s="112">
        <v>8097</v>
      </c>
      <c r="Z104" s="112">
        <v>8326</v>
      </c>
      <c r="AB104" s="109" t="str">
        <f>TEXT(Z104,"###,###")</f>
        <v>8,326</v>
      </c>
      <c r="AD104" s="130">
        <f>Z104/($Z$4)*100</f>
        <v>74.928005759539246</v>
      </c>
      <c r="AF104" s="109"/>
    </row>
    <row r="105" spans="1:32" x14ac:dyDescent="0.25">
      <c r="S105" s="115" t="s">
        <v>17</v>
      </c>
      <c r="T105" s="115"/>
      <c r="U105" s="112"/>
      <c r="V105" s="112">
        <v>2271</v>
      </c>
      <c r="W105" s="112">
        <v>2184</v>
      </c>
      <c r="X105" s="112">
        <v>2173</v>
      </c>
      <c r="Y105" s="112">
        <v>2385</v>
      </c>
      <c r="Z105" s="112">
        <v>2343</v>
      </c>
      <c r="AB105" s="109" t="str">
        <f>TEXT(Z105,"###,###")</f>
        <v>2,343</v>
      </c>
      <c r="AD105" s="130">
        <f>Z105/($Z$4)*100</f>
        <v>21.085313174946005</v>
      </c>
      <c r="AF105" s="109"/>
    </row>
    <row r="106" spans="1:32" x14ac:dyDescent="0.25">
      <c r="S106" s="118" t="s">
        <v>53</v>
      </c>
      <c r="T106" s="118"/>
      <c r="U106" s="120"/>
      <c r="V106" s="120">
        <v>9184</v>
      </c>
      <c r="W106" s="120">
        <v>9492</v>
      </c>
      <c r="X106" s="120">
        <v>9550</v>
      </c>
      <c r="Y106" s="120">
        <v>10482</v>
      </c>
      <c r="Z106" s="120">
        <v>10669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832</v>
      </c>
      <c r="W108" s="112">
        <v>1014</v>
      </c>
      <c r="X108" s="112">
        <v>903</v>
      </c>
      <c r="Y108" s="112">
        <v>1040</v>
      </c>
      <c r="Z108" s="112">
        <v>1013</v>
      </c>
      <c r="AB108" s="109" t="str">
        <f>TEXT(Z108,"###,###")</f>
        <v>1,013</v>
      </c>
      <c r="AD108" s="130">
        <f>Z108/($Z$4)*100</f>
        <v>9.1162706983441328</v>
      </c>
      <c r="AF108" s="109"/>
    </row>
    <row r="109" spans="1:32" x14ac:dyDescent="0.25">
      <c r="S109" s="115" t="s">
        <v>20</v>
      </c>
      <c r="T109" s="115"/>
      <c r="U109" s="112"/>
      <c r="V109" s="112">
        <v>1403</v>
      </c>
      <c r="W109" s="112">
        <v>1281</v>
      </c>
      <c r="X109" s="112">
        <v>1736</v>
      </c>
      <c r="Y109" s="112">
        <v>1720</v>
      </c>
      <c r="Z109" s="112">
        <v>1667</v>
      </c>
      <c r="AB109" s="109" t="str">
        <f>TEXT(Z109,"###,###")</f>
        <v>1,667</v>
      </c>
      <c r="AD109" s="130">
        <f>Z109/($Z$4)*100</f>
        <v>15.00179985601152</v>
      </c>
      <c r="AF109" s="109"/>
    </row>
    <row r="110" spans="1:32" x14ac:dyDescent="0.25">
      <c r="S110" s="115" t="s">
        <v>21</v>
      </c>
      <c r="T110" s="115"/>
      <c r="U110" s="112"/>
      <c r="V110" s="112">
        <v>2069</v>
      </c>
      <c r="W110" s="112">
        <v>2192</v>
      </c>
      <c r="X110" s="112">
        <v>2028</v>
      </c>
      <c r="Y110" s="112">
        <v>2440</v>
      </c>
      <c r="Z110" s="112">
        <v>2640</v>
      </c>
      <c r="AB110" s="109" t="str">
        <f>TEXT(Z110,"###,###")</f>
        <v>2,640</v>
      </c>
      <c r="AD110" s="130">
        <f>Z110/($Z$4)*100</f>
        <v>23.758099352051836</v>
      </c>
      <c r="AF110" s="109"/>
    </row>
    <row r="111" spans="1:32" x14ac:dyDescent="0.25">
      <c r="S111" s="115" t="s">
        <v>22</v>
      </c>
      <c r="T111" s="115"/>
      <c r="U111" s="112"/>
      <c r="V111" s="112">
        <v>4979</v>
      </c>
      <c r="W111" s="112">
        <v>4796</v>
      </c>
      <c r="X111" s="112">
        <v>4883</v>
      </c>
      <c r="Y111" s="112">
        <v>5279</v>
      </c>
      <c r="Z111" s="112">
        <v>5349</v>
      </c>
      <c r="AB111" s="109" t="str">
        <f>TEXT(Z111,"###,###")</f>
        <v>5,349</v>
      </c>
      <c r="AD111" s="130">
        <f>Z111/($Z$4)*100</f>
        <v>48.137149028077751</v>
      </c>
      <c r="AF111" s="109"/>
    </row>
    <row r="112" spans="1:32" x14ac:dyDescent="0.25">
      <c r="S112" s="118" t="s">
        <v>53</v>
      </c>
      <c r="T112" s="118"/>
      <c r="U112" s="112"/>
      <c r="V112" s="112">
        <v>9866</v>
      </c>
      <c r="W112" s="112">
        <v>9787</v>
      </c>
      <c r="X112" s="112">
        <v>10060</v>
      </c>
      <c r="Y112" s="112">
        <v>10946</v>
      </c>
      <c r="Z112" s="112">
        <v>11116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41.27</v>
      </c>
      <c r="W118" s="131">
        <v>41.55</v>
      </c>
      <c r="X118" s="131">
        <v>41.69</v>
      </c>
      <c r="Y118" s="131">
        <v>41.43</v>
      </c>
      <c r="Z118" s="131">
        <v>41.38</v>
      </c>
      <c r="AB118" s="109" t="str">
        <f>TEXT(Z118,"##.0")</f>
        <v>41.4</v>
      </c>
    </row>
    <row r="120" spans="19:32" x14ac:dyDescent="0.25">
      <c r="S120" s="101" t="s">
        <v>97</v>
      </c>
      <c r="T120" s="112"/>
      <c r="U120" s="112"/>
      <c r="V120" s="112">
        <v>6327</v>
      </c>
      <c r="W120" s="112">
        <v>6457</v>
      </c>
      <c r="X120" s="112">
        <v>6382</v>
      </c>
      <c r="Y120" s="112">
        <v>6619</v>
      </c>
      <c r="Z120" s="112">
        <v>6796</v>
      </c>
      <c r="AB120" s="109" t="str">
        <f>TEXT(Z120,"###,###")</f>
        <v>6,796</v>
      </c>
    </row>
    <row r="121" spans="19:32" x14ac:dyDescent="0.25">
      <c r="S121" s="101" t="s">
        <v>98</v>
      </c>
      <c r="T121" s="112"/>
      <c r="U121" s="112"/>
      <c r="V121" s="112">
        <v>288</v>
      </c>
      <c r="W121" s="112">
        <v>290</v>
      </c>
      <c r="X121" s="112">
        <v>278</v>
      </c>
      <c r="Y121" s="112">
        <v>306</v>
      </c>
      <c r="Z121" s="112">
        <v>301</v>
      </c>
      <c r="AB121" s="109" t="str">
        <f>TEXT(Z121,"###,###")</f>
        <v>301</v>
      </c>
    </row>
    <row r="122" spans="19:32" x14ac:dyDescent="0.25">
      <c r="S122" s="101" t="s">
        <v>99</v>
      </c>
      <c r="T122" s="112"/>
      <c r="U122" s="112"/>
      <c r="V122" s="112">
        <v>316</v>
      </c>
      <c r="W122" s="112">
        <v>340</v>
      </c>
      <c r="X122" s="112">
        <v>382</v>
      </c>
      <c r="Y122" s="112">
        <v>376</v>
      </c>
      <c r="Z122" s="112">
        <v>396</v>
      </c>
      <c r="AB122" s="109" t="str">
        <f>TEXT(Z122,"###,###")</f>
        <v>396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6643</v>
      </c>
      <c r="W124" s="112">
        <v>6797</v>
      </c>
      <c r="X124" s="112">
        <v>6764</v>
      </c>
      <c r="Y124" s="112">
        <v>6995</v>
      </c>
      <c r="Z124" s="112">
        <v>7192</v>
      </c>
      <c r="AB124" s="109" t="str">
        <f>TEXT(Z124,"###,###")</f>
        <v>7,192</v>
      </c>
      <c r="AD124" s="127">
        <f>Z124/$Z$7*100</f>
        <v>95.931706015739621</v>
      </c>
    </row>
    <row r="125" spans="19:32" x14ac:dyDescent="0.25">
      <c r="S125" s="101" t="s">
        <v>101</v>
      </c>
      <c r="T125" s="112"/>
      <c r="U125" s="112"/>
      <c r="V125" s="112">
        <v>604</v>
      </c>
      <c r="W125" s="112">
        <v>630</v>
      </c>
      <c r="X125" s="112">
        <v>660</v>
      </c>
      <c r="Y125" s="112">
        <v>682</v>
      </c>
      <c r="Z125" s="112">
        <v>697</v>
      </c>
      <c r="AB125" s="109" t="str">
        <f>TEXT(Z125,"###,###")</f>
        <v>697</v>
      </c>
      <c r="AD125" s="127">
        <f>Z125/$Z$7*100</f>
        <v>9.2970521541950113</v>
      </c>
    </row>
    <row r="127" spans="19:32" x14ac:dyDescent="0.25">
      <c r="S127" s="101" t="s">
        <v>102</v>
      </c>
      <c r="T127" s="112"/>
      <c r="U127" s="112"/>
      <c r="V127" s="112">
        <v>3612</v>
      </c>
      <c r="W127" s="112">
        <v>3652</v>
      </c>
      <c r="X127" s="112">
        <v>3655</v>
      </c>
      <c r="Y127" s="112">
        <v>3821</v>
      </c>
      <c r="Z127" s="112">
        <v>3929</v>
      </c>
      <c r="AB127" s="109" t="str">
        <f>TEXT(Z127,"###,###")</f>
        <v>3,929</v>
      </c>
      <c r="AD127" s="127">
        <f>Z127/$Z$7*100</f>
        <v>52.407629718554084</v>
      </c>
    </row>
    <row r="128" spans="19:32" x14ac:dyDescent="0.25">
      <c r="S128" s="101" t="s">
        <v>103</v>
      </c>
      <c r="T128" s="112"/>
      <c r="U128" s="112"/>
      <c r="V128" s="112">
        <v>3325</v>
      </c>
      <c r="W128" s="112">
        <v>3431</v>
      </c>
      <c r="X128" s="112">
        <v>3370</v>
      </c>
      <c r="Y128" s="112">
        <v>3469</v>
      </c>
      <c r="Z128" s="112">
        <v>3564</v>
      </c>
      <c r="AB128" s="109" t="str">
        <f>TEXT(Z128,"###,###")</f>
        <v>3,564</v>
      </c>
      <c r="AD128" s="127">
        <f>Z128/$Z$7*100</f>
        <v>47.539015606242494</v>
      </c>
    </row>
    <row r="130" spans="19:20" x14ac:dyDescent="0.25">
      <c r="S130" s="101" t="s">
        <v>261</v>
      </c>
      <c r="T130" s="127">
        <v>90.649593170601577</v>
      </c>
    </row>
    <row r="131" spans="19:20" x14ac:dyDescent="0.25">
      <c r="S131" s="101" t="s">
        <v>262</v>
      </c>
      <c r="T131" s="127">
        <v>4.0149393090569561</v>
      </c>
    </row>
    <row r="132" spans="19:20" x14ac:dyDescent="0.25">
      <c r="S132" s="101" t="s">
        <v>263</v>
      </c>
      <c r="T132" s="127">
        <v>5.2821128451380552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1682844-E299-4DC4-978E-BE8CAE851A7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83BFA95-42B9-474A-BCB5-7DB06BC9EC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6052B4-1C43-430C-B837-C76F67B378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8157B84-0AA1-4080-8A1D-93A6336035F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91116-3BB2-4082-8B11-DB800B4C118F}">
  <sheetPr codeName="Sheet11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155</v>
      </c>
      <c r="T1" s="99"/>
      <c r="U1" s="99"/>
      <c r="V1" s="99"/>
      <c r="W1" s="99"/>
      <c r="X1" s="99"/>
      <c r="Y1" s="100" t="s">
        <v>237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155</v>
      </c>
      <c r="Y3" s="105" t="s">
        <v>237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10.48 Port Lincoln,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10973</v>
      </c>
      <c r="W4" s="108">
        <v>11407</v>
      </c>
      <c r="X4" s="108">
        <v>12299</v>
      </c>
      <c r="Y4" s="108">
        <v>12967</v>
      </c>
      <c r="Z4" s="108">
        <v>13039</v>
      </c>
      <c r="AB4" s="109" t="str">
        <f>TEXT(Z4,"###,###")</f>
        <v>13,039</v>
      </c>
      <c r="AD4" s="110">
        <f>Z4/Y4-1</f>
        <v>5.552556489550442E-3</v>
      </c>
      <c r="AF4" s="110">
        <f>Z4/V4-1</f>
        <v>0.18828032443269849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5803</v>
      </c>
      <c r="W5" s="108">
        <v>5939</v>
      </c>
      <c r="X5" s="108">
        <v>6413</v>
      </c>
      <c r="Y5" s="108">
        <v>6627</v>
      </c>
      <c r="Z5" s="108">
        <v>6697</v>
      </c>
      <c r="AB5" s="109" t="str">
        <f>TEXT(Z5,"###,###")</f>
        <v>6,697</v>
      </c>
      <c r="AD5" s="110">
        <f t="shared" ref="AD5:AD9" si="0">Z5/Y5-1</f>
        <v>1.0562848951259918E-2</v>
      </c>
      <c r="AF5" s="110">
        <f t="shared" ref="AF5:AF9" si="1">Z5/V5-1</f>
        <v>0.15405824573496463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5173</v>
      </c>
      <c r="W6" s="108">
        <v>5465</v>
      </c>
      <c r="X6" s="108">
        <v>5863</v>
      </c>
      <c r="Y6" s="108">
        <v>6326</v>
      </c>
      <c r="Z6" s="108">
        <v>6330</v>
      </c>
      <c r="AB6" s="109" t="str">
        <f>TEXT(Z6,"###,###")</f>
        <v>6,330</v>
      </c>
      <c r="AD6" s="110">
        <f t="shared" si="0"/>
        <v>6.3231109705985666E-4</v>
      </c>
      <c r="AF6" s="110">
        <f t="shared" si="1"/>
        <v>0.22366131838391645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7604</v>
      </c>
      <c r="W7" s="108">
        <v>7927</v>
      </c>
      <c r="X7" s="108">
        <v>8142</v>
      </c>
      <c r="Y7" s="108">
        <v>8335</v>
      </c>
      <c r="Z7" s="108">
        <v>8450</v>
      </c>
      <c r="AB7" s="109" t="str">
        <f>TEXT(Z7,"###,###")</f>
        <v>8,450</v>
      </c>
      <c r="AD7" s="110">
        <f t="shared" si="0"/>
        <v>1.3797240551889578E-2</v>
      </c>
      <c r="AF7" s="110">
        <f t="shared" si="1"/>
        <v>0.1112572330352446</v>
      </c>
    </row>
    <row r="8" spans="1:32" ht="17.25" customHeight="1" x14ac:dyDescent="0.25">
      <c r="A8" s="62" t="s">
        <v>12</v>
      </c>
      <c r="B8" s="63"/>
      <c r="C8" s="29"/>
      <c r="D8" s="64" t="str">
        <f>AB4</f>
        <v>13,039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8,450</v>
      </c>
      <c r="P8" s="65"/>
      <c r="S8" s="107" t="s">
        <v>82</v>
      </c>
      <c r="T8" s="108"/>
      <c r="U8" s="108"/>
      <c r="V8" s="108">
        <v>35969.019999999997</v>
      </c>
      <c r="W8" s="108">
        <v>35476.800000000003</v>
      </c>
      <c r="X8" s="108">
        <v>36573.29</v>
      </c>
      <c r="Y8" s="108">
        <v>36660</v>
      </c>
      <c r="Z8" s="108">
        <v>38783</v>
      </c>
      <c r="AB8" s="109" t="str">
        <f>TEXT(Z8,"$###,###")</f>
        <v>$38,783</v>
      </c>
      <c r="AD8" s="110">
        <f t="shared" si="0"/>
        <v>5.7910529187124915E-2</v>
      </c>
      <c r="AF8" s="110">
        <f t="shared" si="1"/>
        <v>7.8233435328513456E-2</v>
      </c>
    </row>
    <row r="9" spans="1:32" x14ac:dyDescent="0.25">
      <c r="A9" s="30" t="s">
        <v>14</v>
      </c>
      <c r="B9" s="69"/>
      <c r="C9" s="70"/>
      <c r="D9" s="71">
        <f>AD104</f>
        <v>78.242196487460689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51.715976331360949</v>
      </c>
      <c r="P9" s="72" t="s">
        <v>83</v>
      </c>
      <c r="S9" s="107" t="s">
        <v>7</v>
      </c>
      <c r="T9" s="108"/>
      <c r="U9" s="108"/>
      <c r="V9" s="108">
        <v>386362254</v>
      </c>
      <c r="W9" s="108">
        <v>399327308</v>
      </c>
      <c r="X9" s="108">
        <v>428659084</v>
      </c>
      <c r="Y9" s="108">
        <v>450549662</v>
      </c>
      <c r="Z9" s="108">
        <v>480959047</v>
      </c>
      <c r="AB9" s="109" t="str">
        <f>TEXT(Z9/1000000,"$#,###.0")&amp;" mil"</f>
        <v>$481.0 mil</v>
      </c>
      <c r="AD9" s="110">
        <f t="shared" si="0"/>
        <v>6.7493969177586433E-2</v>
      </c>
      <c r="AF9" s="110">
        <f t="shared" si="1"/>
        <v>0.24483963436034828</v>
      </c>
    </row>
    <row r="10" spans="1:32" x14ac:dyDescent="0.25">
      <c r="A10" s="30" t="s">
        <v>17</v>
      </c>
      <c r="B10" s="69"/>
      <c r="C10" s="70"/>
      <c r="D10" s="71">
        <f>AD105</f>
        <v>13.636015031827595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48.165680473372781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82.071005917159766</v>
      </c>
      <c r="P11" s="72" t="s">
        <v>83</v>
      </c>
      <c r="S11" s="107" t="s">
        <v>29</v>
      </c>
      <c r="T11" s="112"/>
      <c r="U11" s="112"/>
      <c r="V11" s="112">
        <v>9677</v>
      </c>
      <c r="W11" s="112">
        <v>9995</v>
      </c>
      <c r="X11" s="112">
        <v>10836</v>
      </c>
      <c r="Y11" s="112">
        <v>11483</v>
      </c>
      <c r="Z11" s="112">
        <v>11526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9.2781065088757408</v>
      </c>
      <c r="P12" s="72" t="s">
        <v>83</v>
      </c>
      <c r="S12" s="107" t="s">
        <v>30</v>
      </c>
      <c r="T12" s="112"/>
      <c r="U12" s="112"/>
      <c r="V12" s="112">
        <v>1293</v>
      </c>
      <c r="W12" s="112">
        <v>1417</v>
      </c>
      <c r="X12" s="112">
        <v>1463</v>
      </c>
      <c r="Y12" s="112">
        <v>1483</v>
      </c>
      <c r="Z12" s="112">
        <v>1511</v>
      </c>
    </row>
    <row r="13" spans="1:32" ht="15" customHeight="1" x14ac:dyDescent="0.25">
      <c r="A13" s="30" t="s">
        <v>19</v>
      </c>
      <c r="B13" s="70"/>
      <c r="C13" s="70"/>
      <c r="D13" s="71">
        <f>AD108</f>
        <v>14.395275711327557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8.6390532544378704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18.64406779661017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41.3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25.408390213973465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21.417583717903206</v>
      </c>
      <c r="P15" s="72" t="s">
        <v>83</v>
      </c>
      <c r="S15" s="115" t="s">
        <v>59</v>
      </c>
      <c r="T15" s="115"/>
      <c r="U15" s="116"/>
      <c r="V15" s="116">
        <v>1240</v>
      </c>
      <c r="W15" s="116">
        <v>1258</v>
      </c>
      <c r="X15" s="116">
        <v>1341</v>
      </c>
      <c r="Y15" s="112">
        <v>1256</v>
      </c>
      <c r="Z15" s="112">
        <v>1196</v>
      </c>
      <c r="AB15" s="117">
        <f t="shared" ref="AB15:AB34" si="2">IF(Z15="np",0,Z15/$Z$34)</f>
        <v>9.1717791411042943E-2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33.376792698826598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78.582416282096787</v>
      </c>
      <c r="P16" s="37" t="s">
        <v>83</v>
      </c>
      <c r="S16" s="115" t="s">
        <v>60</v>
      </c>
      <c r="T16" s="115"/>
      <c r="U16" s="116"/>
      <c r="V16" s="116">
        <v>106</v>
      </c>
      <c r="W16" s="116">
        <v>125</v>
      </c>
      <c r="X16" s="116">
        <v>132</v>
      </c>
      <c r="Y16" s="112">
        <v>157</v>
      </c>
      <c r="Z16" s="112">
        <v>184</v>
      </c>
      <c r="AB16" s="117">
        <f t="shared" si="2"/>
        <v>1.4110429447852761E-2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635</v>
      </c>
      <c r="W17" s="116">
        <v>612</v>
      </c>
      <c r="X17" s="116">
        <v>624</v>
      </c>
      <c r="Y17" s="112">
        <v>526</v>
      </c>
      <c r="Z17" s="112">
        <v>532</v>
      </c>
      <c r="AB17" s="117">
        <f t="shared" si="2"/>
        <v>4.0797546012269939E-2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84</v>
      </c>
      <c r="W18" s="116">
        <v>65</v>
      </c>
      <c r="X18" s="116">
        <v>87</v>
      </c>
      <c r="Y18" s="112">
        <v>100</v>
      </c>
      <c r="Z18" s="112">
        <v>103</v>
      </c>
      <c r="AB18" s="117">
        <f t="shared" si="2"/>
        <v>7.8987730061349688E-3</v>
      </c>
    </row>
    <row r="19" spans="1:28" x14ac:dyDescent="0.25">
      <c r="A19" s="61" t="str">
        <f>$S$1&amp;" ("&amp;$V$2&amp;" to "&amp;$Z$2&amp;")"</f>
        <v>Port Lincoln (2018-19 to 2022-23)</v>
      </c>
      <c r="B19" s="61"/>
      <c r="C19" s="61"/>
      <c r="D19" s="61"/>
      <c r="E19" s="61"/>
      <c r="F19" s="61"/>
      <c r="G19" s="61" t="str">
        <f>$S$1&amp;" ("&amp;$V$2&amp;" to "&amp;$Z$2&amp;")"</f>
        <v>Port Lincoln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648</v>
      </c>
      <c r="W19" s="116">
        <v>695</v>
      </c>
      <c r="X19" s="116">
        <v>800</v>
      </c>
      <c r="Y19" s="112">
        <v>806</v>
      </c>
      <c r="Z19" s="112">
        <v>811</v>
      </c>
      <c r="AB19" s="117">
        <f t="shared" si="2"/>
        <v>6.2193251533742333E-2</v>
      </c>
    </row>
    <row r="20" spans="1:28" x14ac:dyDescent="0.25">
      <c r="S20" s="115" t="s">
        <v>64</v>
      </c>
      <c r="T20" s="115"/>
      <c r="U20" s="116"/>
      <c r="V20" s="116">
        <v>306</v>
      </c>
      <c r="W20" s="116">
        <v>337</v>
      </c>
      <c r="X20" s="116">
        <v>416</v>
      </c>
      <c r="Y20" s="112">
        <v>424</v>
      </c>
      <c r="Z20" s="112">
        <v>432</v>
      </c>
      <c r="AB20" s="117">
        <f t="shared" si="2"/>
        <v>3.3128834355828224E-2</v>
      </c>
    </row>
    <row r="21" spans="1:28" x14ac:dyDescent="0.25">
      <c r="S21" s="115" t="s">
        <v>65</v>
      </c>
      <c r="T21" s="115"/>
      <c r="U21" s="116"/>
      <c r="V21" s="116">
        <v>1279</v>
      </c>
      <c r="W21" s="116">
        <v>1407</v>
      </c>
      <c r="X21" s="116">
        <v>1487</v>
      </c>
      <c r="Y21" s="112">
        <v>1566</v>
      </c>
      <c r="Z21" s="112">
        <v>1599</v>
      </c>
      <c r="AB21" s="117">
        <f t="shared" si="2"/>
        <v>0.12262269938650307</v>
      </c>
    </row>
    <row r="22" spans="1:28" x14ac:dyDescent="0.25">
      <c r="S22" s="115" t="s">
        <v>66</v>
      </c>
      <c r="T22" s="115"/>
      <c r="U22" s="116"/>
      <c r="V22" s="116">
        <v>889</v>
      </c>
      <c r="W22" s="116">
        <v>854</v>
      </c>
      <c r="X22" s="116">
        <v>1027</v>
      </c>
      <c r="Y22" s="112">
        <v>1115</v>
      </c>
      <c r="Z22" s="112">
        <v>1096</v>
      </c>
      <c r="AB22" s="117">
        <f t="shared" si="2"/>
        <v>8.4049079754601227E-2</v>
      </c>
    </row>
    <row r="23" spans="1:28" x14ac:dyDescent="0.25">
      <c r="S23" s="115" t="s">
        <v>67</v>
      </c>
      <c r="T23" s="115"/>
      <c r="U23" s="116"/>
      <c r="V23" s="116">
        <v>646</v>
      </c>
      <c r="W23" s="116">
        <v>584</v>
      </c>
      <c r="X23" s="116">
        <v>670</v>
      </c>
      <c r="Y23" s="112">
        <v>751</v>
      </c>
      <c r="Z23" s="112">
        <v>714</v>
      </c>
      <c r="AB23" s="117">
        <f t="shared" si="2"/>
        <v>5.4754601226993868E-2</v>
      </c>
    </row>
    <row r="24" spans="1:28" x14ac:dyDescent="0.25">
      <c r="S24" s="115" t="s">
        <v>68</v>
      </c>
      <c r="T24" s="115"/>
      <c r="U24" s="116"/>
      <c r="V24" s="116">
        <v>48</v>
      </c>
      <c r="W24" s="116">
        <v>52</v>
      </c>
      <c r="X24" s="116">
        <v>54</v>
      </c>
      <c r="Y24" s="112">
        <v>39</v>
      </c>
      <c r="Z24" s="112">
        <v>84</v>
      </c>
      <c r="AB24" s="117">
        <f t="shared" si="2"/>
        <v>6.4417177914110431E-3</v>
      </c>
    </row>
    <row r="25" spans="1:28" x14ac:dyDescent="0.25">
      <c r="S25" s="115" t="s">
        <v>69</v>
      </c>
      <c r="T25" s="115"/>
      <c r="U25" s="116"/>
      <c r="V25" s="116">
        <v>240</v>
      </c>
      <c r="W25" s="116">
        <v>272</v>
      </c>
      <c r="X25" s="116">
        <v>309</v>
      </c>
      <c r="Y25" s="112">
        <v>317</v>
      </c>
      <c r="Z25" s="112">
        <v>309</v>
      </c>
      <c r="AB25" s="117">
        <f t="shared" si="2"/>
        <v>2.3696319018404906E-2</v>
      </c>
    </row>
    <row r="26" spans="1:28" x14ac:dyDescent="0.25">
      <c r="S26" s="115" t="s">
        <v>70</v>
      </c>
      <c r="T26" s="115"/>
      <c r="U26" s="116"/>
      <c r="V26" s="116">
        <v>172</v>
      </c>
      <c r="W26" s="116">
        <v>224</v>
      </c>
      <c r="X26" s="116">
        <v>252</v>
      </c>
      <c r="Y26" s="112">
        <v>235</v>
      </c>
      <c r="Z26" s="112">
        <v>264</v>
      </c>
      <c r="AB26" s="117">
        <f t="shared" si="2"/>
        <v>2.0245398773006136E-2</v>
      </c>
    </row>
    <row r="27" spans="1:28" x14ac:dyDescent="0.25">
      <c r="S27" s="115" t="s">
        <v>71</v>
      </c>
      <c r="T27" s="115"/>
      <c r="U27" s="116"/>
      <c r="V27" s="116">
        <v>339</v>
      </c>
      <c r="W27" s="116">
        <v>334</v>
      </c>
      <c r="X27" s="116">
        <v>369</v>
      </c>
      <c r="Y27" s="112">
        <v>441</v>
      </c>
      <c r="Z27" s="112">
        <v>437</v>
      </c>
      <c r="AB27" s="117">
        <f t="shared" si="2"/>
        <v>3.3512269938650308E-2</v>
      </c>
    </row>
    <row r="28" spans="1:28" x14ac:dyDescent="0.25">
      <c r="S28" s="115" t="s">
        <v>72</v>
      </c>
      <c r="T28" s="115"/>
      <c r="U28" s="116"/>
      <c r="V28" s="116">
        <v>547</v>
      </c>
      <c r="W28" s="116">
        <v>621</v>
      </c>
      <c r="X28" s="116">
        <v>712</v>
      </c>
      <c r="Y28" s="112">
        <v>833</v>
      </c>
      <c r="Z28" s="112">
        <v>824</v>
      </c>
      <c r="AB28" s="117">
        <f t="shared" si="2"/>
        <v>6.3190184049079751E-2</v>
      </c>
    </row>
    <row r="29" spans="1:28" x14ac:dyDescent="0.25">
      <c r="S29" s="115" t="s">
        <v>73</v>
      </c>
      <c r="T29" s="115"/>
      <c r="U29" s="116"/>
      <c r="V29" s="116">
        <v>547</v>
      </c>
      <c r="W29" s="116">
        <v>461</v>
      </c>
      <c r="X29" s="116">
        <v>462</v>
      </c>
      <c r="Y29" s="112">
        <v>575</v>
      </c>
      <c r="Z29" s="112">
        <v>571</v>
      </c>
      <c r="AB29" s="117">
        <f t="shared" si="2"/>
        <v>4.3788343558282206E-2</v>
      </c>
    </row>
    <row r="30" spans="1:28" x14ac:dyDescent="0.25">
      <c r="S30" s="115" t="s">
        <v>74</v>
      </c>
      <c r="T30" s="115"/>
      <c r="U30" s="116"/>
      <c r="V30" s="116">
        <v>783</v>
      </c>
      <c r="W30" s="116">
        <v>826</v>
      </c>
      <c r="X30" s="116">
        <v>842</v>
      </c>
      <c r="Y30" s="112">
        <v>917</v>
      </c>
      <c r="Z30" s="112">
        <v>1002</v>
      </c>
      <c r="AB30" s="117">
        <f t="shared" si="2"/>
        <v>7.6840490797546013E-2</v>
      </c>
    </row>
    <row r="31" spans="1:28" x14ac:dyDescent="0.25">
      <c r="S31" s="115" t="s">
        <v>75</v>
      </c>
      <c r="T31" s="115"/>
      <c r="U31" s="116"/>
      <c r="V31" s="116">
        <v>1205</v>
      </c>
      <c r="W31" s="116">
        <v>1370</v>
      </c>
      <c r="X31" s="116">
        <v>1489</v>
      </c>
      <c r="Y31" s="112">
        <v>1638</v>
      </c>
      <c r="Z31" s="112">
        <v>1708</v>
      </c>
      <c r="AB31" s="117">
        <f t="shared" si="2"/>
        <v>0.13098159509202453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157</v>
      </c>
      <c r="W32" s="116">
        <v>165</v>
      </c>
      <c r="X32" s="116">
        <v>169</v>
      </c>
      <c r="Y32" s="112">
        <v>156</v>
      </c>
      <c r="Z32" s="112">
        <v>173</v>
      </c>
      <c r="AB32" s="117">
        <f t="shared" si="2"/>
        <v>1.3266871165644172E-2</v>
      </c>
    </row>
    <row r="33" spans="19:32" x14ac:dyDescent="0.25">
      <c r="S33" s="115" t="s">
        <v>77</v>
      </c>
      <c r="T33" s="115"/>
      <c r="U33" s="116"/>
      <c r="V33" s="116">
        <v>408</v>
      </c>
      <c r="W33" s="116">
        <v>415</v>
      </c>
      <c r="X33" s="116">
        <v>453</v>
      </c>
      <c r="Y33" s="112">
        <v>529</v>
      </c>
      <c r="Z33" s="112">
        <v>518</v>
      </c>
      <c r="AB33" s="117">
        <f t="shared" si="2"/>
        <v>3.9723926380368098E-2</v>
      </c>
    </row>
    <row r="34" spans="19:32" x14ac:dyDescent="0.25">
      <c r="S34" s="118" t="s">
        <v>53</v>
      </c>
      <c r="T34" s="118"/>
      <c r="U34" s="119"/>
      <c r="V34" s="119">
        <v>10974</v>
      </c>
      <c r="W34" s="119">
        <v>11409</v>
      </c>
      <c r="X34" s="119">
        <v>12299</v>
      </c>
      <c r="Y34" s="120">
        <v>12966</v>
      </c>
      <c r="Z34" s="120">
        <v>13040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6237</v>
      </c>
      <c r="W37" s="112">
        <v>6401</v>
      </c>
      <c r="X37" s="112">
        <v>6508</v>
      </c>
      <c r="Y37" s="112">
        <v>6522</v>
      </c>
      <c r="Z37" s="112">
        <v>6641</v>
      </c>
      <c r="AB37" s="132">
        <f>Z37/Z40*100</f>
        <v>78.582416282096787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1369</v>
      </c>
      <c r="W38" s="112">
        <v>1529</v>
      </c>
      <c r="X38" s="112">
        <v>1633</v>
      </c>
      <c r="Y38" s="112">
        <v>1815</v>
      </c>
      <c r="Z38" s="112">
        <v>1810</v>
      </c>
      <c r="AB38" s="132">
        <f>Z38/Z40*100</f>
        <v>21.417583717903206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7606</v>
      </c>
      <c r="W40" s="112">
        <v>7930</v>
      </c>
      <c r="X40" s="112">
        <v>8141</v>
      </c>
      <c r="Y40" s="112">
        <v>8337</v>
      </c>
      <c r="Z40" s="112">
        <v>8451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16</v>
      </c>
      <c r="W44" s="112">
        <v>7</v>
      </c>
      <c r="X44" s="112">
        <v>25</v>
      </c>
      <c r="Y44" s="112">
        <v>19</v>
      </c>
      <c r="Z44" s="112">
        <v>17</v>
      </c>
    </row>
    <row r="45" spans="19:32" x14ac:dyDescent="0.25">
      <c r="S45" s="115" t="s">
        <v>37</v>
      </c>
      <c r="T45" s="115"/>
      <c r="U45" s="112"/>
      <c r="V45" s="112">
        <v>155</v>
      </c>
      <c r="W45" s="112">
        <v>181</v>
      </c>
      <c r="X45" s="112">
        <v>228</v>
      </c>
      <c r="Y45" s="112">
        <v>211</v>
      </c>
      <c r="Z45" s="112">
        <v>224</v>
      </c>
    </row>
    <row r="46" spans="19:32" x14ac:dyDescent="0.25">
      <c r="S46" s="115" t="s">
        <v>38</v>
      </c>
      <c r="T46" s="115"/>
      <c r="U46" s="112"/>
      <c r="V46" s="112">
        <v>421</v>
      </c>
      <c r="W46" s="112">
        <v>418</v>
      </c>
      <c r="X46" s="112">
        <v>422</v>
      </c>
      <c r="Y46" s="112">
        <v>432</v>
      </c>
      <c r="Z46" s="112">
        <v>401</v>
      </c>
    </row>
    <row r="47" spans="19:32" x14ac:dyDescent="0.25">
      <c r="S47" s="115" t="s">
        <v>39</v>
      </c>
      <c r="T47" s="115"/>
      <c r="U47" s="112"/>
      <c r="V47" s="112">
        <v>582</v>
      </c>
      <c r="W47" s="112">
        <v>523</v>
      </c>
      <c r="X47" s="112">
        <v>599</v>
      </c>
      <c r="Y47" s="112">
        <v>593</v>
      </c>
      <c r="Z47" s="112">
        <v>628</v>
      </c>
    </row>
    <row r="48" spans="19:32" x14ac:dyDescent="0.25">
      <c r="S48" s="115" t="s">
        <v>40</v>
      </c>
      <c r="T48" s="115"/>
      <c r="U48" s="112"/>
      <c r="V48" s="112">
        <v>706</v>
      </c>
      <c r="W48" s="112">
        <v>699</v>
      </c>
      <c r="X48" s="112">
        <v>780</v>
      </c>
      <c r="Y48" s="112">
        <v>821</v>
      </c>
      <c r="Z48" s="112">
        <v>888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700</v>
      </c>
      <c r="W49" s="112">
        <v>766</v>
      </c>
      <c r="X49" s="112">
        <v>743</v>
      </c>
      <c r="Y49" s="112">
        <v>805</v>
      </c>
      <c r="Z49" s="112">
        <v>842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Port Lincoln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531</v>
      </c>
      <c r="W50" s="112">
        <v>564</v>
      </c>
      <c r="X50" s="112">
        <v>700</v>
      </c>
      <c r="Y50" s="112">
        <v>711</v>
      </c>
      <c r="Z50" s="112">
        <v>691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498</v>
      </c>
      <c r="W51" s="112">
        <v>478</v>
      </c>
      <c r="X51" s="112">
        <v>517</v>
      </c>
      <c r="Y51" s="112">
        <v>526</v>
      </c>
      <c r="Z51" s="112">
        <v>527</v>
      </c>
    </row>
    <row r="52" spans="1:26" ht="15" customHeight="1" x14ac:dyDescent="0.25">
      <c r="S52" s="115" t="s">
        <v>44</v>
      </c>
      <c r="T52" s="115"/>
      <c r="U52" s="112"/>
      <c r="V52" s="112">
        <v>522</v>
      </c>
      <c r="W52" s="112">
        <v>526</v>
      </c>
      <c r="X52" s="112">
        <v>528</v>
      </c>
      <c r="Y52" s="112">
        <v>511</v>
      </c>
      <c r="Z52" s="112">
        <v>544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475</v>
      </c>
      <c r="W53" s="112">
        <v>471</v>
      </c>
      <c r="X53" s="112">
        <v>506</v>
      </c>
      <c r="Y53" s="112">
        <v>537</v>
      </c>
      <c r="Z53" s="112">
        <v>498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464</v>
      </c>
      <c r="W54" s="112">
        <v>509</v>
      </c>
      <c r="X54" s="112">
        <v>522</v>
      </c>
      <c r="Y54" s="112">
        <v>537</v>
      </c>
      <c r="Z54" s="112">
        <v>502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363</v>
      </c>
      <c r="W55" s="112">
        <v>410</v>
      </c>
      <c r="X55" s="112">
        <v>428</v>
      </c>
      <c r="Y55" s="112">
        <v>476</v>
      </c>
      <c r="Z55" s="112">
        <v>466</v>
      </c>
    </row>
    <row r="56" spans="1:26" ht="15" customHeight="1" x14ac:dyDescent="0.25">
      <c r="S56" s="115" t="s">
        <v>48</v>
      </c>
      <c r="T56" s="115"/>
      <c r="U56" s="112"/>
      <c r="V56" s="112">
        <v>231</v>
      </c>
      <c r="W56" s="112">
        <v>240</v>
      </c>
      <c r="X56" s="112">
        <v>245</v>
      </c>
      <c r="Y56" s="112">
        <v>239</v>
      </c>
      <c r="Z56" s="112">
        <v>268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75</v>
      </c>
      <c r="W57" s="112">
        <v>75</v>
      </c>
      <c r="X57" s="112">
        <v>102</v>
      </c>
      <c r="Y57" s="112">
        <v>112</v>
      </c>
      <c r="Z57" s="112">
        <v>114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47</v>
      </c>
      <c r="W58" s="112">
        <v>47</v>
      </c>
      <c r="X58" s="112">
        <v>44</v>
      </c>
      <c r="Y58" s="112">
        <v>58</v>
      </c>
      <c r="Z58" s="112">
        <v>40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13</v>
      </c>
      <c r="W59" s="112">
        <v>17</v>
      </c>
      <c r="X59" s="112">
        <v>16</v>
      </c>
      <c r="Y59" s="112">
        <v>24</v>
      </c>
      <c r="Z59" s="112">
        <v>16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6</v>
      </c>
      <c r="W60" s="112">
        <v>6</v>
      </c>
      <c r="X60" s="112">
        <v>8</v>
      </c>
      <c r="Y60" s="112">
        <v>15</v>
      </c>
      <c r="Z60" s="112">
        <v>15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5800</v>
      </c>
      <c r="W61" s="112">
        <v>5937</v>
      </c>
      <c r="X61" s="112">
        <v>6413</v>
      </c>
      <c r="Y61" s="112">
        <v>6628</v>
      </c>
      <c r="Z61" s="112">
        <v>6695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13</v>
      </c>
      <c r="W63" s="112">
        <v>19</v>
      </c>
      <c r="X63" s="112">
        <v>28</v>
      </c>
      <c r="Y63" s="112">
        <v>32</v>
      </c>
      <c r="Z63" s="112">
        <v>31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183</v>
      </c>
      <c r="W64" s="112">
        <v>185</v>
      </c>
      <c r="X64" s="112">
        <v>241</v>
      </c>
      <c r="Y64" s="112">
        <v>266</v>
      </c>
      <c r="Z64" s="112">
        <v>280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Port Lincoln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390</v>
      </c>
      <c r="W65" s="112">
        <v>380</v>
      </c>
      <c r="X65" s="112">
        <v>453</v>
      </c>
      <c r="Y65" s="112">
        <v>438</v>
      </c>
      <c r="Z65" s="112">
        <v>427</v>
      </c>
    </row>
    <row r="66" spans="1:26" x14ac:dyDescent="0.25">
      <c r="S66" s="115" t="s">
        <v>39</v>
      </c>
      <c r="T66" s="115"/>
      <c r="U66" s="112"/>
      <c r="V66" s="112">
        <v>435</v>
      </c>
      <c r="W66" s="112">
        <v>489</v>
      </c>
      <c r="X66" s="112">
        <v>568</v>
      </c>
      <c r="Y66" s="112">
        <v>562</v>
      </c>
      <c r="Z66" s="112">
        <v>604</v>
      </c>
    </row>
    <row r="67" spans="1:26" x14ac:dyDescent="0.25">
      <c r="S67" s="115" t="s">
        <v>40</v>
      </c>
      <c r="T67" s="115"/>
      <c r="U67" s="112"/>
      <c r="V67" s="112">
        <v>566</v>
      </c>
      <c r="W67" s="112">
        <v>611</v>
      </c>
      <c r="X67" s="112">
        <v>649</v>
      </c>
      <c r="Y67" s="112">
        <v>734</v>
      </c>
      <c r="Z67" s="112">
        <v>684</v>
      </c>
    </row>
    <row r="68" spans="1:26" x14ac:dyDescent="0.25">
      <c r="S68" s="115" t="s">
        <v>41</v>
      </c>
      <c r="T68" s="115"/>
      <c r="U68" s="112"/>
      <c r="V68" s="112">
        <v>536</v>
      </c>
      <c r="W68" s="112">
        <v>517</v>
      </c>
      <c r="X68" s="112">
        <v>564</v>
      </c>
      <c r="Y68" s="112">
        <v>653</v>
      </c>
      <c r="Z68" s="112">
        <v>710</v>
      </c>
    </row>
    <row r="69" spans="1:26" x14ac:dyDescent="0.25">
      <c r="S69" s="115" t="s">
        <v>42</v>
      </c>
      <c r="T69" s="115"/>
      <c r="U69" s="112"/>
      <c r="V69" s="112">
        <v>518</v>
      </c>
      <c r="W69" s="112">
        <v>575</v>
      </c>
      <c r="X69" s="112">
        <v>612</v>
      </c>
      <c r="Y69" s="112">
        <v>651</v>
      </c>
      <c r="Z69" s="112">
        <v>664</v>
      </c>
    </row>
    <row r="70" spans="1:26" x14ac:dyDescent="0.25">
      <c r="S70" s="115" t="s">
        <v>43</v>
      </c>
      <c r="T70" s="115"/>
      <c r="U70" s="112"/>
      <c r="V70" s="112">
        <v>465</v>
      </c>
      <c r="W70" s="112">
        <v>453</v>
      </c>
      <c r="X70" s="112">
        <v>470</v>
      </c>
      <c r="Y70" s="112">
        <v>519</v>
      </c>
      <c r="Z70" s="112">
        <v>551</v>
      </c>
    </row>
    <row r="71" spans="1:26" x14ac:dyDescent="0.25">
      <c r="S71" s="115" t="s">
        <v>44</v>
      </c>
      <c r="T71" s="115"/>
      <c r="U71" s="112"/>
      <c r="V71" s="112">
        <v>469</v>
      </c>
      <c r="W71" s="112">
        <v>517</v>
      </c>
      <c r="X71" s="112">
        <v>535</v>
      </c>
      <c r="Y71" s="112">
        <v>535</v>
      </c>
      <c r="Z71" s="112">
        <v>489</v>
      </c>
    </row>
    <row r="72" spans="1:26" x14ac:dyDescent="0.25">
      <c r="S72" s="115" t="s">
        <v>45</v>
      </c>
      <c r="T72" s="115"/>
      <c r="U72" s="112"/>
      <c r="V72" s="112">
        <v>512</v>
      </c>
      <c r="W72" s="112">
        <v>525</v>
      </c>
      <c r="X72" s="112">
        <v>525</v>
      </c>
      <c r="Y72" s="112">
        <v>551</v>
      </c>
      <c r="Z72" s="112">
        <v>536</v>
      </c>
    </row>
    <row r="73" spans="1:26" x14ac:dyDescent="0.25">
      <c r="S73" s="115" t="s">
        <v>46</v>
      </c>
      <c r="T73" s="115"/>
      <c r="U73" s="112"/>
      <c r="V73" s="112">
        <v>483</v>
      </c>
      <c r="W73" s="112">
        <v>511</v>
      </c>
      <c r="X73" s="112">
        <v>505</v>
      </c>
      <c r="Y73" s="112">
        <v>577</v>
      </c>
      <c r="Z73" s="112">
        <v>517</v>
      </c>
    </row>
    <row r="74" spans="1:26" x14ac:dyDescent="0.25">
      <c r="S74" s="115" t="s">
        <v>47</v>
      </c>
      <c r="T74" s="115"/>
      <c r="U74" s="112"/>
      <c r="V74" s="112">
        <v>343</v>
      </c>
      <c r="W74" s="112">
        <v>390</v>
      </c>
      <c r="X74" s="112">
        <v>399</v>
      </c>
      <c r="Y74" s="112">
        <v>448</v>
      </c>
      <c r="Z74" s="112">
        <v>467</v>
      </c>
    </row>
    <row r="75" spans="1:26" x14ac:dyDescent="0.25">
      <c r="S75" s="115" t="s">
        <v>48</v>
      </c>
      <c r="T75" s="115"/>
      <c r="U75" s="112"/>
      <c r="V75" s="112">
        <v>167</v>
      </c>
      <c r="W75" s="112">
        <v>181</v>
      </c>
      <c r="X75" s="112">
        <v>210</v>
      </c>
      <c r="Y75" s="112">
        <v>209</v>
      </c>
      <c r="Z75" s="112">
        <v>211</v>
      </c>
    </row>
    <row r="76" spans="1:26" x14ac:dyDescent="0.25">
      <c r="S76" s="115" t="s">
        <v>49</v>
      </c>
      <c r="T76" s="115"/>
      <c r="U76" s="112"/>
      <c r="V76" s="112">
        <v>47</v>
      </c>
      <c r="W76" s="112">
        <v>54</v>
      </c>
      <c r="X76" s="112">
        <v>59</v>
      </c>
      <c r="Y76" s="112">
        <v>84</v>
      </c>
      <c r="Z76" s="112">
        <v>92</v>
      </c>
    </row>
    <row r="77" spans="1:26" x14ac:dyDescent="0.25">
      <c r="S77" s="115" t="s">
        <v>50</v>
      </c>
      <c r="T77" s="115"/>
      <c r="U77" s="112"/>
      <c r="V77" s="112">
        <v>29</v>
      </c>
      <c r="W77" s="112">
        <v>24</v>
      </c>
      <c r="X77" s="112">
        <v>24</v>
      </c>
      <c r="Y77" s="112">
        <v>29</v>
      </c>
      <c r="Z77" s="112">
        <v>29</v>
      </c>
    </row>
    <row r="78" spans="1:26" x14ac:dyDescent="0.25">
      <c r="S78" s="115" t="s">
        <v>51</v>
      </c>
      <c r="T78" s="115"/>
      <c r="U78" s="112"/>
      <c r="V78" s="112">
        <v>15</v>
      </c>
      <c r="W78" s="112">
        <v>19</v>
      </c>
      <c r="X78" s="112">
        <v>13</v>
      </c>
      <c r="Y78" s="112">
        <v>23</v>
      </c>
      <c r="Z78" s="112">
        <v>22</v>
      </c>
    </row>
    <row r="79" spans="1:26" x14ac:dyDescent="0.25">
      <c r="S79" s="115" t="s">
        <v>52</v>
      </c>
      <c r="T79" s="115"/>
      <c r="U79" s="112"/>
      <c r="V79" s="112">
        <v>10</v>
      </c>
      <c r="W79" s="112">
        <v>7</v>
      </c>
      <c r="X79" s="112">
        <v>8</v>
      </c>
      <c r="Y79" s="112">
        <v>13</v>
      </c>
      <c r="Z79" s="112">
        <v>11</v>
      </c>
    </row>
    <row r="80" spans="1:26" x14ac:dyDescent="0.25">
      <c r="S80" s="118" t="s">
        <v>53</v>
      </c>
      <c r="T80" s="118"/>
      <c r="U80" s="112"/>
      <c r="V80" s="112">
        <v>5174</v>
      </c>
      <c r="W80" s="112">
        <v>5470</v>
      </c>
      <c r="X80" s="112">
        <v>5863</v>
      </c>
      <c r="Y80" s="112">
        <v>6330</v>
      </c>
      <c r="Z80" s="112">
        <v>6329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Port Lincoln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325</v>
      </c>
      <c r="W83" s="112">
        <v>326</v>
      </c>
      <c r="X83" s="112">
        <v>341</v>
      </c>
      <c r="Y83" s="112">
        <v>341</v>
      </c>
      <c r="Z83" s="112">
        <v>347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357</v>
      </c>
      <c r="W84" s="112">
        <v>354</v>
      </c>
      <c r="X84" s="112">
        <v>376</v>
      </c>
      <c r="Y84" s="112">
        <v>394</v>
      </c>
      <c r="Z84" s="112">
        <v>394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684</v>
      </c>
      <c r="W85" s="112">
        <v>718</v>
      </c>
      <c r="X85" s="112">
        <v>732</v>
      </c>
      <c r="Y85" s="112">
        <v>773</v>
      </c>
      <c r="Z85" s="112">
        <v>794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13,039</v>
      </c>
      <c r="D86" s="94">
        <f t="shared" ref="D86:D91" si="4">AD4</f>
        <v>5.552556489550442E-3</v>
      </c>
      <c r="E86" s="95">
        <f t="shared" ref="E86:E91" si="5">AD4</f>
        <v>5.552556489550442E-3</v>
      </c>
      <c r="F86" s="94">
        <f t="shared" ref="F86:F91" si="6">AF4</f>
        <v>0.18828032443269849</v>
      </c>
      <c r="G86" s="95">
        <f t="shared" ref="G86:G91" si="7">AF4</f>
        <v>0.18828032443269849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250</v>
      </c>
      <c r="W86" s="112">
        <v>257</v>
      </c>
      <c r="X86" s="112">
        <v>248</v>
      </c>
      <c r="Y86" s="112">
        <v>256</v>
      </c>
      <c r="Z86" s="112">
        <v>285</v>
      </c>
    </row>
    <row r="87" spans="1:30" ht="15" customHeight="1" x14ac:dyDescent="0.25">
      <c r="A87" s="96" t="s">
        <v>4</v>
      </c>
      <c r="B87" s="49"/>
      <c r="C87" s="97" t="str">
        <f t="shared" si="3"/>
        <v>6,697</v>
      </c>
      <c r="D87" s="94">
        <f t="shared" si="4"/>
        <v>1.0562848951259918E-2</v>
      </c>
      <c r="E87" s="95">
        <f t="shared" si="5"/>
        <v>1.0562848951259918E-2</v>
      </c>
      <c r="F87" s="94">
        <f t="shared" si="6"/>
        <v>0.15405824573496463</v>
      </c>
      <c r="G87" s="95">
        <f t="shared" si="7"/>
        <v>0.15405824573496463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93</v>
      </c>
      <c r="W87" s="112">
        <v>102</v>
      </c>
      <c r="X87" s="112">
        <v>92</v>
      </c>
      <c r="Y87" s="112">
        <v>87</v>
      </c>
      <c r="Z87" s="112">
        <v>94</v>
      </c>
    </row>
    <row r="88" spans="1:30" ht="15" customHeight="1" x14ac:dyDescent="0.25">
      <c r="A88" s="96" t="s">
        <v>5</v>
      </c>
      <c r="B88" s="49"/>
      <c r="C88" s="97" t="str">
        <f t="shared" si="3"/>
        <v>6,330</v>
      </c>
      <c r="D88" s="94">
        <f t="shared" si="4"/>
        <v>6.3231109705985666E-4</v>
      </c>
      <c r="E88" s="95">
        <f t="shared" si="5"/>
        <v>6.3231109705985666E-4</v>
      </c>
      <c r="F88" s="94">
        <f t="shared" si="6"/>
        <v>0.22366131838391645</v>
      </c>
      <c r="G88" s="95">
        <f t="shared" si="7"/>
        <v>0.22366131838391645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217</v>
      </c>
      <c r="W88" s="112">
        <v>230</v>
      </c>
      <c r="X88" s="112">
        <v>252</v>
      </c>
      <c r="Y88" s="112">
        <v>255</v>
      </c>
      <c r="Z88" s="112">
        <v>256</v>
      </c>
    </row>
    <row r="89" spans="1:30" ht="15" customHeight="1" x14ac:dyDescent="0.25">
      <c r="A89" s="49" t="s">
        <v>6</v>
      </c>
      <c r="B89" s="49"/>
      <c r="C89" s="97" t="str">
        <f t="shared" si="3"/>
        <v>8,450</v>
      </c>
      <c r="D89" s="94">
        <f t="shared" si="4"/>
        <v>1.3797240551889578E-2</v>
      </c>
      <c r="E89" s="95">
        <f t="shared" si="5"/>
        <v>1.3797240551889578E-2</v>
      </c>
      <c r="F89" s="94">
        <f t="shared" si="6"/>
        <v>0.1112572330352446</v>
      </c>
      <c r="G89" s="95">
        <f t="shared" si="7"/>
        <v>0.1112572330352446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332</v>
      </c>
      <c r="W89" s="112">
        <v>337</v>
      </c>
      <c r="X89" s="112">
        <v>339</v>
      </c>
      <c r="Y89" s="112">
        <v>359</v>
      </c>
      <c r="Z89" s="112">
        <v>397</v>
      </c>
    </row>
    <row r="90" spans="1:30" ht="15" customHeight="1" x14ac:dyDescent="0.25">
      <c r="A90" s="49" t="s">
        <v>95</v>
      </c>
      <c r="B90" s="49"/>
      <c r="C90" s="97" t="str">
        <f t="shared" si="3"/>
        <v>$38,783</v>
      </c>
      <c r="D90" s="94">
        <f t="shared" si="4"/>
        <v>5.7910529187124915E-2</v>
      </c>
      <c r="E90" s="95">
        <f t="shared" si="5"/>
        <v>5.7910529187124915E-2</v>
      </c>
      <c r="F90" s="94">
        <f t="shared" si="6"/>
        <v>7.8233435328513456E-2</v>
      </c>
      <c r="G90" s="95">
        <f t="shared" si="7"/>
        <v>7.8233435328513456E-2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850</v>
      </c>
      <c r="W90" s="112">
        <v>848</v>
      </c>
      <c r="X90" s="112">
        <v>846</v>
      </c>
      <c r="Y90" s="112">
        <v>864</v>
      </c>
      <c r="Z90" s="112">
        <v>796</v>
      </c>
    </row>
    <row r="91" spans="1:30" ht="15" customHeight="1" x14ac:dyDescent="0.25">
      <c r="A91" s="49" t="s">
        <v>7</v>
      </c>
      <c r="B91" s="49"/>
      <c r="C91" s="97" t="str">
        <f t="shared" si="3"/>
        <v>$481.0 mil</v>
      </c>
      <c r="D91" s="94">
        <f t="shared" si="4"/>
        <v>6.7493969177586433E-2</v>
      </c>
      <c r="E91" s="95">
        <f t="shared" si="5"/>
        <v>6.7493969177586433E-2</v>
      </c>
      <c r="F91" s="94">
        <f t="shared" si="6"/>
        <v>0.24483963436034828</v>
      </c>
      <c r="G91" s="95">
        <f t="shared" si="7"/>
        <v>0.24483963436034828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3971</v>
      </c>
      <c r="W91" s="112">
        <v>4095</v>
      </c>
      <c r="X91" s="112">
        <v>4200</v>
      </c>
      <c r="Y91" s="112">
        <v>4298</v>
      </c>
      <c r="Z91" s="112">
        <v>4368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226</v>
      </c>
      <c r="W93" s="112">
        <v>249</v>
      </c>
      <c r="X93" s="112">
        <v>255</v>
      </c>
      <c r="Y93" s="112">
        <v>270</v>
      </c>
      <c r="Z93" s="112">
        <v>293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612</v>
      </c>
      <c r="W94" s="112">
        <v>648</v>
      </c>
      <c r="X94" s="112">
        <v>654</v>
      </c>
      <c r="Y94" s="112">
        <v>677</v>
      </c>
      <c r="Z94" s="112">
        <v>656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104</v>
      </c>
      <c r="W95" s="112">
        <v>107</v>
      </c>
      <c r="X95" s="112">
        <v>111</v>
      </c>
      <c r="Y95" s="112">
        <v>117</v>
      </c>
      <c r="Z95" s="112">
        <v>130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668</v>
      </c>
      <c r="W96" s="112">
        <v>719</v>
      </c>
      <c r="X96" s="112">
        <v>739</v>
      </c>
      <c r="Y96" s="112">
        <v>752</v>
      </c>
      <c r="Z96" s="112">
        <v>788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592</v>
      </c>
      <c r="W97" s="112">
        <v>574</v>
      </c>
      <c r="X97" s="112">
        <v>578</v>
      </c>
      <c r="Y97" s="112">
        <v>592</v>
      </c>
      <c r="Z97" s="112">
        <v>600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462</v>
      </c>
      <c r="W98" s="112">
        <v>502</v>
      </c>
      <c r="X98" s="112">
        <v>501</v>
      </c>
      <c r="Y98" s="112">
        <v>539</v>
      </c>
      <c r="Z98" s="112">
        <v>516</v>
      </c>
    </row>
    <row r="99" spans="1:32" ht="15" customHeight="1" x14ac:dyDescent="0.25">
      <c r="S99" s="115" t="s">
        <v>188</v>
      </c>
      <c r="T99" s="115"/>
      <c r="U99" s="112"/>
      <c r="V99" s="112">
        <v>28</v>
      </c>
      <c r="W99" s="112">
        <v>28</v>
      </c>
      <c r="X99" s="112">
        <v>27</v>
      </c>
      <c r="Y99" s="112">
        <v>28</v>
      </c>
      <c r="Z99" s="112">
        <v>31</v>
      </c>
    </row>
    <row r="100" spans="1:32" ht="15" customHeight="1" x14ac:dyDescent="0.25">
      <c r="S100" s="115" t="s">
        <v>58</v>
      </c>
      <c r="T100" s="115"/>
      <c r="U100" s="112"/>
      <c r="V100" s="112">
        <v>380</v>
      </c>
      <c r="W100" s="112">
        <v>379</v>
      </c>
      <c r="X100" s="112">
        <v>397</v>
      </c>
      <c r="Y100" s="112">
        <v>397</v>
      </c>
      <c r="Z100" s="112">
        <v>356</v>
      </c>
    </row>
    <row r="101" spans="1:32" x14ac:dyDescent="0.25">
      <c r="A101" s="18"/>
      <c r="S101" s="118" t="s">
        <v>53</v>
      </c>
      <c r="T101" s="118"/>
      <c r="U101" s="112"/>
      <c r="V101" s="112">
        <v>3638</v>
      </c>
      <c r="W101" s="112">
        <v>3832</v>
      </c>
      <c r="X101" s="112">
        <v>3922</v>
      </c>
      <c r="Y101" s="112">
        <v>4026</v>
      </c>
      <c r="Z101" s="112">
        <v>4068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8586</v>
      </c>
      <c r="W104" s="112">
        <v>9107</v>
      </c>
      <c r="X104" s="112">
        <v>9544</v>
      </c>
      <c r="Y104" s="112">
        <v>10039</v>
      </c>
      <c r="Z104" s="112">
        <v>10202</v>
      </c>
      <c r="AB104" s="109" t="str">
        <f>TEXT(Z104,"###,###")</f>
        <v>10,202</v>
      </c>
      <c r="AD104" s="130">
        <f>Z104/($Z$4)*100</f>
        <v>78.242196487460689</v>
      </c>
      <c r="AF104" s="109"/>
    </row>
    <row r="105" spans="1:32" x14ac:dyDescent="0.25">
      <c r="S105" s="115" t="s">
        <v>17</v>
      </c>
      <c r="T105" s="115"/>
      <c r="U105" s="112"/>
      <c r="V105" s="112">
        <v>1523</v>
      </c>
      <c r="W105" s="112">
        <v>1602</v>
      </c>
      <c r="X105" s="112">
        <v>1631</v>
      </c>
      <c r="Y105" s="112">
        <v>1822</v>
      </c>
      <c r="Z105" s="112">
        <v>1778</v>
      </c>
      <c r="AB105" s="109" t="str">
        <f>TEXT(Z105,"###,###")</f>
        <v>1,778</v>
      </c>
      <c r="AD105" s="130">
        <f>Z105/($Z$4)*100</f>
        <v>13.636015031827595</v>
      </c>
      <c r="AF105" s="109"/>
    </row>
    <row r="106" spans="1:32" x14ac:dyDescent="0.25">
      <c r="S106" s="118" t="s">
        <v>53</v>
      </c>
      <c r="T106" s="118"/>
      <c r="U106" s="120"/>
      <c r="V106" s="120">
        <v>10109</v>
      </c>
      <c r="W106" s="120">
        <v>10709</v>
      </c>
      <c r="X106" s="120">
        <v>11175</v>
      </c>
      <c r="Y106" s="120">
        <v>11861</v>
      </c>
      <c r="Z106" s="120">
        <v>11980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1591</v>
      </c>
      <c r="W108" s="112">
        <v>1627</v>
      </c>
      <c r="X108" s="112">
        <v>1784</v>
      </c>
      <c r="Y108" s="112">
        <v>1833</v>
      </c>
      <c r="Z108" s="112">
        <v>1877</v>
      </c>
      <c r="AB108" s="109" t="str">
        <f>TEXT(Z108,"###,###")</f>
        <v>1,877</v>
      </c>
      <c r="AD108" s="130">
        <f>Z108/($Z$4)*100</f>
        <v>14.395275711327557</v>
      </c>
      <c r="AF108" s="109"/>
    </row>
    <row r="109" spans="1:32" x14ac:dyDescent="0.25">
      <c r="S109" s="115" t="s">
        <v>20</v>
      </c>
      <c r="T109" s="115"/>
      <c r="U109" s="112"/>
      <c r="V109" s="112">
        <v>1946</v>
      </c>
      <c r="W109" s="112">
        <v>2045</v>
      </c>
      <c r="X109" s="112">
        <v>2588</v>
      </c>
      <c r="Y109" s="112">
        <v>2527</v>
      </c>
      <c r="Z109" s="112">
        <v>2431</v>
      </c>
      <c r="AB109" s="109" t="str">
        <f>TEXT(Z109,"###,###")</f>
        <v>2,431</v>
      </c>
      <c r="AD109" s="130">
        <f>Z109/($Z$4)*100</f>
        <v>18.64406779661017</v>
      </c>
      <c r="AF109" s="109"/>
    </row>
    <row r="110" spans="1:32" x14ac:dyDescent="0.25">
      <c r="S110" s="115" t="s">
        <v>21</v>
      </c>
      <c r="T110" s="115"/>
      <c r="U110" s="112"/>
      <c r="V110" s="112">
        <v>2788</v>
      </c>
      <c r="W110" s="112">
        <v>2843</v>
      </c>
      <c r="X110" s="112">
        <v>3042</v>
      </c>
      <c r="Y110" s="112">
        <v>3039</v>
      </c>
      <c r="Z110" s="112">
        <v>3313</v>
      </c>
      <c r="AB110" s="109" t="str">
        <f>TEXT(Z110,"###,###")</f>
        <v>3,313</v>
      </c>
      <c r="AD110" s="130">
        <f>Z110/($Z$4)*100</f>
        <v>25.408390213973465</v>
      </c>
      <c r="AF110" s="109"/>
    </row>
    <row r="111" spans="1:32" x14ac:dyDescent="0.25">
      <c r="S111" s="115" t="s">
        <v>22</v>
      </c>
      <c r="T111" s="115"/>
      <c r="U111" s="112"/>
      <c r="V111" s="112">
        <v>3551</v>
      </c>
      <c r="W111" s="112">
        <v>3661</v>
      </c>
      <c r="X111" s="112">
        <v>3761</v>
      </c>
      <c r="Y111" s="112">
        <v>4460</v>
      </c>
      <c r="Z111" s="112">
        <v>4352</v>
      </c>
      <c r="AB111" s="109" t="str">
        <f>TEXT(Z111,"###,###")</f>
        <v>4,352</v>
      </c>
      <c r="AD111" s="130">
        <f>Z111/($Z$4)*100</f>
        <v>33.376792698826598</v>
      </c>
      <c r="AF111" s="109"/>
    </row>
    <row r="112" spans="1:32" x14ac:dyDescent="0.25">
      <c r="S112" s="118" t="s">
        <v>53</v>
      </c>
      <c r="T112" s="118"/>
      <c r="U112" s="112"/>
      <c r="V112" s="112">
        <v>10972</v>
      </c>
      <c r="W112" s="112">
        <v>11411</v>
      </c>
      <c r="X112" s="112">
        <v>12299</v>
      </c>
      <c r="Y112" s="112">
        <v>12965</v>
      </c>
      <c r="Z112" s="112">
        <v>13041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41.14</v>
      </c>
      <c r="W118" s="131">
        <v>41.47</v>
      </c>
      <c r="X118" s="131">
        <v>41.27</v>
      </c>
      <c r="Y118" s="131">
        <v>41.5</v>
      </c>
      <c r="Z118" s="131">
        <v>41.31</v>
      </c>
      <c r="AB118" s="109" t="str">
        <f>TEXT(Z118,"##.0")</f>
        <v>41.3</v>
      </c>
    </row>
    <row r="120" spans="19:32" x14ac:dyDescent="0.25">
      <c r="S120" s="101" t="s">
        <v>97</v>
      </c>
      <c r="T120" s="112"/>
      <c r="U120" s="112"/>
      <c r="V120" s="112">
        <v>6316</v>
      </c>
      <c r="W120" s="112">
        <v>6510</v>
      </c>
      <c r="X120" s="112">
        <v>6677</v>
      </c>
      <c r="Y120" s="112">
        <v>6849</v>
      </c>
      <c r="Z120" s="112">
        <v>6935</v>
      </c>
      <c r="AB120" s="109" t="str">
        <f>TEXT(Z120,"###,###")</f>
        <v>6,935</v>
      </c>
    </row>
    <row r="121" spans="19:32" x14ac:dyDescent="0.25">
      <c r="S121" s="101" t="s">
        <v>98</v>
      </c>
      <c r="T121" s="112"/>
      <c r="U121" s="112"/>
      <c r="V121" s="112">
        <v>706</v>
      </c>
      <c r="W121" s="112">
        <v>757</v>
      </c>
      <c r="X121" s="112">
        <v>797</v>
      </c>
      <c r="Y121" s="112">
        <v>756</v>
      </c>
      <c r="Z121" s="112">
        <v>784</v>
      </c>
      <c r="AB121" s="109" t="str">
        <f>TEXT(Z121,"###,###")</f>
        <v>784</v>
      </c>
    </row>
    <row r="122" spans="19:32" x14ac:dyDescent="0.25">
      <c r="S122" s="101" t="s">
        <v>99</v>
      </c>
      <c r="T122" s="112"/>
      <c r="U122" s="112"/>
      <c r="V122" s="112">
        <v>587</v>
      </c>
      <c r="W122" s="112">
        <v>658</v>
      </c>
      <c r="X122" s="112">
        <v>665</v>
      </c>
      <c r="Y122" s="112">
        <v>731</v>
      </c>
      <c r="Z122" s="112">
        <v>730</v>
      </c>
      <c r="AB122" s="109" t="str">
        <f>TEXT(Z122,"###,###")</f>
        <v>730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6903</v>
      </c>
      <c r="W124" s="112">
        <v>7168</v>
      </c>
      <c r="X124" s="112">
        <v>7342</v>
      </c>
      <c r="Y124" s="112">
        <v>7580</v>
      </c>
      <c r="Z124" s="112">
        <v>7665</v>
      </c>
      <c r="AB124" s="109" t="str">
        <f>TEXT(Z124,"###,###")</f>
        <v>7,665</v>
      </c>
      <c r="AD124" s="127">
        <f>Z124/$Z$7*100</f>
        <v>90.710059171597635</v>
      </c>
    </row>
    <row r="125" spans="19:32" x14ac:dyDescent="0.25">
      <c r="S125" s="101" t="s">
        <v>101</v>
      </c>
      <c r="T125" s="112"/>
      <c r="U125" s="112"/>
      <c r="V125" s="112">
        <v>1293</v>
      </c>
      <c r="W125" s="112">
        <v>1415</v>
      </c>
      <c r="X125" s="112">
        <v>1462</v>
      </c>
      <c r="Y125" s="112">
        <v>1487</v>
      </c>
      <c r="Z125" s="112">
        <v>1514</v>
      </c>
      <c r="AB125" s="109" t="str">
        <f>TEXT(Z125,"###,###")</f>
        <v>1,514</v>
      </c>
      <c r="AD125" s="127">
        <f>Z125/$Z$7*100</f>
        <v>17.917159763313609</v>
      </c>
    </row>
    <row r="127" spans="19:32" x14ac:dyDescent="0.25">
      <c r="S127" s="101" t="s">
        <v>102</v>
      </c>
      <c r="T127" s="112"/>
      <c r="U127" s="112"/>
      <c r="V127" s="112">
        <v>3966</v>
      </c>
      <c r="W127" s="112">
        <v>4093</v>
      </c>
      <c r="X127" s="112">
        <v>4198</v>
      </c>
      <c r="Y127" s="112">
        <v>4296</v>
      </c>
      <c r="Z127" s="112">
        <v>4370</v>
      </c>
      <c r="AB127" s="109" t="str">
        <f>TEXT(Z127,"###,###")</f>
        <v>4,370</v>
      </c>
      <c r="AD127" s="127">
        <f>Z127/$Z$7*100</f>
        <v>51.715976331360949</v>
      </c>
    </row>
    <row r="128" spans="19:32" x14ac:dyDescent="0.25">
      <c r="S128" s="101" t="s">
        <v>103</v>
      </c>
      <c r="T128" s="112"/>
      <c r="U128" s="112"/>
      <c r="V128" s="112">
        <v>3639</v>
      </c>
      <c r="W128" s="112">
        <v>3827</v>
      </c>
      <c r="X128" s="112">
        <v>3927</v>
      </c>
      <c r="Y128" s="112">
        <v>4024</v>
      </c>
      <c r="Z128" s="112">
        <v>4070</v>
      </c>
      <c r="AB128" s="109" t="str">
        <f>TEXT(Z128,"###,###")</f>
        <v>4,070</v>
      </c>
      <c r="AD128" s="127">
        <f>Z128/$Z$7*100</f>
        <v>48.165680473372781</v>
      </c>
    </row>
    <row r="130" spans="19:20" x14ac:dyDescent="0.25">
      <c r="S130" s="101" t="s">
        <v>261</v>
      </c>
      <c r="T130" s="127">
        <v>82.071005917159766</v>
      </c>
    </row>
    <row r="131" spans="19:20" x14ac:dyDescent="0.25">
      <c r="S131" s="101" t="s">
        <v>262</v>
      </c>
      <c r="T131" s="127">
        <v>9.2781065088757408</v>
      </c>
    </row>
    <row r="132" spans="19:20" x14ac:dyDescent="0.25">
      <c r="S132" s="101" t="s">
        <v>263</v>
      </c>
      <c r="T132" s="127">
        <v>8.6390532544378704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12A10CA-CC25-4FD4-B303-E5405CEB17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2BCF3E9-4ABA-4C52-BF84-7FCAE2E2CC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D1E7DAB-DC7E-43B4-BAFB-45CD53AC73E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0C672F83-1988-4DF4-A3FE-DFEE117E25B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C03CC-80C7-4D58-A6BD-E00AE8C70CAE}">
  <sheetPr codeName="Sheet6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109</v>
      </c>
      <c r="T1" s="99"/>
      <c r="U1" s="99"/>
      <c r="V1" s="99"/>
      <c r="W1" s="99"/>
      <c r="X1" s="99"/>
      <c r="Y1" s="100" t="s">
        <v>198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109</v>
      </c>
      <c r="Y3" s="105" t="s">
        <v>198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 Alexandrina,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17237</v>
      </c>
      <c r="W4" s="108">
        <v>17900</v>
      </c>
      <c r="X4" s="108">
        <v>18770</v>
      </c>
      <c r="Y4" s="108">
        <v>20604</v>
      </c>
      <c r="Z4" s="108">
        <v>20852</v>
      </c>
      <c r="AB4" s="109" t="str">
        <f>TEXT(Z4,"###,###")</f>
        <v>20,852</v>
      </c>
      <c r="AD4" s="110">
        <f>Z4/Y4-1</f>
        <v>1.2036497767423882E-2</v>
      </c>
      <c r="AF4" s="110">
        <f>Z4/V4-1</f>
        <v>0.20972326971050648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8604</v>
      </c>
      <c r="W5" s="108">
        <v>8862</v>
      </c>
      <c r="X5" s="108">
        <v>9153</v>
      </c>
      <c r="Y5" s="108">
        <v>9920</v>
      </c>
      <c r="Z5" s="108">
        <v>10010</v>
      </c>
      <c r="AB5" s="109" t="str">
        <f>TEXT(Z5,"###,###")</f>
        <v>10,010</v>
      </c>
      <c r="AD5" s="110">
        <f t="shared" ref="AD5:AD9" si="0">Z5/Y5-1</f>
        <v>9.0725806451612545E-3</v>
      </c>
      <c r="AF5" s="110">
        <f t="shared" ref="AF5:AF9" si="1">Z5/V5-1</f>
        <v>0.16341236634123657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8635</v>
      </c>
      <c r="W6" s="108">
        <v>9040</v>
      </c>
      <c r="X6" s="108">
        <v>9603</v>
      </c>
      <c r="Y6" s="108">
        <v>10679</v>
      </c>
      <c r="Z6" s="108">
        <v>10822</v>
      </c>
      <c r="AB6" s="109" t="str">
        <f>TEXT(Z6,"###,###")</f>
        <v>10,822</v>
      </c>
      <c r="AD6" s="110">
        <f t="shared" si="0"/>
        <v>1.3390766925742037E-2</v>
      </c>
      <c r="AF6" s="110">
        <f t="shared" si="1"/>
        <v>0.25327156919513616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12525</v>
      </c>
      <c r="W7" s="108">
        <v>13158</v>
      </c>
      <c r="X7" s="108">
        <v>13419</v>
      </c>
      <c r="Y7" s="108">
        <v>14063</v>
      </c>
      <c r="Z7" s="108">
        <v>14411</v>
      </c>
      <c r="AB7" s="109" t="str">
        <f>TEXT(Z7,"###,###")</f>
        <v>14,411</v>
      </c>
      <c r="AD7" s="110">
        <f t="shared" si="0"/>
        <v>2.4745786816468662E-2</v>
      </c>
      <c r="AF7" s="110">
        <f t="shared" si="1"/>
        <v>0.15057884231536933</v>
      </c>
    </row>
    <row r="8" spans="1:32" ht="17.25" customHeight="1" x14ac:dyDescent="0.25">
      <c r="A8" s="62" t="s">
        <v>12</v>
      </c>
      <c r="B8" s="63"/>
      <c r="C8" s="29"/>
      <c r="D8" s="64" t="str">
        <f>AB4</f>
        <v>20,852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14,411</v>
      </c>
      <c r="P8" s="65"/>
      <c r="S8" s="107" t="s">
        <v>82</v>
      </c>
      <c r="T8" s="108"/>
      <c r="U8" s="108"/>
      <c r="V8" s="108">
        <v>38325</v>
      </c>
      <c r="W8" s="108">
        <v>37980.33</v>
      </c>
      <c r="X8" s="108">
        <v>40755.019999999997</v>
      </c>
      <c r="Y8" s="108">
        <v>39172</v>
      </c>
      <c r="Z8" s="108">
        <v>41511.47</v>
      </c>
      <c r="AB8" s="109" t="str">
        <f>TEXT(Z8,"$###,###")</f>
        <v>$41,511</v>
      </c>
      <c r="AD8" s="110">
        <f t="shared" si="0"/>
        <v>5.9723016440314636E-2</v>
      </c>
      <c r="AF8" s="110">
        <f t="shared" si="1"/>
        <v>8.3143378995433892E-2</v>
      </c>
    </row>
    <row r="9" spans="1:32" x14ac:dyDescent="0.25">
      <c r="A9" s="30" t="s">
        <v>14</v>
      </c>
      <c r="B9" s="69"/>
      <c r="C9" s="70"/>
      <c r="D9" s="71">
        <f>AD104</f>
        <v>75.08632265490121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49.982652140725833</v>
      </c>
      <c r="P9" s="72" t="s">
        <v>83</v>
      </c>
      <c r="S9" s="107" t="s">
        <v>7</v>
      </c>
      <c r="T9" s="108"/>
      <c r="U9" s="108"/>
      <c r="V9" s="108">
        <v>594233131</v>
      </c>
      <c r="W9" s="108">
        <v>634792163</v>
      </c>
      <c r="X9" s="108">
        <v>699147293</v>
      </c>
      <c r="Y9" s="108">
        <v>747297718</v>
      </c>
      <c r="Z9" s="108">
        <v>788869116</v>
      </c>
      <c r="AB9" s="109" t="str">
        <f>TEXT(Z9/1000000,"$#,###.0")&amp;" mil"</f>
        <v>$788.9 mil</v>
      </c>
      <c r="AD9" s="110">
        <f t="shared" si="0"/>
        <v>5.562896419817509E-2</v>
      </c>
      <c r="AF9" s="110">
        <f t="shared" si="1"/>
        <v>0.3275414561158152</v>
      </c>
    </row>
    <row r="10" spans="1:32" x14ac:dyDescent="0.25">
      <c r="A10" s="30" t="s">
        <v>17</v>
      </c>
      <c r="B10" s="69"/>
      <c r="C10" s="70"/>
      <c r="D10" s="71">
        <f>AD105</f>
        <v>14.295990792250143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49.927138991048501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75.78932759697453</v>
      </c>
      <c r="P11" s="72" t="s">
        <v>83</v>
      </c>
      <c r="S11" s="107" t="s">
        <v>29</v>
      </c>
      <c r="T11" s="112"/>
      <c r="U11" s="112"/>
      <c r="V11" s="112">
        <v>14165</v>
      </c>
      <c r="W11" s="112">
        <v>14636</v>
      </c>
      <c r="X11" s="112">
        <v>15439</v>
      </c>
      <c r="Y11" s="112">
        <v>17134</v>
      </c>
      <c r="Z11" s="112">
        <v>17363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14.266879467073762</v>
      </c>
      <c r="P12" s="72" t="s">
        <v>83</v>
      </c>
      <c r="S12" s="107" t="s">
        <v>30</v>
      </c>
      <c r="T12" s="112"/>
      <c r="U12" s="112"/>
      <c r="V12" s="112">
        <v>3076</v>
      </c>
      <c r="W12" s="112">
        <v>3262</v>
      </c>
      <c r="X12" s="112">
        <v>3331</v>
      </c>
      <c r="Y12" s="112">
        <v>3471</v>
      </c>
      <c r="Z12" s="112">
        <v>3491</v>
      </c>
    </row>
    <row r="13" spans="1:32" ht="15" customHeight="1" x14ac:dyDescent="0.25">
      <c r="A13" s="30" t="s">
        <v>19</v>
      </c>
      <c r="B13" s="70"/>
      <c r="C13" s="70"/>
      <c r="D13" s="71">
        <f>AD108</f>
        <v>16.967197391137539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9.929914648532371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17.489929023594858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44.8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20.621523115288699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17.545441931455528</v>
      </c>
      <c r="P15" s="72" t="s">
        <v>83</v>
      </c>
      <c r="S15" s="115" t="s">
        <v>59</v>
      </c>
      <c r="T15" s="115"/>
      <c r="U15" s="116"/>
      <c r="V15" s="116">
        <v>1164</v>
      </c>
      <c r="W15" s="116">
        <v>1216</v>
      </c>
      <c r="X15" s="116">
        <v>1290</v>
      </c>
      <c r="Y15" s="112">
        <v>1365</v>
      </c>
      <c r="Z15" s="112">
        <v>1382</v>
      </c>
      <c r="AB15" s="117">
        <f t="shared" ref="AB15:AB34" si="2">IF(Z15="np",0,Z15/$Z$34)</f>
        <v>6.6263904871499801E-2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34.298868214080187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82.454558068544472</v>
      </c>
      <c r="P16" s="37" t="s">
        <v>83</v>
      </c>
      <c r="S16" s="115" t="s">
        <v>60</v>
      </c>
      <c r="T16" s="115"/>
      <c r="U16" s="116"/>
      <c r="V16" s="116">
        <v>295</v>
      </c>
      <c r="W16" s="116">
        <v>279</v>
      </c>
      <c r="X16" s="116">
        <v>280</v>
      </c>
      <c r="Y16" s="112">
        <v>309</v>
      </c>
      <c r="Z16" s="112">
        <v>330</v>
      </c>
      <c r="AB16" s="117">
        <f t="shared" si="2"/>
        <v>1.5822784810126583E-2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966</v>
      </c>
      <c r="W17" s="116">
        <v>1054</v>
      </c>
      <c r="X17" s="116">
        <v>1175</v>
      </c>
      <c r="Y17" s="112">
        <v>1238</v>
      </c>
      <c r="Z17" s="112">
        <v>1250</v>
      </c>
      <c r="AB17" s="117">
        <f t="shared" si="2"/>
        <v>5.9934790947449176E-2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158</v>
      </c>
      <c r="W18" s="116">
        <v>138</v>
      </c>
      <c r="X18" s="116">
        <v>170</v>
      </c>
      <c r="Y18" s="112">
        <v>175</v>
      </c>
      <c r="Z18" s="112">
        <v>191</v>
      </c>
      <c r="AB18" s="117">
        <f t="shared" si="2"/>
        <v>9.158036056770234E-3</v>
      </c>
    </row>
    <row r="19" spans="1:28" x14ac:dyDescent="0.25">
      <c r="A19" s="61" t="str">
        <f>$S$1&amp;" ("&amp;$V$2&amp;" to "&amp;$Z$2&amp;")"</f>
        <v>Alexandrina (2018-19 to 2022-23)</v>
      </c>
      <c r="B19" s="61"/>
      <c r="C19" s="61"/>
      <c r="D19" s="61"/>
      <c r="E19" s="61"/>
      <c r="F19" s="61"/>
      <c r="G19" s="61" t="str">
        <f>$S$1&amp;" ("&amp;$V$2&amp;" to "&amp;$Z$2&amp;")"</f>
        <v>Alexandrina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1453</v>
      </c>
      <c r="W19" s="116">
        <v>1424</v>
      </c>
      <c r="X19" s="116">
        <v>1515</v>
      </c>
      <c r="Y19" s="112">
        <v>1535</v>
      </c>
      <c r="Z19" s="112">
        <v>1623</v>
      </c>
      <c r="AB19" s="117">
        <f t="shared" si="2"/>
        <v>7.7819332566168006E-2</v>
      </c>
    </row>
    <row r="20" spans="1:28" x14ac:dyDescent="0.25">
      <c r="S20" s="115" t="s">
        <v>64</v>
      </c>
      <c r="T20" s="115"/>
      <c r="U20" s="116"/>
      <c r="V20" s="116">
        <v>349</v>
      </c>
      <c r="W20" s="116">
        <v>367</v>
      </c>
      <c r="X20" s="116">
        <v>427</v>
      </c>
      <c r="Y20" s="112">
        <v>471</v>
      </c>
      <c r="Z20" s="112">
        <v>469</v>
      </c>
      <c r="AB20" s="117">
        <f t="shared" si="2"/>
        <v>2.2487533563482931E-2</v>
      </c>
    </row>
    <row r="21" spans="1:28" x14ac:dyDescent="0.25">
      <c r="S21" s="115" t="s">
        <v>65</v>
      </c>
      <c r="T21" s="115"/>
      <c r="U21" s="116"/>
      <c r="V21" s="116">
        <v>1502</v>
      </c>
      <c r="W21" s="116">
        <v>1630</v>
      </c>
      <c r="X21" s="116">
        <v>1744</v>
      </c>
      <c r="Y21" s="112">
        <v>1974</v>
      </c>
      <c r="Z21" s="112">
        <v>2028</v>
      </c>
      <c r="AB21" s="117">
        <f t="shared" si="2"/>
        <v>9.7238204833141537E-2</v>
      </c>
    </row>
    <row r="22" spans="1:28" x14ac:dyDescent="0.25">
      <c r="S22" s="115" t="s">
        <v>66</v>
      </c>
      <c r="T22" s="115"/>
      <c r="U22" s="116"/>
      <c r="V22" s="116">
        <v>1184</v>
      </c>
      <c r="W22" s="116">
        <v>1225</v>
      </c>
      <c r="X22" s="116">
        <v>1322</v>
      </c>
      <c r="Y22" s="112">
        <v>1587</v>
      </c>
      <c r="Z22" s="112">
        <v>1612</v>
      </c>
      <c r="AB22" s="117">
        <f t="shared" si="2"/>
        <v>7.729190640583046E-2</v>
      </c>
    </row>
    <row r="23" spans="1:28" x14ac:dyDescent="0.25">
      <c r="S23" s="115" t="s">
        <v>67</v>
      </c>
      <c r="T23" s="115"/>
      <c r="U23" s="116"/>
      <c r="V23" s="116">
        <v>574</v>
      </c>
      <c r="W23" s="116">
        <v>625</v>
      </c>
      <c r="X23" s="116">
        <v>639</v>
      </c>
      <c r="Y23" s="112">
        <v>636</v>
      </c>
      <c r="Z23" s="112">
        <v>680</v>
      </c>
      <c r="AB23" s="117">
        <f t="shared" si="2"/>
        <v>3.2604526275412354E-2</v>
      </c>
    </row>
    <row r="24" spans="1:28" x14ac:dyDescent="0.25">
      <c r="S24" s="115" t="s">
        <v>68</v>
      </c>
      <c r="T24" s="115"/>
      <c r="U24" s="116"/>
      <c r="V24" s="116">
        <v>119</v>
      </c>
      <c r="W24" s="116">
        <v>98</v>
      </c>
      <c r="X24" s="116">
        <v>102</v>
      </c>
      <c r="Y24" s="112">
        <v>115</v>
      </c>
      <c r="Z24" s="112">
        <v>137</v>
      </c>
      <c r="AB24" s="117">
        <f t="shared" si="2"/>
        <v>6.5688530878404297E-3</v>
      </c>
    </row>
    <row r="25" spans="1:28" x14ac:dyDescent="0.25">
      <c r="S25" s="115" t="s">
        <v>69</v>
      </c>
      <c r="T25" s="115"/>
      <c r="U25" s="116"/>
      <c r="V25" s="116">
        <v>500</v>
      </c>
      <c r="W25" s="116">
        <v>516</v>
      </c>
      <c r="X25" s="116">
        <v>529</v>
      </c>
      <c r="Y25" s="112">
        <v>539</v>
      </c>
      <c r="Z25" s="112">
        <v>573</v>
      </c>
      <c r="AB25" s="117">
        <f t="shared" si="2"/>
        <v>2.7474108170310704E-2</v>
      </c>
    </row>
    <row r="26" spans="1:28" x14ac:dyDescent="0.25">
      <c r="S26" s="115" t="s">
        <v>70</v>
      </c>
      <c r="T26" s="115"/>
      <c r="U26" s="116"/>
      <c r="V26" s="116">
        <v>274</v>
      </c>
      <c r="W26" s="116">
        <v>284</v>
      </c>
      <c r="X26" s="116">
        <v>285</v>
      </c>
      <c r="Y26" s="112">
        <v>303</v>
      </c>
      <c r="Z26" s="112">
        <v>315</v>
      </c>
      <c r="AB26" s="117">
        <f t="shared" si="2"/>
        <v>1.5103567318757193E-2</v>
      </c>
    </row>
    <row r="27" spans="1:28" x14ac:dyDescent="0.25">
      <c r="S27" s="115" t="s">
        <v>71</v>
      </c>
      <c r="T27" s="115"/>
      <c r="U27" s="116"/>
      <c r="V27" s="116">
        <v>806</v>
      </c>
      <c r="W27" s="116">
        <v>904</v>
      </c>
      <c r="X27" s="116">
        <v>972</v>
      </c>
      <c r="Y27" s="112">
        <v>1060</v>
      </c>
      <c r="Z27" s="112">
        <v>1079</v>
      </c>
      <c r="AB27" s="117">
        <f t="shared" si="2"/>
        <v>5.1735711545838128E-2</v>
      </c>
    </row>
    <row r="28" spans="1:28" x14ac:dyDescent="0.25">
      <c r="S28" s="115" t="s">
        <v>72</v>
      </c>
      <c r="T28" s="115"/>
      <c r="U28" s="116"/>
      <c r="V28" s="116">
        <v>1204</v>
      </c>
      <c r="W28" s="116">
        <v>1267</v>
      </c>
      <c r="X28" s="116">
        <v>1322</v>
      </c>
      <c r="Y28" s="112">
        <v>1461</v>
      </c>
      <c r="Z28" s="112">
        <v>1493</v>
      </c>
      <c r="AB28" s="117">
        <f t="shared" si="2"/>
        <v>7.15861143076333E-2</v>
      </c>
    </row>
    <row r="29" spans="1:28" x14ac:dyDescent="0.25">
      <c r="S29" s="115" t="s">
        <v>73</v>
      </c>
      <c r="T29" s="115"/>
      <c r="U29" s="116"/>
      <c r="V29" s="116">
        <v>957</v>
      </c>
      <c r="W29" s="116">
        <v>815</v>
      </c>
      <c r="X29" s="116">
        <v>771</v>
      </c>
      <c r="Y29" s="112">
        <v>1063</v>
      </c>
      <c r="Z29" s="112">
        <v>907</v>
      </c>
      <c r="AB29" s="117">
        <f t="shared" si="2"/>
        <v>4.3488684311469121E-2</v>
      </c>
    </row>
    <row r="30" spans="1:28" x14ac:dyDescent="0.25">
      <c r="S30" s="115" t="s">
        <v>74</v>
      </c>
      <c r="T30" s="115"/>
      <c r="U30" s="116"/>
      <c r="V30" s="116">
        <v>1224</v>
      </c>
      <c r="W30" s="116">
        <v>1306</v>
      </c>
      <c r="X30" s="116">
        <v>1296</v>
      </c>
      <c r="Y30" s="112">
        <v>1449</v>
      </c>
      <c r="Z30" s="112">
        <v>1476</v>
      </c>
      <c r="AB30" s="117">
        <f t="shared" si="2"/>
        <v>7.0771001150747984E-2</v>
      </c>
    </row>
    <row r="31" spans="1:28" x14ac:dyDescent="0.25">
      <c r="S31" s="115" t="s">
        <v>75</v>
      </c>
      <c r="T31" s="115"/>
      <c r="U31" s="116"/>
      <c r="V31" s="116">
        <v>2201</v>
      </c>
      <c r="W31" s="116">
        <v>2384</v>
      </c>
      <c r="X31" s="116">
        <v>2561</v>
      </c>
      <c r="Y31" s="112">
        <v>2845</v>
      </c>
      <c r="Z31" s="112">
        <v>2933</v>
      </c>
      <c r="AB31" s="117">
        <f t="shared" si="2"/>
        <v>0.14063099347909475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324</v>
      </c>
      <c r="W32" s="116">
        <v>316</v>
      </c>
      <c r="X32" s="116">
        <v>354</v>
      </c>
      <c r="Y32" s="112">
        <v>385</v>
      </c>
      <c r="Z32" s="112">
        <v>422</v>
      </c>
      <c r="AB32" s="117">
        <f t="shared" si="2"/>
        <v>2.023398542385884E-2</v>
      </c>
    </row>
    <row r="33" spans="19:32" x14ac:dyDescent="0.25">
      <c r="S33" s="115" t="s">
        <v>77</v>
      </c>
      <c r="T33" s="115"/>
      <c r="U33" s="116"/>
      <c r="V33" s="116">
        <v>691</v>
      </c>
      <c r="W33" s="116">
        <v>733</v>
      </c>
      <c r="X33" s="116">
        <v>808</v>
      </c>
      <c r="Y33" s="112">
        <v>902</v>
      </c>
      <c r="Z33" s="112">
        <v>910</v>
      </c>
      <c r="AB33" s="117">
        <f t="shared" si="2"/>
        <v>4.3632527809742999E-2</v>
      </c>
    </row>
    <row r="34" spans="19:32" x14ac:dyDescent="0.25">
      <c r="S34" s="118" t="s">
        <v>53</v>
      </c>
      <c r="T34" s="118"/>
      <c r="U34" s="119"/>
      <c r="V34" s="119">
        <v>17241</v>
      </c>
      <c r="W34" s="119">
        <v>17904</v>
      </c>
      <c r="X34" s="119">
        <v>18770</v>
      </c>
      <c r="Y34" s="120">
        <v>20602</v>
      </c>
      <c r="Z34" s="120">
        <v>20856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10739</v>
      </c>
      <c r="W37" s="112">
        <v>11270</v>
      </c>
      <c r="X37" s="112">
        <v>11385</v>
      </c>
      <c r="Y37" s="112">
        <v>11591</v>
      </c>
      <c r="Z37" s="112">
        <v>11885</v>
      </c>
      <c r="AB37" s="132">
        <f>Z37/Z40*100</f>
        <v>82.454558068544472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1791</v>
      </c>
      <c r="W38" s="112">
        <v>1892</v>
      </c>
      <c r="X38" s="112">
        <v>2031</v>
      </c>
      <c r="Y38" s="112">
        <v>2468</v>
      </c>
      <c r="Z38" s="112">
        <v>2529</v>
      </c>
      <c r="AB38" s="132">
        <f>Z38/Z40*100</f>
        <v>17.545441931455528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12530</v>
      </c>
      <c r="W40" s="112">
        <v>13162</v>
      </c>
      <c r="X40" s="112">
        <v>13416</v>
      </c>
      <c r="Y40" s="112">
        <v>14059</v>
      </c>
      <c r="Z40" s="112">
        <v>14414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14</v>
      </c>
      <c r="W44" s="112">
        <v>18</v>
      </c>
      <c r="X44" s="112">
        <v>17</v>
      </c>
      <c r="Y44" s="112">
        <v>33</v>
      </c>
      <c r="Z44" s="112">
        <v>31</v>
      </c>
    </row>
    <row r="45" spans="19:32" x14ac:dyDescent="0.25">
      <c r="S45" s="115" t="s">
        <v>37</v>
      </c>
      <c r="T45" s="115"/>
      <c r="U45" s="112"/>
      <c r="V45" s="112">
        <v>173</v>
      </c>
      <c r="W45" s="112">
        <v>217</v>
      </c>
      <c r="X45" s="112">
        <v>281</v>
      </c>
      <c r="Y45" s="112">
        <v>309</v>
      </c>
      <c r="Z45" s="112">
        <v>339</v>
      </c>
    </row>
    <row r="46" spans="19:32" x14ac:dyDescent="0.25">
      <c r="S46" s="115" t="s">
        <v>38</v>
      </c>
      <c r="T46" s="115"/>
      <c r="U46" s="112"/>
      <c r="V46" s="112">
        <v>467</v>
      </c>
      <c r="W46" s="112">
        <v>481</v>
      </c>
      <c r="X46" s="112">
        <v>478</v>
      </c>
      <c r="Y46" s="112">
        <v>631</v>
      </c>
      <c r="Z46" s="112">
        <v>653</v>
      </c>
    </row>
    <row r="47" spans="19:32" x14ac:dyDescent="0.25">
      <c r="S47" s="115" t="s">
        <v>39</v>
      </c>
      <c r="T47" s="115"/>
      <c r="U47" s="112"/>
      <c r="V47" s="112">
        <v>697</v>
      </c>
      <c r="W47" s="112">
        <v>599</v>
      </c>
      <c r="X47" s="112">
        <v>681</v>
      </c>
      <c r="Y47" s="112">
        <v>702</v>
      </c>
      <c r="Z47" s="112">
        <v>745</v>
      </c>
    </row>
    <row r="48" spans="19:32" x14ac:dyDescent="0.25">
      <c r="S48" s="115" t="s">
        <v>40</v>
      </c>
      <c r="T48" s="115"/>
      <c r="U48" s="112"/>
      <c r="V48" s="112">
        <v>706</v>
      </c>
      <c r="W48" s="112">
        <v>727</v>
      </c>
      <c r="X48" s="112">
        <v>713</v>
      </c>
      <c r="Y48" s="112">
        <v>790</v>
      </c>
      <c r="Z48" s="112">
        <v>783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720</v>
      </c>
      <c r="W49" s="112">
        <v>771</v>
      </c>
      <c r="X49" s="112">
        <v>779</v>
      </c>
      <c r="Y49" s="112">
        <v>833</v>
      </c>
      <c r="Z49" s="112">
        <v>820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Alexandrina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752</v>
      </c>
      <c r="W50" s="112">
        <v>729</v>
      </c>
      <c r="X50" s="112">
        <v>802</v>
      </c>
      <c r="Y50" s="112">
        <v>824</v>
      </c>
      <c r="Z50" s="112">
        <v>835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696</v>
      </c>
      <c r="W51" s="112">
        <v>766</v>
      </c>
      <c r="X51" s="112">
        <v>741</v>
      </c>
      <c r="Y51" s="112">
        <v>883</v>
      </c>
      <c r="Z51" s="112">
        <v>879</v>
      </c>
    </row>
    <row r="52" spans="1:26" ht="15" customHeight="1" x14ac:dyDescent="0.25">
      <c r="S52" s="115" t="s">
        <v>44</v>
      </c>
      <c r="T52" s="115"/>
      <c r="U52" s="112"/>
      <c r="V52" s="112">
        <v>928</v>
      </c>
      <c r="W52" s="112">
        <v>873</v>
      </c>
      <c r="X52" s="112">
        <v>886</v>
      </c>
      <c r="Y52" s="112">
        <v>815</v>
      </c>
      <c r="Z52" s="112">
        <v>818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895</v>
      </c>
      <c r="W53" s="112">
        <v>902</v>
      </c>
      <c r="X53" s="112">
        <v>971</v>
      </c>
      <c r="Y53" s="112">
        <v>1072</v>
      </c>
      <c r="Z53" s="112">
        <v>1030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919</v>
      </c>
      <c r="W54" s="112">
        <v>946</v>
      </c>
      <c r="X54" s="112">
        <v>909</v>
      </c>
      <c r="Y54" s="112">
        <v>954</v>
      </c>
      <c r="Z54" s="112">
        <v>942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826</v>
      </c>
      <c r="W55" s="112">
        <v>900</v>
      </c>
      <c r="X55" s="112">
        <v>911</v>
      </c>
      <c r="Y55" s="112">
        <v>999</v>
      </c>
      <c r="Z55" s="112">
        <v>1009</v>
      </c>
    </row>
    <row r="56" spans="1:26" ht="15" customHeight="1" x14ac:dyDescent="0.25">
      <c r="S56" s="115" t="s">
        <v>48</v>
      </c>
      <c r="T56" s="115"/>
      <c r="U56" s="112"/>
      <c r="V56" s="112">
        <v>459</v>
      </c>
      <c r="W56" s="112">
        <v>533</v>
      </c>
      <c r="X56" s="112">
        <v>557</v>
      </c>
      <c r="Y56" s="112">
        <v>616</v>
      </c>
      <c r="Z56" s="112">
        <v>636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195</v>
      </c>
      <c r="W57" s="112">
        <v>243</v>
      </c>
      <c r="X57" s="112">
        <v>249</v>
      </c>
      <c r="Y57" s="112">
        <v>277</v>
      </c>
      <c r="Z57" s="112">
        <v>291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95</v>
      </c>
      <c r="W58" s="112">
        <v>95</v>
      </c>
      <c r="X58" s="112">
        <v>106</v>
      </c>
      <c r="Y58" s="112">
        <v>122</v>
      </c>
      <c r="Z58" s="112">
        <v>125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40</v>
      </c>
      <c r="W59" s="112">
        <v>43</v>
      </c>
      <c r="X59" s="112">
        <v>47</v>
      </c>
      <c r="Y59" s="112">
        <v>55</v>
      </c>
      <c r="Z59" s="112">
        <v>49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24</v>
      </c>
      <c r="W60" s="112">
        <v>22</v>
      </c>
      <c r="X60" s="112">
        <v>25</v>
      </c>
      <c r="Y60" s="112">
        <v>27</v>
      </c>
      <c r="Z60" s="112">
        <v>26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8609</v>
      </c>
      <c r="W61" s="112">
        <v>8863</v>
      </c>
      <c r="X61" s="112">
        <v>9153</v>
      </c>
      <c r="Y61" s="112">
        <v>9917</v>
      </c>
      <c r="Z61" s="112">
        <v>10013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16</v>
      </c>
      <c r="W63" s="112">
        <v>11</v>
      </c>
      <c r="X63" s="112">
        <v>31</v>
      </c>
      <c r="Y63" s="112">
        <v>43</v>
      </c>
      <c r="Z63" s="112">
        <v>56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188</v>
      </c>
      <c r="W64" s="112">
        <v>207</v>
      </c>
      <c r="X64" s="112">
        <v>312</v>
      </c>
      <c r="Y64" s="112">
        <v>361</v>
      </c>
      <c r="Z64" s="112">
        <v>393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Alexandrina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539</v>
      </c>
      <c r="W65" s="112">
        <v>510</v>
      </c>
      <c r="X65" s="112">
        <v>558</v>
      </c>
      <c r="Y65" s="112">
        <v>698</v>
      </c>
      <c r="Z65" s="112">
        <v>704</v>
      </c>
    </row>
    <row r="66" spans="1:26" x14ac:dyDescent="0.25">
      <c r="S66" s="115" t="s">
        <v>39</v>
      </c>
      <c r="T66" s="115"/>
      <c r="U66" s="112"/>
      <c r="V66" s="112">
        <v>643</v>
      </c>
      <c r="W66" s="112">
        <v>678</v>
      </c>
      <c r="X66" s="112">
        <v>775</v>
      </c>
      <c r="Y66" s="112">
        <v>849</v>
      </c>
      <c r="Z66" s="112">
        <v>909</v>
      </c>
    </row>
    <row r="67" spans="1:26" x14ac:dyDescent="0.25">
      <c r="S67" s="115" t="s">
        <v>40</v>
      </c>
      <c r="T67" s="115"/>
      <c r="U67" s="112"/>
      <c r="V67" s="112">
        <v>675</v>
      </c>
      <c r="W67" s="112">
        <v>723</v>
      </c>
      <c r="X67" s="112">
        <v>746</v>
      </c>
      <c r="Y67" s="112">
        <v>837</v>
      </c>
      <c r="Z67" s="112">
        <v>858</v>
      </c>
    </row>
    <row r="68" spans="1:26" x14ac:dyDescent="0.25">
      <c r="S68" s="115" t="s">
        <v>41</v>
      </c>
      <c r="T68" s="115"/>
      <c r="U68" s="112"/>
      <c r="V68" s="112">
        <v>638</v>
      </c>
      <c r="W68" s="112">
        <v>705</v>
      </c>
      <c r="X68" s="112">
        <v>740</v>
      </c>
      <c r="Y68" s="112">
        <v>849</v>
      </c>
      <c r="Z68" s="112">
        <v>891</v>
      </c>
    </row>
    <row r="69" spans="1:26" x14ac:dyDescent="0.25">
      <c r="S69" s="115" t="s">
        <v>42</v>
      </c>
      <c r="T69" s="115"/>
      <c r="U69" s="112"/>
      <c r="V69" s="112">
        <v>693</v>
      </c>
      <c r="W69" s="112">
        <v>724</v>
      </c>
      <c r="X69" s="112">
        <v>768</v>
      </c>
      <c r="Y69" s="112">
        <v>844</v>
      </c>
      <c r="Z69" s="112">
        <v>883</v>
      </c>
    </row>
    <row r="70" spans="1:26" x14ac:dyDescent="0.25">
      <c r="S70" s="115" t="s">
        <v>43</v>
      </c>
      <c r="T70" s="115"/>
      <c r="U70" s="112"/>
      <c r="V70" s="112">
        <v>737</v>
      </c>
      <c r="W70" s="112">
        <v>766</v>
      </c>
      <c r="X70" s="112">
        <v>827</v>
      </c>
      <c r="Y70" s="112">
        <v>951</v>
      </c>
      <c r="Z70" s="112">
        <v>931</v>
      </c>
    </row>
    <row r="71" spans="1:26" x14ac:dyDescent="0.25">
      <c r="S71" s="115" t="s">
        <v>44</v>
      </c>
      <c r="T71" s="115"/>
      <c r="U71" s="112"/>
      <c r="V71" s="112">
        <v>996</v>
      </c>
      <c r="W71" s="112">
        <v>992</v>
      </c>
      <c r="X71" s="112">
        <v>964</v>
      </c>
      <c r="Y71" s="112">
        <v>1000</v>
      </c>
      <c r="Z71" s="112">
        <v>969</v>
      </c>
    </row>
    <row r="72" spans="1:26" x14ac:dyDescent="0.25">
      <c r="S72" s="115" t="s">
        <v>45</v>
      </c>
      <c r="T72" s="115"/>
      <c r="U72" s="112"/>
      <c r="V72" s="112">
        <v>919</v>
      </c>
      <c r="W72" s="112">
        <v>950</v>
      </c>
      <c r="X72" s="112">
        <v>1031</v>
      </c>
      <c r="Y72" s="112">
        <v>1147</v>
      </c>
      <c r="Z72" s="112">
        <v>1156</v>
      </c>
    </row>
    <row r="73" spans="1:26" x14ac:dyDescent="0.25">
      <c r="S73" s="115" t="s">
        <v>46</v>
      </c>
      <c r="T73" s="115"/>
      <c r="U73" s="112"/>
      <c r="V73" s="112">
        <v>1056</v>
      </c>
      <c r="W73" s="112">
        <v>1037</v>
      </c>
      <c r="X73" s="112">
        <v>1077</v>
      </c>
      <c r="Y73" s="112">
        <v>1160</v>
      </c>
      <c r="Z73" s="112">
        <v>1107</v>
      </c>
    </row>
    <row r="74" spans="1:26" x14ac:dyDescent="0.25">
      <c r="S74" s="115" t="s">
        <v>47</v>
      </c>
      <c r="T74" s="115"/>
      <c r="U74" s="112"/>
      <c r="V74" s="112">
        <v>819</v>
      </c>
      <c r="W74" s="112">
        <v>946</v>
      </c>
      <c r="X74" s="112">
        <v>923</v>
      </c>
      <c r="Y74" s="112">
        <v>1054</v>
      </c>
      <c r="Z74" s="112">
        <v>1074</v>
      </c>
    </row>
    <row r="75" spans="1:26" x14ac:dyDescent="0.25">
      <c r="S75" s="115" t="s">
        <v>48</v>
      </c>
      <c r="T75" s="115"/>
      <c r="U75" s="112"/>
      <c r="V75" s="112">
        <v>402</v>
      </c>
      <c r="W75" s="112">
        <v>433</v>
      </c>
      <c r="X75" s="112">
        <v>493</v>
      </c>
      <c r="Y75" s="112">
        <v>505</v>
      </c>
      <c r="Z75" s="112">
        <v>531</v>
      </c>
    </row>
    <row r="76" spans="1:26" x14ac:dyDescent="0.25">
      <c r="S76" s="115" t="s">
        <v>49</v>
      </c>
      <c r="T76" s="115"/>
      <c r="U76" s="112"/>
      <c r="V76" s="112">
        <v>141</v>
      </c>
      <c r="W76" s="112">
        <v>182</v>
      </c>
      <c r="X76" s="112">
        <v>196</v>
      </c>
      <c r="Y76" s="112">
        <v>221</v>
      </c>
      <c r="Z76" s="112">
        <v>209</v>
      </c>
    </row>
    <row r="77" spans="1:26" x14ac:dyDescent="0.25">
      <c r="S77" s="115" t="s">
        <v>50</v>
      </c>
      <c r="T77" s="115"/>
      <c r="U77" s="112"/>
      <c r="V77" s="112">
        <v>86</v>
      </c>
      <c r="W77" s="112">
        <v>84</v>
      </c>
      <c r="X77" s="112">
        <v>85</v>
      </c>
      <c r="Y77" s="112">
        <v>82</v>
      </c>
      <c r="Z77" s="112">
        <v>81</v>
      </c>
    </row>
    <row r="78" spans="1:26" x14ac:dyDescent="0.25">
      <c r="S78" s="115" t="s">
        <v>51</v>
      </c>
      <c r="T78" s="115"/>
      <c r="U78" s="112"/>
      <c r="V78" s="112">
        <v>33</v>
      </c>
      <c r="W78" s="112">
        <v>34</v>
      </c>
      <c r="X78" s="112">
        <v>42</v>
      </c>
      <c r="Y78" s="112">
        <v>44</v>
      </c>
      <c r="Z78" s="112">
        <v>40</v>
      </c>
    </row>
    <row r="79" spans="1:26" x14ac:dyDescent="0.25">
      <c r="S79" s="115" t="s">
        <v>52</v>
      </c>
      <c r="T79" s="115"/>
      <c r="U79" s="112"/>
      <c r="V79" s="112">
        <v>38</v>
      </c>
      <c r="W79" s="112">
        <v>41</v>
      </c>
      <c r="X79" s="112">
        <v>35</v>
      </c>
      <c r="Y79" s="112">
        <v>38</v>
      </c>
      <c r="Z79" s="112">
        <v>29</v>
      </c>
    </row>
    <row r="80" spans="1:26" x14ac:dyDescent="0.25">
      <c r="S80" s="118" t="s">
        <v>53</v>
      </c>
      <c r="T80" s="118"/>
      <c r="U80" s="112"/>
      <c r="V80" s="112">
        <v>8635</v>
      </c>
      <c r="W80" s="112">
        <v>9036</v>
      </c>
      <c r="X80" s="112">
        <v>9603</v>
      </c>
      <c r="Y80" s="112">
        <v>10679</v>
      </c>
      <c r="Z80" s="112">
        <v>10821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Alexandrina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590</v>
      </c>
      <c r="W83" s="112">
        <v>622</v>
      </c>
      <c r="X83" s="112">
        <v>646</v>
      </c>
      <c r="Y83" s="112">
        <v>674</v>
      </c>
      <c r="Z83" s="112">
        <v>690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566</v>
      </c>
      <c r="W84" s="112">
        <v>550</v>
      </c>
      <c r="X84" s="112">
        <v>575</v>
      </c>
      <c r="Y84" s="112">
        <v>645</v>
      </c>
      <c r="Z84" s="112">
        <v>670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1110</v>
      </c>
      <c r="W85" s="112">
        <v>1080</v>
      </c>
      <c r="X85" s="112">
        <v>1097</v>
      </c>
      <c r="Y85" s="112">
        <v>1216</v>
      </c>
      <c r="Z85" s="112">
        <v>1202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20,852</v>
      </c>
      <c r="D86" s="94">
        <f t="shared" ref="D86:D91" si="4">AD4</f>
        <v>1.2036497767423882E-2</v>
      </c>
      <c r="E86" s="95">
        <f t="shared" ref="E86:E91" si="5">AD4</f>
        <v>1.2036497767423882E-2</v>
      </c>
      <c r="F86" s="94">
        <f t="shared" ref="F86:F91" si="6">AF4</f>
        <v>0.20972326971050648</v>
      </c>
      <c r="G86" s="95">
        <f t="shared" ref="G86:G91" si="7">AF4</f>
        <v>0.20972326971050648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358</v>
      </c>
      <c r="W86" s="112">
        <v>411</v>
      </c>
      <c r="X86" s="112">
        <v>402</v>
      </c>
      <c r="Y86" s="112">
        <v>436</v>
      </c>
      <c r="Z86" s="112">
        <v>439</v>
      </c>
    </row>
    <row r="87" spans="1:30" ht="15" customHeight="1" x14ac:dyDescent="0.25">
      <c r="A87" s="96" t="s">
        <v>4</v>
      </c>
      <c r="B87" s="49"/>
      <c r="C87" s="97" t="str">
        <f t="shared" si="3"/>
        <v>10,010</v>
      </c>
      <c r="D87" s="94">
        <f t="shared" si="4"/>
        <v>9.0725806451612545E-3</v>
      </c>
      <c r="E87" s="95">
        <f t="shared" si="5"/>
        <v>9.0725806451612545E-3</v>
      </c>
      <c r="F87" s="94">
        <f t="shared" si="6"/>
        <v>0.16341236634123657</v>
      </c>
      <c r="G87" s="95">
        <f t="shared" si="7"/>
        <v>0.16341236634123657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210</v>
      </c>
      <c r="W87" s="112">
        <v>222</v>
      </c>
      <c r="X87" s="112">
        <v>222</v>
      </c>
      <c r="Y87" s="112">
        <v>243</v>
      </c>
      <c r="Z87" s="112">
        <v>229</v>
      </c>
    </row>
    <row r="88" spans="1:30" ht="15" customHeight="1" x14ac:dyDescent="0.25">
      <c r="A88" s="96" t="s">
        <v>5</v>
      </c>
      <c r="B88" s="49"/>
      <c r="C88" s="97" t="str">
        <f t="shared" si="3"/>
        <v>10,822</v>
      </c>
      <c r="D88" s="94">
        <f t="shared" si="4"/>
        <v>1.3390766925742037E-2</v>
      </c>
      <c r="E88" s="95">
        <f t="shared" si="5"/>
        <v>1.3390766925742037E-2</v>
      </c>
      <c r="F88" s="94">
        <f t="shared" si="6"/>
        <v>0.25327156919513616</v>
      </c>
      <c r="G88" s="95">
        <f t="shared" si="7"/>
        <v>0.25327156919513616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324</v>
      </c>
      <c r="W88" s="112">
        <v>335</v>
      </c>
      <c r="X88" s="112">
        <v>356</v>
      </c>
      <c r="Y88" s="112">
        <v>355</v>
      </c>
      <c r="Z88" s="112">
        <v>391</v>
      </c>
    </row>
    <row r="89" spans="1:30" ht="15" customHeight="1" x14ac:dyDescent="0.25">
      <c r="A89" s="49" t="s">
        <v>6</v>
      </c>
      <c r="B89" s="49"/>
      <c r="C89" s="97" t="str">
        <f t="shared" si="3"/>
        <v>14,411</v>
      </c>
      <c r="D89" s="94">
        <f t="shared" si="4"/>
        <v>2.4745786816468662E-2</v>
      </c>
      <c r="E89" s="95">
        <f t="shared" si="5"/>
        <v>2.4745786816468662E-2</v>
      </c>
      <c r="F89" s="94">
        <f t="shared" si="6"/>
        <v>0.15057884231536933</v>
      </c>
      <c r="G89" s="95">
        <f t="shared" si="7"/>
        <v>0.15057884231536933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650</v>
      </c>
      <c r="W89" s="112">
        <v>703</v>
      </c>
      <c r="X89" s="112">
        <v>670</v>
      </c>
      <c r="Y89" s="112">
        <v>669</v>
      </c>
      <c r="Z89" s="112">
        <v>731</v>
      </c>
    </row>
    <row r="90" spans="1:30" ht="15" customHeight="1" x14ac:dyDescent="0.25">
      <c r="A90" s="49" t="s">
        <v>95</v>
      </c>
      <c r="B90" s="49"/>
      <c r="C90" s="97" t="str">
        <f t="shared" si="3"/>
        <v>$41,511</v>
      </c>
      <c r="D90" s="94">
        <f t="shared" si="4"/>
        <v>5.9723016440314636E-2</v>
      </c>
      <c r="E90" s="95">
        <f t="shared" si="5"/>
        <v>5.9723016440314636E-2</v>
      </c>
      <c r="F90" s="94">
        <f t="shared" si="6"/>
        <v>8.3143378995433892E-2</v>
      </c>
      <c r="G90" s="95">
        <f t="shared" si="7"/>
        <v>8.3143378995433892E-2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909</v>
      </c>
      <c r="W90" s="112">
        <v>926</v>
      </c>
      <c r="X90" s="112">
        <v>928</v>
      </c>
      <c r="Y90" s="112">
        <v>924</v>
      </c>
      <c r="Z90" s="112">
        <v>918</v>
      </c>
    </row>
    <row r="91" spans="1:30" ht="15" customHeight="1" x14ac:dyDescent="0.25">
      <c r="A91" s="49" t="s">
        <v>7</v>
      </c>
      <c r="B91" s="49"/>
      <c r="C91" s="97" t="str">
        <f t="shared" si="3"/>
        <v>$788.9 mil</v>
      </c>
      <c r="D91" s="94">
        <f t="shared" si="4"/>
        <v>5.562896419817509E-2</v>
      </c>
      <c r="E91" s="95">
        <f t="shared" si="5"/>
        <v>5.562896419817509E-2</v>
      </c>
      <c r="F91" s="94">
        <f t="shared" si="6"/>
        <v>0.3275414561158152</v>
      </c>
      <c r="G91" s="95">
        <f t="shared" si="7"/>
        <v>0.3275414561158152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6321</v>
      </c>
      <c r="W91" s="112">
        <v>6642</v>
      </c>
      <c r="X91" s="112">
        <v>6737</v>
      </c>
      <c r="Y91" s="112">
        <v>7031</v>
      </c>
      <c r="Z91" s="112">
        <v>7205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378</v>
      </c>
      <c r="W93" s="112">
        <v>406</v>
      </c>
      <c r="X93" s="112">
        <v>434</v>
      </c>
      <c r="Y93" s="112">
        <v>470</v>
      </c>
      <c r="Z93" s="112">
        <v>509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1058</v>
      </c>
      <c r="W94" s="112">
        <v>1076</v>
      </c>
      <c r="X94" s="112">
        <v>1094</v>
      </c>
      <c r="Y94" s="112">
        <v>1173</v>
      </c>
      <c r="Z94" s="112">
        <v>1181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245</v>
      </c>
      <c r="W95" s="112">
        <v>286</v>
      </c>
      <c r="X95" s="112">
        <v>288</v>
      </c>
      <c r="Y95" s="112">
        <v>285</v>
      </c>
      <c r="Z95" s="112">
        <v>298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1168</v>
      </c>
      <c r="W96" s="112">
        <v>1240</v>
      </c>
      <c r="X96" s="112">
        <v>1290</v>
      </c>
      <c r="Y96" s="112">
        <v>1348</v>
      </c>
      <c r="Z96" s="112">
        <v>1388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947</v>
      </c>
      <c r="W97" s="112">
        <v>954</v>
      </c>
      <c r="X97" s="112">
        <v>955</v>
      </c>
      <c r="Y97" s="112">
        <v>1006</v>
      </c>
      <c r="Z97" s="112">
        <v>1038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652</v>
      </c>
      <c r="W98" s="112">
        <v>641</v>
      </c>
      <c r="X98" s="112">
        <v>628</v>
      </c>
      <c r="Y98" s="112">
        <v>645</v>
      </c>
      <c r="Z98" s="112">
        <v>671</v>
      </c>
    </row>
    <row r="99" spans="1:32" ht="15" customHeight="1" x14ac:dyDescent="0.25">
      <c r="S99" s="115" t="s">
        <v>188</v>
      </c>
      <c r="T99" s="115"/>
      <c r="U99" s="112"/>
      <c r="V99" s="112">
        <v>57</v>
      </c>
      <c r="W99" s="112">
        <v>63</v>
      </c>
      <c r="X99" s="112">
        <v>58</v>
      </c>
      <c r="Y99" s="112">
        <v>78</v>
      </c>
      <c r="Z99" s="112">
        <v>81</v>
      </c>
    </row>
    <row r="100" spans="1:32" ht="15" customHeight="1" x14ac:dyDescent="0.25">
      <c r="S100" s="115" t="s">
        <v>58</v>
      </c>
      <c r="T100" s="115"/>
      <c r="U100" s="112"/>
      <c r="V100" s="112">
        <v>475</v>
      </c>
      <c r="W100" s="112">
        <v>476</v>
      </c>
      <c r="X100" s="112">
        <v>511</v>
      </c>
      <c r="Y100" s="112">
        <v>535</v>
      </c>
      <c r="Z100" s="112">
        <v>517</v>
      </c>
    </row>
    <row r="101" spans="1:32" x14ac:dyDescent="0.25">
      <c r="A101" s="18"/>
      <c r="S101" s="118" t="s">
        <v>53</v>
      </c>
      <c r="T101" s="118"/>
      <c r="U101" s="112"/>
      <c r="V101" s="112">
        <v>6206</v>
      </c>
      <c r="W101" s="112">
        <v>6519</v>
      </c>
      <c r="X101" s="112">
        <v>6666</v>
      </c>
      <c r="Y101" s="112">
        <v>7025</v>
      </c>
      <c r="Z101" s="112">
        <v>7196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12579</v>
      </c>
      <c r="W104" s="112">
        <v>13600</v>
      </c>
      <c r="X104" s="112">
        <v>13864</v>
      </c>
      <c r="Y104" s="112">
        <v>15200</v>
      </c>
      <c r="Z104" s="112">
        <v>15657</v>
      </c>
      <c r="AB104" s="109" t="str">
        <f>TEXT(Z104,"###,###")</f>
        <v>15,657</v>
      </c>
      <c r="AD104" s="130">
        <f>Z104/($Z$4)*100</f>
        <v>75.08632265490121</v>
      </c>
      <c r="AF104" s="109"/>
    </row>
    <row r="105" spans="1:32" x14ac:dyDescent="0.25">
      <c r="S105" s="115" t="s">
        <v>17</v>
      </c>
      <c r="T105" s="115"/>
      <c r="U105" s="112"/>
      <c r="V105" s="112">
        <v>2709</v>
      </c>
      <c r="W105" s="112">
        <v>2594</v>
      </c>
      <c r="X105" s="112">
        <v>2636</v>
      </c>
      <c r="Y105" s="112">
        <v>3082</v>
      </c>
      <c r="Z105" s="112">
        <v>2981</v>
      </c>
      <c r="AB105" s="109" t="str">
        <f>TEXT(Z105,"###,###")</f>
        <v>2,981</v>
      </c>
      <c r="AD105" s="130">
        <f>Z105/($Z$4)*100</f>
        <v>14.295990792250143</v>
      </c>
      <c r="AF105" s="109"/>
    </row>
    <row r="106" spans="1:32" x14ac:dyDescent="0.25">
      <c r="S106" s="118" t="s">
        <v>53</v>
      </c>
      <c r="T106" s="118"/>
      <c r="U106" s="120"/>
      <c r="V106" s="120">
        <v>15288</v>
      </c>
      <c r="W106" s="120">
        <v>16194</v>
      </c>
      <c r="X106" s="120">
        <v>16500</v>
      </c>
      <c r="Y106" s="120">
        <v>18282</v>
      </c>
      <c r="Z106" s="120">
        <v>18638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2999</v>
      </c>
      <c r="W108" s="112">
        <v>3179</v>
      </c>
      <c r="X108" s="112">
        <v>3288</v>
      </c>
      <c r="Y108" s="112">
        <v>3358</v>
      </c>
      <c r="Z108" s="112">
        <v>3538</v>
      </c>
      <c r="AB108" s="109" t="str">
        <f>TEXT(Z108,"###,###")</f>
        <v>3,538</v>
      </c>
      <c r="AD108" s="130">
        <f>Z108/($Z$4)*100</f>
        <v>16.967197391137539</v>
      </c>
      <c r="AF108" s="109"/>
    </row>
    <row r="109" spans="1:32" x14ac:dyDescent="0.25">
      <c r="S109" s="115" t="s">
        <v>20</v>
      </c>
      <c r="T109" s="115"/>
      <c r="U109" s="112"/>
      <c r="V109" s="112">
        <v>2978</v>
      </c>
      <c r="W109" s="112">
        <v>3129</v>
      </c>
      <c r="X109" s="112">
        <v>3419</v>
      </c>
      <c r="Y109" s="112">
        <v>3703</v>
      </c>
      <c r="Z109" s="112">
        <v>3647</v>
      </c>
      <c r="AB109" s="109" t="str">
        <f>TEXT(Z109,"###,###")</f>
        <v>3,647</v>
      </c>
      <c r="AD109" s="130">
        <f>Z109/($Z$4)*100</f>
        <v>17.489929023594858</v>
      </c>
      <c r="AF109" s="109"/>
    </row>
    <row r="110" spans="1:32" x14ac:dyDescent="0.25">
      <c r="S110" s="115" t="s">
        <v>21</v>
      </c>
      <c r="T110" s="115"/>
      <c r="U110" s="112"/>
      <c r="V110" s="112">
        <v>3361</v>
      </c>
      <c r="W110" s="112">
        <v>3391</v>
      </c>
      <c r="X110" s="112">
        <v>3655</v>
      </c>
      <c r="Y110" s="112">
        <v>4218</v>
      </c>
      <c r="Z110" s="112">
        <v>4300</v>
      </c>
      <c r="AB110" s="109" t="str">
        <f>TEXT(Z110,"###,###")</f>
        <v>4,300</v>
      </c>
      <c r="AD110" s="130">
        <f>Z110/($Z$4)*100</f>
        <v>20.621523115288699</v>
      </c>
      <c r="AF110" s="109"/>
    </row>
    <row r="111" spans="1:32" x14ac:dyDescent="0.25">
      <c r="S111" s="115" t="s">
        <v>22</v>
      </c>
      <c r="T111" s="115"/>
      <c r="U111" s="112"/>
      <c r="V111" s="112">
        <v>5679</v>
      </c>
      <c r="W111" s="112">
        <v>5850</v>
      </c>
      <c r="X111" s="112">
        <v>6138</v>
      </c>
      <c r="Y111" s="112">
        <v>6995</v>
      </c>
      <c r="Z111" s="112">
        <v>7152</v>
      </c>
      <c r="AB111" s="109" t="str">
        <f>TEXT(Z111,"###,###")</f>
        <v>7,152</v>
      </c>
      <c r="AD111" s="130">
        <f>Z111/($Z$4)*100</f>
        <v>34.298868214080187</v>
      </c>
      <c r="AF111" s="109"/>
    </row>
    <row r="112" spans="1:32" x14ac:dyDescent="0.25">
      <c r="S112" s="118" t="s">
        <v>53</v>
      </c>
      <c r="T112" s="118"/>
      <c r="U112" s="112"/>
      <c r="V112" s="112">
        <v>17236</v>
      </c>
      <c r="W112" s="112">
        <v>17906</v>
      </c>
      <c r="X112" s="112">
        <v>18770</v>
      </c>
      <c r="Y112" s="112">
        <v>20601</v>
      </c>
      <c r="Z112" s="112">
        <v>20851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45.2</v>
      </c>
      <c r="W118" s="131">
        <v>45.43</v>
      </c>
      <c r="X118" s="131">
        <v>45.29</v>
      </c>
      <c r="Y118" s="131">
        <v>45.15</v>
      </c>
      <c r="Z118" s="131">
        <v>44.83</v>
      </c>
      <c r="AB118" s="109" t="str">
        <f>TEXT(Z118,"##.0")</f>
        <v>44.8</v>
      </c>
    </row>
    <row r="120" spans="19:32" x14ac:dyDescent="0.25">
      <c r="S120" s="101" t="s">
        <v>97</v>
      </c>
      <c r="T120" s="112"/>
      <c r="U120" s="112"/>
      <c r="V120" s="112">
        <v>9451</v>
      </c>
      <c r="W120" s="112">
        <v>9897</v>
      </c>
      <c r="X120" s="112">
        <v>10085</v>
      </c>
      <c r="Y120" s="112">
        <v>10590</v>
      </c>
      <c r="Z120" s="112">
        <v>10922</v>
      </c>
      <c r="AB120" s="109" t="str">
        <f>TEXT(Z120,"###,###")</f>
        <v>10,922</v>
      </c>
    </row>
    <row r="121" spans="19:32" x14ac:dyDescent="0.25">
      <c r="S121" s="101" t="s">
        <v>98</v>
      </c>
      <c r="T121" s="112"/>
      <c r="U121" s="112"/>
      <c r="V121" s="112">
        <v>1835</v>
      </c>
      <c r="W121" s="112">
        <v>1980</v>
      </c>
      <c r="X121" s="112">
        <v>2000</v>
      </c>
      <c r="Y121" s="112">
        <v>2033</v>
      </c>
      <c r="Z121" s="112">
        <v>2056</v>
      </c>
      <c r="AB121" s="109" t="str">
        <f>TEXT(Z121,"###,###")</f>
        <v>2,056</v>
      </c>
    </row>
    <row r="122" spans="19:32" x14ac:dyDescent="0.25">
      <c r="S122" s="101" t="s">
        <v>99</v>
      </c>
      <c r="T122" s="112"/>
      <c r="U122" s="112"/>
      <c r="V122" s="112">
        <v>1239</v>
      </c>
      <c r="W122" s="112">
        <v>1286</v>
      </c>
      <c r="X122" s="112">
        <v>1331</v>
      </c>
      <c r="Y122" s="112">
        <v>1439</v>
      </c>
      <c r="Z122" s="112">
        <v>1431</v>
      </c>
      <c r="AB122" s="109" t="str">
        <f>TEXT(Z122,"###,###")</f>
        <v>1,431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10690</v>
      </c>
      <c r="W124" s="112">
        <v>11183</v>
      </c>
      <c r="X124" s="112">
        <v>11416</v>
      </c>
      <c r="Y124" s="112">
        <v>12029</v>
      </c>
      <c r="Z124" s="112">
        <v>12353</v>
      </c>
      <c r="AB124" s="109" t="str">
        <f>TEXT(Z124,"###,###")</f>
        <v>12,353</v>
      </c>
      <c r="AD124" s="127">
        <f>Z124/$Z$7*100</f>
        <v>85.719242245506905</v>
      </c>
    </row>
    <row r="125" spans="19:32" x14ac:dyDescent="0.25">
      <c r="S125" s="101" t="s">
        <v>101</v>
      </c>
      <c r="T125" s="112"/>
      <c r="U125" s="112"/>
      <c r="V125" s="112">
        <v>3074</v>
      </c>
      <c r="W125" s="112">
        <v>3266</v>
      </c>
      <c r="X125" s="112">
        <v>3331</v>
      </c>
      <c r="Y125" s="112">
        <v>3472</v>
      </c>
      <c r="Z125" s="112">
        <v>3487</v>
      </c>
      <c r="AB125" s="109" t="str">
        <f>TEXT(Z125,"###,###")</f>
        <v>3,487</v>
      </c>
      <c r="AD125" s="127">
        <f>Z125/$Z$7*100</f>
        <v>24.196794115606135</v>
      </c>
    </row>
    <row r="127" spans="19:32" x14ac:dyDescent="0.25">
      <c r="S127" s="101" t="s">
        <v>102</v>
      </c>
      <c r="T127" s="112"/>
      <c r="U127" s="112"/>
      <c r="V127" s="112">
        <v>6320</v>
      </c>
      <c r="W127" s="112">
        <v>6642</v>
      </c>
      <c r="X127" s="112">
        <v>6736</v>
      </c>
      <c r="Y127" s="112">
        <v>7029</v>
      </c>
      <c r="Z127" s="112">
        <v>7203</v>
      </c>
      <c r="AB127" s="109" t="str">
        <f>TEXT(Z127,"###,###")</f>
        <v>7,203</v>
      </c>
      <c r="AD127" s="127">
        <f>Z127/$Z$7*100</f>
        <v>49.982652140725833</v>
      </c>
    </row>
    <row r="128" spans="19:32" x14ac:dyDescent="0.25">
      <c r="S128" s="101" t="s">
        <v>103</v>
      </c>
      <c r="T128" s="112"/>
      <c r="U128" s="112"/>
      <c r="V128" s="112">
        <v>6208</v>
      </c>
      <c r="W128" s="112">
        <v>6519</v>
      </c>
      <c r="X128" s="112">
        <v>6667</v>
      </c>
      <c r="Y128" s="112">
        <v>7025</v>
      </c>
      <c r="Z128" s="112">
        <v>7195</v>
      </c>
      <c r="AB128" s="109" t="str">
        <f>TEXT(Z128,"###,###")</f>
        <v>7,195</v>
      </c>
      <c r="AD128" s="127">
        <f>Z128/$Z$7*100</f>
        <v>49.927138991048501</v>
      </c>
    </row>
    <row r="130" spans="19:20" x14ac:dyDescent="0.25">
      <c r="S130" s="101" t="s">
        <v>261</v>
      </c>
      <c r="T130" s="127">
        <v>75.78932759697453</v>
      </c>
    </row>
    <row r="131" spans="19:20" x14ac:dyDescent="0.25">
      <c r="S131" s="101" t="s">
        <v>262</v>
      </c>
      <c r="T131" s="127">
        <v>14.266879467073762</v>
      </c>
    </row>
    <row r="132" spans="19:20" x14ac:dyDescent="0.25">
      <c r="S132" s="101" t="s">
        <v>263</v>
      </c>
      <c r="T132" s="127">
        <v>9.929914648532371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9E66BD1-43CC-46EA-BA3E-AF9857780C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22B1A32-3BE7-4D0A-B24B-5FE837FB75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06C7A24-D559-4EE4-BD14-B4877D57F84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C824A66-7EE8-48B8-973C-3FE8827824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62CF8-949C-43D7-A458-B31E8CCFA0BD}">
  <sheetPr codeName="Sheet11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156</v>
      </c>
      <c r="T1" s="99"/>
      <c r="U1" s="99"/>
      <c r="V1" s="99"/>
      <c r="W1" s="99"/>
      <c r="X1" s="99"/>
      <c r="Y1" s="100" t="s">
        <v>238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156</v>
      </c>
      <c r="Y3" s="105" t="s">
        <v>238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10.49 Port Pirie City and Dists,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10574</v>
      </c>
      <c r="W4" s="108">
        <v>10595</v>
      </c>
      <c r="X4" s="108">
        <v>11115</v>
      </c>
      <c r="Y4" s="108">
        <v>12085</v>
      </c>
      <c r="Z4" s="108">
        <v>11983</v>
      </c>
      <c r="AB4" s="109" t="str">
        <f>TEXT(Z4,"###,###")</f>
        <v>11,983</v>
      </c>
      <c r="AD4" s="110">
        <f>Z4/Y4-1</f>
        <v>-8.4402151427389605E-3</v>
      </c>
      <c r="AF4" s="110">
        <f>Z4/V4-1</f>
        <v>0.13325137128806497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5473</v>
      </c>
      <c r="W5" s="108">
        <v>5442</v>
      </c>
      <c r="X5" s="108">
        <v>5651</v>
      </c>
      <c r="Y5" s="108">
        <v>6161</v>
      </c>
      <c r="Z5" s="108">
        <v>6141</v>
      </c>
      <c r="AB5" s="109" t="str">
        <f>TEXT(Z5,"###,###")</f>
        <v>6,141</v>
      </c>
      <c r="AD5" s="110">
        <f t="shared" ref="AD5:AD9" si="0">Z5/Y5-1</f>
        <v>-3.246226261970464E-3</v>
      </c>
      <c r="AF5" s="110">
        <f t="shared" ref="AF5:AF9" si="1">Z5/V5-1</f>
        <v>0.12205371825324329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5104</v>
      </c>
      <c r="W6" s="108">
        <v>5146</v>
      </c>
      <c r="X6" s="108">
        <v>5451</v>
      </c>
      <c r="Y6" s="108">
        <v>5912</v>
      </c>
      <c r="Z6" s="108">
        <v>5831</v>
      </c>
      <c r="AB6" s="109" t="str">
        <f>TEXT(Z6,"###,###")</f>
        <v>5,831</v>
      </c>
      <c r="AD6" s="110">
        <f t="shared" si="0"/>
        <v>-1.3700947225981031E-2</v>
      </c>
      <c r="AF6" s="110">
        <f t="shared" si="1"/>
        <v>0.14243730407523514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7757</v>
      </c>
      <c r="W7" s="108">
        <v>7961</v>
      </c>
      <c r="X7" s="108">
        <v>8186</v>
      </c>
      <c r="Y7" s="108">
        <v>8468</v>
      </c>
      <c r="Z7" s="108">
        <v>8518</v>
      </c>
      <c r="AB7" s="109" t="str">
        <f>TEXT(Z7,"###,###")</f>
        <v>8,518</v>
      </c>
      <c r="AD7" s="110">
        <f t="shared" si="0"/>
        <v>5.9045819555976209E-3</v>
      </c>
      <c r="AF7" s="110">
        <f t="shared" si="1"/>
        <v>9.8104937475828269E-2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11,983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8,518</v>
      </c>
      <c r="P8" s="65"/>
      <c r="S8" s="107" t="s">
        <v>82</v>
      </c>
      <c r="T8" s="108"/>
      <c r="U8" s="108"/>
      <c r="V8" s="108">
        <v>39957.599999999999</v>
      </c>
      <c r="W8" s="108">
        <v>41585.18</v>
      </c>
      <c r="X8" s="108">
        <v>43398</v>
      </c>
      <c r="Y8" s="108">
        <v>44161.7</v>
      </c>
      <c r="Z8" s="108">
        <v>47287.06</v>
      </c>
      <c r="AB8" s="109" t="str">
        <f>TEXT(Z8,"$###,###")</f>
        <v>$47,287</v>
      </c>
      <c r="AD8" s="110">
        <f t="shared" si="0"/>
        <v>7.077082630424103E-2</v>
      </c>
      <c r="AF8" s="110">
        <f t="shared" si="1"/>
        <v>0.18343093679300049</v>
      </c>
    </row>
    <row r="9" spans="1:32" x14ac:dyDescent="0.25">
      <c r="A9" s="30" t="s">
        <v>14</v>
      </c>
      <c r="B9" s="69"/>
      <c r="C9" s="70"/>
      <c r="D9" s="71">
        <f>AD104</f>
        <v>77.209379954936168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51.596618924630199</v>
      </c>
      <c r="P9" s="72" t="s">
        <v>83</v>
      </c>
      <c r="S9" s="107" t="s">
        <v>7</v>
      </c>
      <c r="T9" s="108"/>
      <c r="U9" s="108"/>
      <c r="V9" s="108">
        <v>405798312</v>
      </c>
      <c r="W9" s="108">
        <v>422838921</v>
      </c>
      <c r="X9" s="108">
        <v>455363285</v>
      </c>
      <c r="Y9" s="108">
        <v>498090174</v>
      </c>
      <c r="Z9" s="108">
        <v>530146165</v>
      </c>
      <c r="AB9" s="109" t="str">
        <f>TEXT(Z9/1000000,"$#,###.0")&amp;" mil"</f>
        <v>$530.1 mil</v>
      </c>
      <c r="AD9" s="110">
        <f t="shared" si="0"/>
        <v>6.4357806424023112E-2</v>
      </c>
      <c r="AF9" s="110">
        <f t="shared" si="1"/>
        <v>0.30642772363232496</v>
      </c>
    </row>
    <row r="10" spans="1:32" x14ac:dyDescent="0.25">
      <c r="A10" s="30" t="s">
        <v>17</v>
      </c>
      <c r="B10" s="69"/>
      <c r="C10" s="70"/>
      <c r="D10" s="71">
        <f>AD105</f>
        <v>16.464992072102145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48.332942005165528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87.590983799013856</v>
      </c>
      <c r="P11" s="72" t="s">
        <v>83</v>
      </c>
      <c r="S11" s="107" t="s">
        <v>29</v>
      </c>
      <c r="T11" s="112"/>
      <c r="U11" s="112"/>
      <c r="V11" s="112">
        <v>9668</v>
      </c>
      <c r="W11" s="112">
        <v>9596</v>
      </c>
      <c r="X11" s="112">
        <v>10090</v>
      </c>
      <c r="Y11" s="112">
        <v>11005</v>
      </c>
      <c r="Z11" s="112">
        <v>10931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6.4099553885888714</v>
      </c>
      <c r="P12" s="72" t="s">
        <v>83</v>
      </c>
      <c r="S12" s="107" t="s">
        <v>30</v>
      </c>
      <c r="T12" s="112"/>
      <c r="U12" s="112"/>
      <c r="V12" s="112">
        <v>905</v>
      </c>
      <c r="W12" s="112">
        <v>993</v>
      </c>
      <c r="X12" s="112">
        <v>1025</v>
      </c>
      <c r="Y12" s="112">
        <v>1075</v>
      </c>
      <c r="Z12" s="112">
        <v>1056</v>
      </c>
    </row>
    <row r="13" spans="1:32" ht="15" customHeight="1" x14ac:dyDescent="0.25">
      <c r="A13" s="30" t="s">
        <v>19</v>
      </c>
      <c r="B13" s="70"/>
      <c r="C13" s="70"/>
      <c r="D13" s="71">
        <f>AD108</f>
        <v>9.4467161812567806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5.9638412772951401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12.918300926312277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41.4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21.647333722773929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16.915130883906563</v>
      </c>
      <c r="P15" s="72" t="s">
        <v>83</v>
      </c>
      <c r="S15" s="115" t="s">
        <v>59</v>
      </c>
      <c r="T15" s="115"/>
      <c r="U15" s="116"/>
      <c r="V15" s="116">
        <v>348</v>
      </c>
      <c r="W15" s="116">
        <v>383</v>
      </c>
      <c r="X15" s="116">
        <v>344</v>
      </c>
      <c r="Y15" s="112">
        <v>369</v>
      </c>
      <c r="Z15" s="112">
        <v>355</v>
      </c>
      <c r="AB15" s="117">
        <f t="shared" ref="AB15:AB34" si="2">IF(Z15="np",0,Z15/$Z$34)</f>
        <v>2.9627774995827073E-2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49.678711507969624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83.084869116093444</v>
      </c>
      <c r="P16" s="37" t="s">
        <v>83</v>
      </c>
      <c r="S16" s="115" t="s">
        <v>60</v>
      </c>
      <c r="T16" s="115"/>
      <c r="U16" s="116"/>
      <c r="V16" s="116">
        <v>172</v>
      </c>
      <c r="W16" s="116">
        <v>206</v>
      </c>
      <c r="X16" s="116">
        <v>189</v>
      </c>
      <c r="Y16" s="112">
        <v>178</v>
      </c>
      <c r="Z16" s="112">
        <v>183</v>
      </c>
      <c r="AB16" s="117">
        <f t="shared" si="2"/>
        <v>1.5272909364046069E-2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1004</v>
      </c>
      <c r="W17" s="116">
        <v>950</v>
      </c>
      <c r="X17" s="116">
        <v>1071</v>
      </c>
      <c r="Y17" s="112">
        <v>1120</v>
      </c>
      <c r="Z17" s="112">
        <v>1145</v>
      </c>
      <c r="AB17" s="117">
        <f t="shared" si="2"/>
        <v>9.5560006676681686E-2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119</v>
      </c>
      <c r="W18" s="116">
        <v>115</v>
      </c>
      <c r="X18" s="116">
        <v>134</v>
      </c>
      <c r="Y18" s="112">
        <v>137</v>
      </c>
      <c r="Z18" s="112">
        <v>142</v>
      </c>
      <c r="AB18" s="117">
        <f t="shared" si="2"/>
        <v>1.185110999833083E-2</v>
      </c>
    </row>
    <row r="19" spans="1:28" x14ac:dyDescent="0.25">
      <c r="A19" s="61" t="str">
        <f>$S$1&amp;" ("&amp;$V$2&amp;" to "&amp;$Z$2&amp;")"</f>
        <v>Port Pirie City and Dists (2018-19 to 2022-23)</v>
      </c>
      <c r="B19" s="61"/>
      <c r="C19" s="61"/>
      <c r="D19" s="61"/>
      <c r="E19" s="61"/>
      <c r="F19" s="61"/>
      <c r="G19" s="61" t="str">
        <f>$S$1&amp;" ("&amp;$V$2&amp;" to "&amp;$Z$2&amp;")"</f>
        <v>Port Pirie City and Dists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851</v>
      </c>
      <c r="W19" s="116">
        <v>764</v>
      </c>
      <c r="X19" s="116">
        <v>757</v>
      </c>
      <c r="Y19" s="112">
        <v>794</v>
      </c>
      <c r="Z19" s="112">
        <v>843</v>
      </c>
      <c r="AB19" s="117">
        <f t="shared" si="2"/>
        <v>7.0355533299949924E-2</v>
      </c>
    </row>
    <row r="20" spans="1:28" x14ac:dyDescent="0.25">
      <c r="S20" s="115" t="s">
        <v>64</v>
      </c>
      <c r="T20" s="115"/>
      <c r="U20" s="116"/>
      <c r="V20" s="116">
        <v>208</v>
      </c>
      <c r="W20" s="116">
        <v>264</v>
      </c>
      <c r="X20" s="116">
        <v>308</v>
      </c>
      <c r="Y20" s="112">
        <v>331</v>
      </c>
      <c r="Z20" s="112">
        <v>358</v>
      </c>
      <c r="AB20" s="117">
        <f t="shared" si="2"/>
        <v>2.9878150559172093E-2</v>
      </c>
    </row>
    <row r="21" spans="1:28" x14ac:dyDescent="0.25">
      <c r="S21" s="115" t="s">
        <v>65</v>
      </c>
      <c r="T21" s="115"/>
      <c r="U21" s="116"/>
      <c r="V21" s="116">
        <v>1151</v>
      </c>
      <c r="W21" s="116">
        <v>1179</v>
      </c>
      <c r="X21" s="116">
        <v>1233</v>
      </c>
      <c r="Y21" s="112">
        <v>1278</v>
      </c>
      <c r="Z21" s="112">
        <v>1245</v>
      </c>
      <c r="AB21" s="117">
        <f t="shared" si="2"/>
        <v>0.10390585878818227</v>
      </c>
    </row>
    <row r="22" spans="1:28" x14ac:dyDescent="0.25">
      <c r="S22" s="115" t="s">
        <v>66</v>
      </c>
      <c r="T22" s="115"/>
      <c r="U22" s="116"/>
      <c r="V22" s="116">
        <v>761</v>
      </c>
      <c r="W22" s="116">
        <v>766</v>
      </c>
      <c r="X22" s="116">
        <v>808</v>
      </c>
      <c r="Y22" s="112">
        <v>962</v>
      </c>
      <c r="Z22" s="112">
        <v>908</v>
      </c>
      <c r="AB22" s="117">
        <f t="shared" si="2"/>
        <v>7.5780337172425299E-2</v>
      </c>
    </row>
    <row r="23" spans="1:28" x14ac:dyDescent="0.25">
      <c r="S23" s="115" t="s">
        <v>67</v>
      </c>
      <c r="T23" s="115"/>
      <c r="U23" s="116"/>
      <c r="V23" s="116">
        <v>470</v>
      </c>
      <c r="W23" s="116">
        <v>432</v>
      </c>
      <c r="X23" s="116">
        <v>463</v>
      </c>
      <c r="Y23" s="112">
        <v>512</v>
      </c>
      <c r="Z23" s="112">
        <v>500</v>
      </c>
      <c r="AB23" s="117">
        <f t="shared" si="2"/>
        <v>4.1729260557502923E-2</v>
      </c>
    </row>
    <row r="24" spans="1:28" x14ac:dyDescent="0.25">
      <c r="S24" s="115" t="s">
        <v>68</v>
      </c>
      <c r="T24" s="115"/>
      <c r="U24" s="116"/>
      <c r="V24" s="116">
        <v>57</v>
      </c>
      <c r="W24" s="116">
        <v>78</v>
      </c>
      <c r="X24" s="116">
        <v>46</v>
      </c>
      <c r="Y24" s="112">
        <v>58</v>
      </c>
      <c r="Z24" s="112">
        <v>56</v>
      </c>
      <c r="AB24" s="117">
        <f t="shared" si="2"/>
        <v>4.6736771824403269E-3</v>
      </c>
    </row>
    <row r="25" spans="1:28" x14ac:dyDescent="0.25">
      <c r="S25" s="115" t="s">
        <v>69</v>
      </c>
      <c r="T25" s="115"/>
      <c r="U25" s="116"/>
      <c r="V25" s="116">
        <v>258</v>
      </c>
      <c r="W25" s="116">
        <v>286</v>
      </c>
      <c r="X25" s="116">
        <v>285</v>
      </c>
      <c r="Y25" s="112">
        <v>301</v>
      </c>
      <c r="Z25" s="112">
        <v>303</v>
      </c>
      <c r="AB25" s="117">
        <f t="shared" si="2"/>
        <v>2.5287931897846769E-2</v>
      </c>
    </row>
    <row r="26" spans="1:28" x14ac:dyDescent="0.25">
      <c r="S26" s="115" t="s">
        <v>70</v>
      </c>
      <c r="T26" s="115"/>
      <c r="U26" s="116"/>
      <c r="V26" s="116">
        <v>91</v>
      </c>
      <c r="W26" s="116">
        <v>97</v>
      </c>
      <c r="X26" s="116">
        <v>98</v>
      </c>
      <c r="Y26" s="112">
        <v>111</v>
      </c>
      <c r="Z26" s="112">
        <v>114</v>
      </c>
      <c r="AB26" s="117">
        <f t="shared" si="2"/>
        <v>9.5142714071106659E-3</v>
      </c>
    </row>
    <row r="27" spans="1:28" x14ac:dyDescent="0.25">
      <c r="S27" s="115" t="s">
        <v>71</v>
      </c>
      <c r="T27" s="115"/>
      <c r="U27" s="116"/>
      <c r="V27" s="116">
        <v>249</v>
      </c>
      <c r="W27" s="116">
        <v>220</v>
      </c>
      <c r="X27" s="116">
        <v>248</v>
      </c>
      <c r="Y27" s="112">
        <v>296</v>
      </c>
      <c r="Z27" s="112">
        <v>281</v>
      </c>
      <c r="AB27" s="117">
        <f t="shared" si="2"/>
        <v>2.3451844433316642E-2</v>
      </c>
    </row>
    <row r="28" spans="1:28" x14ac:dyDescent="0.25">
      <c r="S28" s="115" t="s">
        <v>72</v>
      </c>
      <c r="T28" s="115"/>
      <c r="U28" s="116"/>
      <c r="V28" s="116">
        <v>867</v>
      </c>
      <c r="W28" s="116">
        <v>876</v>
      </c>
      <c r="X28" s="116">
        <v>936</v>
      </c>
      <c r="Y28" s="112">
        <v>1042</v>
      </c>
      <c r="Z28" s="112">
        <v>1116</v>
      </c>
      <c r="AB28" s="117">
        <f t="shared" si="2"/>
        <v>9.3139709564346515E-2</v>
      </c>
    </row>
    <row r="29" spans="1:28" x14ac:dyDescent="0.25">
      <c r="S29" s="115" t="s">
        <v>73</v>
      </c>
      <c r="T29" s="115"/>
      <c r="U29" s="116"/>
      <c r="V29" s="116">
        <v>598</v>
      </c>
      <c r="W29" s="116">
        <v>493</v>
      </c>
      <c r="X29" s="116">
        <v>477</v>
      </c>
      <c r="Y29" s="112">
        <v>629</v>
      </c>
      <c r="Z29" s="112">
        <v>520</v>
      </c>
      <c r="AB29" s="117">
        <f t="shared" si="2"/>
        <v>4.3398430979803039E-2</v>
      </c>
    </row>
    <row r="30" spans="1:28" x14ac:dyDescent="0.25">
      <c r="S30" s="115" t="s">
        <v>74</v>
      </c>
      <c r="T30" s="115"/>
      <c r="U30" s="116"/>
      <c r="V30" s="116">
        <v>795</v>
      </c>
      <c r="W30" s="116">
        <v>816</v>
      </c>
      <c r="X30" s="116">
        <v>842</v>
      </c>
      <c r="Y30" s="112">
        <v>878</v>
      </c>
      <c r="Z30" s="112">
        <v>852</v>
      </c>
      <c r="AB30" s="117">
        <f t="shared" si="2"/>
        <v>7.1106659989984972E-2</v>
      </c>
    </row>
    <row r="31" spans="1:28" x14ac:dyDescent="0.25">
      <c r="S31" s="115" t="s">
        <v>75</v>
      </c>
      <c r="T31" s="115"/>
      <c r="U31" s="116"/>
      <c r="V31" s="116">
        <v>1473</v>
      </c>
      <c r="W31" s="116">
        <v>1565</v>
      </c>
      <c r="X31" s="116">
        <v>1727</v>
      </c>
      <c r="Y31" s="112">
        <v>1851</v>
      </c>
      <c r="Z31" s="112">
        <v>1837</v>
      </c>
      <c r="AB31" s="117">
        <f t="shared" si="2"/>
        <v>0.15331330328826573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111</v>
      </c>
      <c r="W32" s="116">
        <v>110</v>
      </c>
      <c r="X32" s="116">
        <v>132</v>
      </c>
      <c r="Y32" s="112">
        <v>158</v>
      </c>
      <c r="Z32" s="112">
        <v>174</v>
      </c>
      <c r="AB32" s="117">
        <f t="shared" si="2"/>
        <v>1.4521782674011016E-2</v>
      </c>
    </row>
    <row r="33" spans="19:32" x14ac:dyDescent="0.25">
      <c r="S33" s="115" t="s">
        <v>77</v>
      </c>
      <c r="T33" s="115"/>
      <c r="U33" s="116"/>
      <c r="V33" s="116">
        <v>506</v>
      </c>
      <c r="W33" s="116">
        <v>503</v>
      </c>
      <c r="X33" s="116">
        <v>554</v>
      </c>
      <c r="Y33" s="112">
        <v>611</v>
      </c>
      <c r="Z33" s="112">
        <v>659</v>
      </c>
      <c r="AB33" s="117">
        <f t="shared" si="2"/>
        <v>5.4999165414788852E-2</v>
      </c>
    </row>
    <row r="34" spans="19:32" x14ac:dyDescent="0.25">
      <c r="S34" s="118" t="s">
        <v>53</v>
      </c>
      <c r="T34" s="118"/>
      <c r="U34" s="119"/>
      <c r="V34" s="119">
        <v>10571</v>
      </c>
      <c r="W34" s="119">
        <v>10592</v>
      </c>
      <c r="X34" s="119">
        <v>11115</v>
      </c>
      <c r="Y34" s="120">
        <v>12086</v>
      </c>
      <c r="Z34" s="120">
        <v>11982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6531</v>
      </c>
      <c r="W37" s="112">
        <v>6787</v>
      </c>
      <c r="X37" s="112">
        <v>6905</v>
      </c>
      <c r="Y37" s="112">
        <v>6920</v>
      </c>
      <c r="Z37" s="112">
        <v>7078</v>
      </c>
      <c r="AB37" s="132">
        <f>Z37/Z40*100</f>
        <v>83.084869116093444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1228</v>
      </c>
      <c r="W38" s="112">
        <v>1172</v>
      </c>
      <c r="X38" s="112">
        <v>1281</v>
      </c>
      <c r="Y38" s="112">
        <v>1545</v>
      </c>
      <c r="Z38" s="112">
        <v>1441</v>
      </c>
      <c r="AB38" s="132">
        <f>Z38/Z40*100</f>
        <v>16.915130883906563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7759</v>
      </c>
      <c r="W40" s="112">
        <v>7959</v>
      </c>
      <c r="X40" s="112">
        <v>8186</v>
      </c>
      <c r="Y40" s="112">
        <v>8465</v>
      </c>
      <c r="Z40" s="112">
        <v>8519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10</v>
      </c>
      <c r="W44" s="112">
        <v>7</v>
      </c>
      <c r="X44" s="112">
        <v>11</v>
      </c>
      <c r="Y44" s="112">
        <v>6</v>
      </c>
      <c r="Z44" s="112">
        <v>14</v>
      </c>
    </row>
    <row r="45" spans="19:32" x14ac:dyDescent="0.25">
      <c r="S45" s="115" t="s">
        <v>37</v>
      </c>
      <c r="T45" s="115"/>
      <c r="U45" s="112"/>
      <c r="V45" s="112">
        <v>158</v>
      </c>
      <c r="W45" s="112">
        <v>158</v>
      </c>
      <c r="X45" s="112">
        <v>177</v>
      </c>
      <c r="Y45" s="112">
        <v>191</v>
      </c>
      <c r="Z45" s="112">
        <v>188</v>
      </c>
    </row>
    <row r="46" spans="19:32" x14ac:dyDescent="0.25">
      <c r="S46" s="115" t="s">
        <v>38</v>
      </c>
      <c r="T46" s="115"/>
      <c r="U46" s="112"/>
      <c r="V46" s="112">
        <v>367</v>
      </c>
      <c r="W46" s="112">
        <v>357</v>
      </c>
      <c r="X46" s="112">
        <v>375</v>
      </c>
      <c r="Y46" s="112">
        <v>379</v>
      </c>
      <c r="Z46" s="112">
        <v>351</v>
      </c>
    </row>
    <row r="47" spans="19:32" x14ac:dyDescent="0.25">
      <c r="S47" s="115" t="s">
        <v>39</v>
      </c>
      <c r="T47" s="115"/>
      <c r="U47" s="112"/>
      <c r="V47" s="112">
        <v>611</v>
      </c>
      <c r="W47" s="112">
        <v>587</v>
      </c>
      <c r="X47" s="112">
        <v>557</v>
      </c>
      <c r="Y47" s="112">
        <v>592</v>
      </c>
      <c r="Z47" s="112">
        <v>579</v>
      </c>
    </row>
    <row r="48" spans="19:32" x14ac:dyDescent="0.25">
      <c r="S48" s="115" t="s">
        <v>40</v>
      </c>
      <c r="T48" s="115"/>
      <c r="U48" s="112"/>
      <c r="V48" s="112">
        <v>579</v>
      </c>
      <c r="W48" s="112">
        <v>587</v>
      </c>
      <c r="X48" s="112">
        <v>658</v>
      </c>
      <c r="Y48" s="112">
        <v>871</v>
      </c>
      <c r="Z48" s="112">
        <v>813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517</v>
      </c>
      <c r="W49" s="112">
        <v>486</v>
      </c>
      <c r="X49" s="112">
        <v>521</v>
      </c>
      <c r="Y49" s="112">
        <v>593</v>
      </c>
      <c r="Z49" s="112">
        <v>653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Port Pirie City and Dists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502</v>
      </c>
      <c r="W50" s="112">
        <v>504</v>
      </c>
      <c r="X50" s="112">
        <v>499</v>
      </c>
      <c r="Y50" s="112">
        <v>566</v>
      </c>
      <c r="Z50" s="112">
        <v>567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441</v>
      </c>
      <c r="W51" s="112">
        <v>429</v>
      </c>
      <c r="X51" s="112">
        <v>456</v>
      </c>
      <c r="Y51" s="112">
        <v>472</v>
      </c>
      <c r="Z51" s="112">
        <v>494</v>
      </c>
    </row>
    <row r="52" spans="1:26" ht="15" customHeight="1" x14ac:dyDescent="0.25">
      <c r="S52" s="115" t="s">
        <v>44</v>
      </c>
      <c r="T52" s="115"/>
      <c r="U52" s="112"/>
      <c r="V52" s="112">
        <v>526</v>
      </c>
      <c r="W52" s="112">
        <v>534</v>
      </c>
      <c r="X52" s="112">
        <v>523</v>
      </c>
      <c r="Y52" s="112">
        <v>537</v>
      </c>
      <c r="Z52" s="112">
        <v>550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571</v>
      </c>
      <c r="W53" s="112">
        <v>551</v>
      </c>
      <c r="X53" s="112">
        <v>541</v>
      </c>
      <c r="Y53" s="112">
        <v>568</v>
      </c>
      <c r="Z53" s="112">
        <v>563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505</v>
      </c>
      <c r="W54" s="112">
        <v>514</v>
      </c>
      <c r="X54" s="112">
        <v>551</v>
      </c>
      <c r="Y54" s="112">
        <v>549</v>
      </c>
      <c r="Z54" s="112">
        <v>546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405</v>
      </c>
      <c r="W55" s="112">
        <v>405</v>
      </c>
      <c r="X55" s="112">
        <v>429</v>
      </c>
      <c r="Y55" s="112">
        <v>460</v>
      </c>
      <c r="Z55" s="112">
        <v>450</v>
      </c>
    </row>
    <row r="56" spans="1:26" ht="15" customHeight="1" x14ac:dyDescent="0.25">
      <c r="S56" s="115" t="s">
        <v>48</v>
      </c>
      <c r="T56" s="115"/>
      <c r="U56" s="112"/>
      <c r="V56" s="112">
        <v>177</v>
      </c>
      <c r="W56" s="112">
        <v>203</v>
      </c>
      <c r="X56" s="112">
        <v>211</v>
      </c>
      <c r="Y56" s="112">
        <v>233</v>
      </c>
      <c r="Z56" s="112">
        <v>244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68</v>
      </c>
      <c r="W57" s="112">
        <v>72</v>
      </c>
      <c r="X57" s="112">
        <v>84</v>
      </c>
      <c r="Y57" s="112">
        <v>88</v>
      </c>
      <c r="Z57" s="112">
        <v>80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19</v>
      </c>
      <c r="W58" s="112">
        <v>34</v>
      </c>
      <c r="X58" s="112">
        <v>35</v>
      </c>
      <c r="Y58" s="112">
        <v>31</v>
      </c>
      <c r="Z58" s="112">
        <v>30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12</v>
      </c>
      <c r="W59" s="112">
        <v>18</v>
      </c>
      <c r="X59" s="112">
        <v>12</v>
      </c>
      <c r="Y59" s="112">
        <v>10</v>
      </c>
      <c r="Z59" s="112">
        <v>8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12</v>
      </c>
      <c r="W60" s="112">
        <v>13</v>
      </c>
      <c r="X60" s="112">
        <v>11</v>
      </c>
      <c r="Y60" s="112">
        <v>11</v>
      </c>
      <c r="Z60" s="112">
        <v>10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5473</v>
      </c>
      <c r="W61" s="112">
        <v>5442</v>
      </c>
      <c r="X61" s="112">
        <v>5651</v>
      </c>
      <c r="Y61" s="112">
        <v>6160</v>
      </c>
      <c r="Z61" s="112">
        <v>6144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13</v>
      </c>
      <c r="X63" s="112">
        <v>15</v>
      </c>
      <c r="Y63" s="112">
        <v>13</v>
      </c>
      <c r="Z63" s="112">
        <v>24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199</v>
      </c>
      <c r="W64" s="112">
        <v>176</v>
      </c>
      <c r="X64" s="112">
        <v>215</v>
      </c>
      <c r="Y64" s="112">
        <v>230</v>
      </c>
      <c r="Z64" s="112">
        <v>209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Port Pirie City and Dists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384</v>
      </c>
      <c r="W65" s="112">
        <v>381</v>
      </c>
      <c r="X65" s="112">
        <v>426</v>
      </c>
      <c r="Y65" s="112">
        <v>468</v>
      </c>
      <c r="Z65" s="112">
        <v>408</v>
      </c>
    </row>
    <row r="66" spans="1:26" x14ac:dyDescent="0.25">
      <c r="S66" s="115" t="s">
        <v>39</v>
      </c>
      <c r="T66" s="115"/>
      <c r="U66" s="112"/>
      <c r="V66" s="112">
        <v>491</v>
      </c>
      <c r="W66" s="112">
        <v>515</v>
      </c>
      <c r="X66" s="112">
        <v>546</v>
      </c>
      <c r="Y66" s="112">
        <v>582</v>
      </c>
      <c r="Z66" s="112">
        <v>644</v>
      </c>
    </row>
    <row r="67" spans="1:26" x14ac:dyDescent="0.25">
      <c r="S67" s="115" t="s">
        <v>40</v>
      </c>
      <c r="T67" s="115"/>
      <c r="U67" s="112"/>
      <c r="V67" s="112">
        <v>468</v>
      </c>
      <c r="W67" s="112">
        <v>469</v>
      </c>
      <c r="X67" s="112">
        <v>533</v>
      </c>
      <c r="Y67" s="112">
        <v>628</v>
      </c>
      <c r="Z67" s="112">
        <v>626</v>
      </c>
    </row>
    <row r="68" spans="1:26" x14ac:dyDescent="0.25">
      <c r="S68" s="115" t="s">
        <v>41</v>
      </c>
      <c r="T68" s="115"/>
      <c r="U68" s="112"/>
      <c r="V68" s="112">
        <v>449</v>
      </c>
      <c r="W68" s="112">
        <v>449</v>
      </c>
      <c r="X68" s="112">
        <v>488</v>
      </c>
      <c r="Y68" s="112">
        <v>560</v>
      </c>
      <c r="Z68" s="112">
        <v>533</v>
      </c>
    </row>
    <row r="69" spans="1:26" x14ac:dyDescent="0.25">
      <c r="S69" s="115" t="s">
        <v>42</v>
      </c>
      <c r="T69" s="115"/>
      <c r="U69" s="112"/>
      <c r="V69" s="112">
        <v>408</v>
      </c>
      <c r="W69" s="112">
        <v>422</v>
      </c>
      <c r="X69" s="112">
        <v>449</v>
      </c>
      <c r="Y69" s="112">
        <v>456</v>
      </c>
      <c r="Z69" s="112">
        <v>493</v>
      </c>
    </row>
    <row r="70" spans="1:26" x14ac:dyDescent="0.25">
      <c r="S70" s="115" t="s">
        <v>43</v>
      </c>
      <c r="T70" s="115"/>
      <c r="U70" s="112"/>
      <c r="V70" s="112">
        <v>456</v>
      </c>
      <c r="W70" s="112">
        <v>437</v>
      </c>
      <c r="X70" s="112">
        <v>444</v>
      </c>
      <c r="Y70" s="112">
        <v>472</v>
      </c>
      <c r="Z70" s="112">
        <v>508</v>
      </c>
    </row>
    <row r="71" spans="1:26" x14ac:dyDescent="0.25">
      <c r="S71" s="115" t="s">
        <v>44</v>
      </c>
      <c r="T71" s="115"/>
      <c r="U71" s="112"/>
      <c r="V71" s="112">
        <v>588</v>
      </c>
      <c r="W71" s="112">
        <v>553</v>
      </c>
      <c r="X71" s="112">
        <v>554</v>
      </c>
      <c r="Y71" s="112">
        <v>561</v>
      </c>
      <c r="Z71" s="112">
        <v>485</v>
      </c>
    </row>
    <row r="72" spans="1:26" x14ac:dyDescent="0.25">
      <c r="S72" s="115" t="s">
        <v>45</v>
      </c>
      <c r="T72" s="115"/>
      <c r="U72" s="112"/>
      <c r="V72" s="112">
        <v>515</v>
      </c>
      <c r="W72" s="112">
        <v>552</v>
      </c>
      <c r="X72" s="112">
        <v>568</v>
      </c>
      <c r="Y72" s="112">
        <v>631</v>
      </c>
      <c r="Z72" s="112">
        <v>650</v>
      </c>
    </row>
    <row r="73" spans="1:26" x14ac:dyDescent="0.25">
      <c r="S73" s="115" t="s">
        <v>46</v>
      </c>
      <c r="T73" s="115"/>
      <c r="U73" s="112"/>
      <c r="V73" s="112">
        <v>517</v>
      </c>
      <c r="W73" s="112">
        <v>515</v>
      </c>
      <c r="X73" s="112">
        <v>499</v>
      </c>
      <c r="Y73" s="112">
        <v>527</v>
      </c>
      <c r="Z73" s="112">
        <v>516</v>
      </c>
    </row>
    <row r="74" spans="1:26" x14ac:dyDescent="0.25">
      <c r="S74" s="115" t="s">
        <v>47</v>
      </c>
      <c r="T74" s="115"/>
      <c r="U74" s="112"/>
      <c r="V74" s="112">
        <v>379</v>
      </c>
      <c r="W74" s="112">
        <v>403</v>
      </c>
      <c r="X74" s="112">
        <v>438</v>
      </c>
      <c r="Y74" s="112">
        <v>471</v>
      </c>
      <c r="Z74" s="112">
        <v>448</v>
      </c>
    </row>
    <row r="75" spans="1:26" x14ac:dyDescent="0.25">
      <c r="S75" s="115" t="s">
        <v>48</v>
      </c>
      <c r="T75" s="115"/>
      <c r="U75" s="112"/>
      <c r="V75" s="112">
        <v>151</v>
      </c>
      <c r="W75" s="112">
        <v>158</v>
      </c>
      <c r="X75" s="112">
        <v>187</v>
      </c>
      <c r="Y75" s="112">
        <v>190</v>
      </c>
      <c r="Z75" s="112">
        <v>184</v>
      </c>
    </row>
    <row r="76" spans="1:26" x14ac:dyDescent="0.25">
      <c r="S76" s="115" t="s">
        <v>49</v>
      </c>
      <c r="T76" s="115"/>
      <c r="U76" s="112"/>
      <c r="V76" s="112">
        <v>52</v>
      </c>
      <c r="W76" s="112">
        <v>59</v>
      </c>
      <c r="X76" s="112">
        <v>44</v>
      </c>
      <c r="Y76" s="112">
        <v>64</v>
      </c>
      <c r="Z76" s="112">
        <v>47</v>
      </c>
    </row>
    <row r="77" spans="1:26" x14ac:dyDescent="0.25">
      <c r="S77" s="115" t="s">
        <v>50</v>
      </c>
      <c r="T77" s="115"/>
      <c r="U77" s="112"/>
      <c r="V77" s="112">
        <v>25</v>
      </c>
      <c r="W77" s="112">
        <v>23</v>
      </c>
      <c r="X77" s="112">
        <v>23</v>
      </c>
      <c r="Y77" s="112">
        <v>34</v>
      </c>
      <c r="Z77" s="112">
        <v>30</v>
      </c>
    </row>
    <row r="78" spans="1:26" x14ac:dyDescent="0.25">
      <c r="S78" s="115" t="s">
        <v>51</v>
      </c>
      <c r="T78" s="115"/>
      <c r="U78" s="112"/>
      <c r="V78" s="112">
        <v>15</v>
      </c>
      <c r="W78" s="112">
        <v>15</v>
      </c>
      <c r="X78" s="112">
        <v>13</v>
      </c>
      <c r="Y78" s="112">
        <v>8</v>
      </c>
      <c r="Z78" s="112">
        <v>16</v>
      </c>
    </row>
    <row r="79" spans="1:26" x14ac:dyDescent="0.25">
      <c r="S79" s="115" t="s">
        <v>52</v>
      </c>
      <c r="T79" s="115"/>
      <c r="U79" s="112"/>
      <c r="V79" s="112">
        <v>13</v>
      </c>
      <c r="W79" s="112">
        <v>14</v>
      </c>
      <c r="X79" s="112">
        <v>9</v>
      </c>
      <c r="Y79" s="112">
        <v>11</v>
      </c>
      <c r="Z79" s="112">
        <v>8</v>
      </c>
    </row>
    <row r="80" spans="1:26" x14ac:dyDescent="0.25">
      <c r="S80" s="118" t="s">
        <v>53</v>
      </c>
      <c r="T80" s="118"/>
      <c r="U80" s="112"/>
      <c r="V80" s="112">
        <v>5101</v>
      </c>
      <c r="W80" s="112">
        <v>5146</v>
      </c>
      <c r="X80" s="112">
        <v>5451</v>
      </c>
      <c r="Y80" s="112">
        <v>5909</v>
      </c>
      <c r="Z80" s="112">
        <v>5835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Port Pirie City and Dists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286</v>
      </c>
      <c r="W83" s="112">
        <v>302</v>
      </c>
      <c r="X83" s="112">
        <v>300</v>
      </c>
      <c r="Y83" s="112">
        <v>316</v>
      </c>
      <c r="Z83" s="112">
        <v>314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290</v>
      </c>
      <c r="W84" s="112">
        <v>287</v>
      </c>
      <c r="X84" s="112">
        <v>292</v>
      </c>
      <c r="Y84" s="112">
        <v>314</v>
      </c>
      <c r="Z84" s="112">
        <v>310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977</v>
      </c>
      <c r="W85" s="112">
        <v>984</v>
      </c>
      <c r="X85" s="112">
        <v>1014</v>
      </c>
      <c r="Y85" s="112">
        <v>1056</v>
      </c>
      <c r="Z85" s="112">
        <v>1055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11,983</v>
      </c>
      <c r="D86" s="94">
        <f t="shared" ref="D86:D91" si="4">AD4</f>
        <v>-8.4402151427389605E-3</v>
      </c>
      <c r="E86" s="95">
        <f t="shared" ref="E86:E91" si="5">AD4</f>
        <v>-8.4402151427389605E-3</v>
      </c>
      <c r="F86" s="94">
        <f t="shared" ref="F86:F91" si="6">AF4</f>
        <v>0.13325137128806497</v>
      </c>
      <c r="G86" s="95">
        <f t="shared" ref="G86:G91" si="7">AF4</f>
        <v>0.13325137128806497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207</v>
      </c>
      <c r="W86" s="112">
        <v>229</v>
      </c>
      <c r="X86" s="112">
        <v>239</v>
      </c>
      <c r="Y86" s="112">
        <v>254</v>
      </c>
      <c r="Z86" s="112">
        <v>253</v>
      </c>
    </row>
    <row r="87" spans="1:30" ht="15" customHeight="1" x14ac:dyDescent="0.25">
      <c r="A87" s="96" t="s">
        <v>4</v>
      </c>
      <c r="B87" s="49"/>
      <c r="C87" s="97" t="str">
        <f t="shared" si="3"/>
        <v>6,141</v>
      </c>
      <c r="D87" s="94">
        <f t="shared" si="4"/>
        <v>-3.246226261970464E-3</v>
      </c>
      <c r="E87" s="95">
        <f t="shared" si="5"/>
        <v>-3.246226261970464E-3</v>
      </c>
      <c r="F87" s="94">
        <f t="shared" si="6"/>
        <v>0.12205371825324329</v>
      </c>
      <c r="G87" s="95">
        <f t="shared" si="7"/>
        <v>0.12205371825324329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113</v>
      </c>
      <c r="W87" s="112">
        <v>102</v>
      </c>
      <c r="X87" s="112">
        <v>98</v>
      </c>
      <c r="Y87" s="112">
        <v>107</v>
      </c>
      <c r="Z87" s="112">
        <v>125</v>
      </c>
    </row>
    <row r="88" spans="1:30" ht="15" customHeight="1" x14ac:dyDescent="0.25">
      <c r="A88" s="96" t="s">
        <v>5</v>
      </c>
      <c r="B88" s="49"/>
      <c r="C88" s="97" t="str">
        <f t="shared" si="3"/>
        <v>5,831</v>
      </c>
      <c r="D88" s="94">
        <f t="shared" si="4"/>
        <v>-1.3700947225981031E-2</v>
      </c>
      <c r="E88" s="95">
        <f t="shared" si="5"/>
        <v>-1.3700947225981031E-2</v>
      </c>
      <c r="F88" s="94">
        <f t="shared" si="6"/>
        <v>0.14243730407523514</v>
      </c>
      <c r="G88" s="95">
        <f t="shared" si="7"/>
        <v>0.14243730407523514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229</v>
      </c>
      <c r="W88" s="112">
        <v>239</v>
      </c>
      <c r="X88" s="112">
        <v>245</v>
      </c>
      <c r="Y88" s="112">
        <v>242</v>
      </c>
      <c r="Z88" s="112">
        <v>253</v>
      </c>
    </row>
    <row r="89" spans="1:30" ht="15" customHeight="1" x14ac:dyDescent="0.25">
      <c r="A89" s="49" t="s">
        <v>6</v>
      </c>
      <c r="B89" s="49"/>
      <c r="C89" s="97" t="str">
        <f t="shared" si="3"/>
        <v>8,518</v>
      </c>
      <c r="D89" s="94">
        <f t="shared" si="4"/>
        <v>5.9045819555976209E-3</v>
      </c>
      <c r="E89" s="95">
        <f t="shared" si="5"/>
        <v>5.9045819555976209E-3</v>
      </c>
      <c r="F89" s="94">
        <f t="shared" si="6"/>
        <v>9.8104937475828269E-2</v>
      </c>
      <c r="G89" s="95">
        <f t="shared" si="7"/>
        <v>9.8104937475828269E-2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514</v>
      </c>
      <c r="W89" s="112">
        <v>518</v>
      </c>
      <c r="X89" s="112">
        <v>532</v>
      </c>
      <c r="Y89" s="112">
        <v>549</v>
      </c>
      <c r="Z89" s="112">
        <v>606</v>
      </c>
    </row>
    <row r="90" spans="1:30" ht="15" customHeight="1" x14ac:dyDescent="0.25">
      <c r="A90" s="49" t="s">
        <v>95</v>
      </c>
      <c r="B90" s="49"/>
      <c r="C90" s="97" t="str">
        <f t="shared" si="3"/>
        <v>$47,287</v>
      </c>
      <c r="D90" s="94">
        <f t="shared" si="4"/>
        <v>7.077082630424103E-2</v>
      </c>
      <c r="E90" s="95">
        <f t="shared" si="5"/>
        <v>7.077082630424103E-2</v>
      </c>
      <c r="F90" s="94">
        <f t="shared" si="6"/>
        <v>0.18343093679300049</v>
      </c>
      <c r="G90" s="95">
        <f t="shared" si="7"/>
        <v>0.18343093679300049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723</v>
      </c>
      <c r="W90" s="112">
        <v>703</v>
      </c>
      <c r="X90" s="112">
        <v>726</v>
      </c>
      <c r="Y90" s="112">
        <v>755</v>
      </c>
      <c r="Z90" s="112">
        <v>733</v>
      </c>
    </row>
    <row r="91" spans="1:30" ht="15" customHeight="1" x14ac:dyDescent="0.25">
      <c r="A91" s="49" t="s">
        <v>7</v>
      </c>
      <c r="B91" s="49"/>
      <c r="C91" s="97" t="str">
        <f t="shared" si="3"/>
        <v>$530.1 mil</v>
      </c>
      <c r="D91" s="94">
        <f t="shared" si="4"/>
        <v>6.4357806424023112E-2</v>
      </c>
      <c r="E91" s="95">
        <f t="shared" si="5"/>
        <v>6.4357806424023112E-2</v>
      </c>
      <c r="F91" s="94">
        <f t="shared" si="6"/>
        <v>0.30642772363232496</v>
      </c>
      <c r="G91" s="95">
        <f t="shared" si="7"/>
        <v>0.30642772363232496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4015</v>
      </c>
      <c r="W91" s="112">
        <v>4092</v>
      </c>
      <c r="X91" s="112">
        <v>4199</v>
      </c>
      <c r="Y91" s="112">
        <v>4357</v>
      </c>
      <c r="Z91" s="112">
        <v>4396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278</v>
      </c>
      <c r="W93" s="112">
        <v>296</v>
      </c>
      <c r="X93" s="112">
        <v>285</v>
      </c>
      <c r="Y93" s="112">
        <v>276</v>
      </c>
      <c r="Z93" s="112">
        <v>295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622</v>
      </c>
      <c r="W94" s="112">
        <v>652</v>
      </c>
      <c r="X94" s="112">
        <v>668</v>
      </c>
      <c r="Y94" s="112">
        <v>660</v>
      </c>
      <c r="Z94" s="112">
        <v>668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115</v>
      </c>
      <c r="W95" s="112">
        <v>122</v>
      </c>
      <c r="X95" s="112">
        <v>120</v>
      </c>
      <c r="Y95" s="112">
        <v>131</v>
      </c>
      <c r="Z95" s="112">
        <v>121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777</v>
      </c>
      <c r="W96" s="112">
        <v>822</v>
      </c>
      <c r="X96" s="112">
        <v>895</v>
      </c>
      <c r="Y96" s="112">
        <v>924</v>
      </c>
      <c r="Z96" s="112">
        <v>952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537</v>
      </c>
      <c r="W97" s="112">
        <v>537</v>
      </c>
      <c r="X97" s="112">
        <v>534</v>
      </c>
      <c r="Y97" s="112">
        <v>555</v>
      </c>
      <c r="Z97" s="112">
        <v>539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483</v>
      </c>
      <c r="W98" s="112">
        <v>478</v>
      </c>
      <c r="X98" s="112">
        <v>501</v>
      </c>
      <c r="Y98" s="112">
        <v>514</v>
      </c>
      <c r="Z98" s="112">
        <v>517</v>
      </c>
    </row>
    <row r="99" spans="1:32" ht="15" customHeight="1" x14ac:dyDescent="0.25">
      <c r="S99" s="115" t="s">
        <v>188</v>
      </c>
      <c r="T99" s="115"/>
      <c r="U99" s="112"/>
      <c r="V99" s="112">
        <v>35</v>
      </c>
      <c r="W99" s="112">
        <v>25</v>
      </c>
      <c r="X99" s="112">
        <v>32</v>
      </c>
      <c r="Y99" s="112">
        <v>41</v>
      </c>
      <c r="Z99" s="112">
        <v>42</v>
      </c>
    </row>
    <row r="100" spans="1:32" ht="15" customHeight="1" x14ac:dyDescent="0.25">
      <c r="S100" s="115" t="s">
        <v>58</v>
      </c>
      <c r="T100" s="115"/>
      <c r="U100" s="112"/>
      <c r="V100" s="112">
        <v>346</v>
      </c>
      <c r="W100" s="112">
        <v>364</v>
      </c>
      <c r="X100" s="112">
        <v>368</v>
      </c>
      <c r="Y100" s="112">
        <v>376</v>
      </c>
      <c r="Z100" s="112">
        <v>379</v>
      </c>
    </row>
    <row r="101" spans="1:32" x14ac:dyDescent="0.25">
      <c r="A101" s="18"/>
      <c r="S101" s="118" t="s">
        <v>53</v>
      </c>
      <c r="T101" s="118"/>
      <c r="U101" s="112"/>
      <c r="V101" s="112">
        <v>3738</v>
      </c>
      <c r="W101" s="112">
        <v>3865</v>
      </c>
      <c r="X101" s="112">
        <v>3975</v>
      </c>
      <c r="Y101" s="112">
        <v>4094</v>
      </c>
      <c r="Z101" s="112">
        <v>4116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7840</v>
      </c>
      <c r="W104" s="112">
        <v>8282</v>
      </c>
      <c r="X104" s="112">
        <v>8413</v>
      </c>
      <c r="Y104" s="112">
        <v>9108</v>
      </c>
      <c r="Z104" s="112">
        <v>9252</v>
      </c>
      <c r="AB104" s="109" t="str">
        <f>TEXT(Z104,"###,###")</f>
        <v>9,252</v>
      </c>
      <c r="AD104" s="130">
        <f>Z104/($Z$4)*100</f>
        <v>77.209379954936168</v>
      </c>
      <c r="AF104" s="109"/>
    </row>
    <row r="105" spans="1:32" x14ac:dyDescent="0.25">
      <c r="S105" s="115" t="s">
        <v>17</v>
      </c>
      <c r="T105" s="115"/>
      <c r="U105" s="112"/>
      <c r="V105" s="112">
        <v>1865</v>
      </c>
      <c r="W105" s="112">
        <v>1808</v>
      </c>
      <c r="X105" s="112">
        <v>1874</v>
      </c>
      <c r="Y105" s="112">
        <v>2088</v>
      </c>
      <c r="Z105" s="112">
        <v>1973</v>
      </c>
      <c r="AB105" s="109" t="str">
        <f>TEXT(Z105,"###,###")</f>
        <v>1,973</v>
      </c>
      <c r="AD105" s="130">
        <f>Z105/($Z$4)*100</f>
        <v>16.464992072102145</v>
      </c>
      <c r="AF105" s="109"/>
    </row>
    <row r="106" spans="1:32" x14ac:dyDescent="0.25">
      <c r="S106" s="118" t="s">
        <v>53</v>
      </c>
      <c r="T106" s="118"/>
      <c r="U106" s="120"/>
      <c r="V106" s="120">
        <v>9705</v>
      </c>
      <c r="W106" s="120">
        <v>10090</v>
      </c>
      <c r="X106" s="120">
        <v>10287</v>
      </c>
      <c r="Y106" s="120">
        <v>11196</v>
      </c>
      <c r="Z106" s="120">
        <v>11225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1063</v>
      </c>
      <c r="W108" s="112">
        <v>1117</v>
      </c>
      <c r="X108" s="112">
        <v>1144</v>
      </c>
      <c r="Y108" s="112">
        <v>1321</v>
      </c>
      <c r="Z108" s="112">
        <v>1132</v>
      </c>
      <c r="AB108" s="109" t="str">
        <f>TEXT(Z108,"###,###")</f>
        <v>1,132</v>
      </c>
      <c r="AD108" s="130">
        <f>Z108/($Z$4)*100</f>
        <v>9.4467161812567806</v>
      </c>
      <c r="AF108" s="109"/>
    </row>
    <row r="109" spans="1:32" x14ac:dyDescent="0.25">
      <c r="S109" s="115" t="s">
        <v>20</v>
      </c>
      <c r="T109" s="115"/>
      <c r="U109" s="112"/>
      <c r="V109" s="112">
        <v>1410</v>
      </c>
      <c r="W109" s="112">
        <v>1293</v>
      </c>
      <c r="X109" s="112">
        <v>1553</v>
      </c>
      <c r="Y109" s="112">
        <v>1565</v>
      </c>
      <c r="Z109" s="112">
        <v>1548</v>
      </c>
      <c r="AB109" s="109" t="str">
        <f>TEXT(Z109,"###,###")</f>
        <v>1,548</v>
      </c>
      <c r="AD109" s="130">
        <f>Z109/($Z$4)*100</f>
        <v>12.918300926312277</v>
      </c>
      <c r="AF109" s="109"/>
    </row>
    <row r="110" spans="1:32" x14ac:dyDescent="0.25">
      <c r="S110" s="115" t="s">
        <v>21</v>
      </c>
      <c r="T110" s="115"/>
      <c r="U110" s="112"/>
      <c r="V110" s="112">
        <v>2145</v>
      </c>
      <c r="W110" s="112">
        <v>2212</v>
      </c>
      <c r="X110" s="112">
        <v>2309</v>
      </c>
      <c r="Y110" s="112">
        <v>2580</v>
      </c>
      <c r="Z110" s="112">
        <v>2594</v>
      </c>
      <c r="AB110" s="109" t="str">
        <f>TEXT(Z110,"###,###")</f>
        <v>2,594</v>
      </c>
      <c r="AD110" s="130">
        <f>Z110/($Z$4)*100</f>
        <v>21.647333722773929</v>
      </c>
      <c r="AF110" s="109"/>
    </row>
    <row r="111" spans="1:32" x14ac:dyDescent="0.25">
      <c r="S111" s="115" t="s">
        <v>22</v>
      </c>
      <c r="T111" s="115"/>
      <c r="U111" s="112"/>
      <c r="V111" s="112">
        <v>5171</v>
      </c>
      <c r="W111" s="112">
        <v>5128</v>
      </c>
      <c r="X111" s="112">
        <v>5281</v>
      </c>
      <c r="Y111" s="112">
        <v>5738</v>
      </c>
      <c r="Z111" s="112">
        <v>5953</v>
      </c>
      <c r="AB111" s="109" t="str">
        <f>TEXT(Z111,"###,###")</f>
        <v>5,953</v>
      </c>
      <c r="AD111" s="130">
        <f>Z111/($Z$4)*100</f>
        <v>49.678711507969624</v>
      </c>
      <c r="AF111" s="109"/>
    </row>
    <row r="112" spans="1:32" x14ac:dyDescent="0.25">
      <c r="S112" s="118" t="s">
        <v>53</v>
      </c>
      <c r="T112" s="118"/>
      <c r="U112" s="112"/>
      <c r="V112" s="112">
        <v>10577</v>
      </c>
      <c r="W112" s="112">
        <v>10592</v>
      </c>
      <c r="X112" s="112">
        <v>11115</v>
      </c>
      <c r="Y112" s="112">
        <v>12084</v>
      </c>
      <c r="Z112" s="112">
        <v>11985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41.6</v>
      </c>
      <c r="W118" s="131">
        <v>41.91</v>
      </c>
      <c r="X118" s="131">
        <v>41.6</v>
      </c>
      <c r="Y118" s="131">
        <v>41.67</v>
      </c>
      <c r="Z118" s="131">
        <v>41.44</v>
      </c>
      <c r="AB118" s="109" t="str">
        <f>TEXT(Z118,"##.0")</f>
        <v>41.4</v>
      </c>
    </row>
    <row r="120" spans="19:32" x14ac:dyDescent="0.25">
      <c r="S120" s="101" t="s">
        <v>97</v>
      </c>
      <c r="T120" s="112"/>
      <c r="U120" s="112"/>
      <c r="V120" s="112">
        <v>6856</v>
      </c>
      <c r="W120" s="112">
        <v>6966</v>
      </c>
      <c r="X120" s="112">
        <v>7163</v>
      </c>
      <c r="Y120" s="112">
        <v>7389</v>
      </c>
      <c r="Z120" s="112">
        <v>7461</v>
      </c>
      <c r="AB120" s="109" t="str">
        <f>TEXT(Z120,"###,###")</f>
        <v>7,461</v>
      </c>
    </row>
    <row r="121" spans="19:32" x14ac:dyDescent="0.25">
      <c r="S121" s="101" t="s">
        <v>98</v>
      </c>
      <c r="T121" s="112"/>
      <c r="U121" s="112"/>
      <c r="V121" s="112">
        <v>448</v>
      </c>
      <c r="W121" s="112">
        <v>536</v>
      </c>
      <c r="X121" s="112">
        <v>562</v>
      </c>
      <c r="Y121" s="112">
        <v>560</v>
      </c>
      <c r="Z121" s="112">
        <v>546</v>
      </c>
      <c r="AB121" s="109" t="str">
        <f>TEXT(Z121,"###,###")</f>
        <v>546</v>
      </c>
    </row>
    <row r="122" spans="19:32" x14ac:dyDescent="0.25">
      <c r="S122" s="101" t="s">
        <v>99</v>
      </c>
      <c r="T122" s="112"/>
      <c r="U122" s="112"/>
      <c r="V122" s="112">
        <v>457</v>
      </c>
      <c r="W122" s="112">
        <v>456</v>
      </c>
      <c r="X122" s="112">
        <v>467</v>
      </c>
      <c r="Y122" s="112">
        <v>517</v>
      </c>
      <c r="Z122" s="112">
        <v>508</v>
      </c>
      <c r="AB122" s="109" t="str">
        <f>TEXT(Z122,"###,###")</f>
        <v>508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7313</v>
      </c>
      <c r="W124" s="112">
        <v>7422</v>
      </c>
      <c r="X124" s="112">
        <v>7630</v>
      </c>
      <c r="Y124" s="112">
        <v>7906</v>
      </c>
      <c r="Z124" s="112">
        <v>7969</v>
      </c>
      <c r="AB124" s="109" t="str">
        <f>TEXT(Z124,"###,###")</f>
        <v>7,969</v>
      </c>
      <c r="AD124" s="127">
        <f>Z124/$Z$7*100</f>
        <v>93.554825076308987</v>
      </c>
    </row>
    <row r="125" spans="19:32" x14ac:dyDescent="0.25">
      <c r="S125" s="101" t="s">
        <v>101</v>
      </c>
      <c r="T125" s="112"/>
      <c r="U125" s="112"/>
      <c r="V125" s="112">
        <v>905</v>
      </c>
      <c r="W125" s="112">
        <v>992</v>
      </c>
      <c r="X125" s="112">
        <v>1029</v>
      </c>
      <c r="Y125" s="112">
        <v>1077</v>
      </c>
      <c r="Z125" s="112">
        <v>1054</v>
      </c>
      <c r="AB125" s="109" t="str">
        <f>TEXT(Z125,"###,###")</f>
        <v>1,054</v>
      </c>
      <c r="AD125" s="127">
        <f>Z125/$Z$7*100</f>
        <v>12.37379666588401</v>
      </c>
    </row>
    <row r="127" spans="19:32" x14ac:dyDescent="0.25">
      <c r="S127" s="101" t="s">
        <v>102</v>
      </c>
      <c r="T127" s="112"/>
      <c r="U127" s="112"/>
      <c r="V127" s="112">
        <v>4021</v>
      </c>
      <c r="W127" s="112">
        <v>4096</v>
      </c>
      <c r="X127" s="112">
        <v>4197</v>
      </c>
      <c r="Y127" s="112">
        <v>4357</v>
      </c>
      <c r="Z127" s="112">
        <v>4395</v>
      </c>
      <c r="AB127" s="109" t="str">
        <f>TEXT(Z127,"###,###")</f>
        <v>4,395</v>
      </c>
      <c r="AD127" s="127">
        <f>Z127/$Z$7*100</f>
        <v>51.596618924630199</v>
      </c>
    </row>
    <row r="128" spans="19:32" x14ac:dyDescent="0.25">
      <c r="S128" s="101" t="s">
        <v>103</v>
      </c>
      <c r="T128" s="112"/>
      <c r="U128" s="112"/>
      <c r="V128" s="112">
        <v>3744</v>
      </c>
      <c r="W128" s="112">
        <v>3865</v>
      </c>
      <c r="X128" s="112">
        <v>3976</v>
      </c>
      <c r="Y128" s="112">
        <v>4096</v>
      </c>
      <c r="Z128" s="112">
        <v>4117</v>
      </c>
      <c r="AB128" s="109" t="str">
        <f>TEXT(Z128,"###,###")</f>
        <v>4,117</v>
      </c>
      <c r="AD128" s="127">
        <f>Z128/$Z$7*100</f>
        <v>48.332942005165528</v>
      </c>
    </row>
    <row r="130" spans="19:20" x14ac:dyDescent="0.25">
      <c r="S130" s="101" t="s">
        <v>261</v>
      </c>
      <c r="T130" s="127">
        <v>87.590983799013856</v>
      </c>
    </row>
    <row r="131" spans="19:20" x14ac:dyDescent="0.25">
      <c r="S131" s="101" t="s">
        <v>262</v>
      </c>
      <c r="T131" s="127">
        <v>6.4099553885888714</v>
      </c>
    </row>
    <row r="132" spans="19:20" x14ac:dyDescent="0.25">
      <c r="S132" s="101" t="s">
        <v>263</v>
      </c>
      <c r="T132" s="127">
        <v>5.9638412772951401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96A8D2B-C3A3-4E8E-9164-4665D94F7F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7F4BDC8-DBF4-4523-96E6-FB78081E54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602F6CC-57BC-4F7F-B5F4-F889CDF1A7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CCCB755-F995-4914-AB68-3C86D5325F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FF6A0-DAE5-4916-8650-3E39B74DA933}">
  <sheetPr codeName="Sheet11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157</v>
      </c>
      <c r="T1" s="99"/>
      <c r="U1" s="99"/>
      <c r="V1" s="99"/>
      <c r="W1" s="99"/>
      <c r="X1" s="99"/>
      <c r="Y1" s="100" t="s">
        <v>158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157</v>
      </c>
      <c r="Y3" s="105" t="s">
        <v>158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10.50 Prospect,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18438</v>
      </c>
      <c r="W4" s="108">
        <v>18838</v>
      </c>
      <c r="X4" s="108">
        <v>19815</v>
      </c>
      <c r="Y4" s="108">
        <v>21823</v>
      </c>
      <c r="Z4" s="108">
        <v>22296</v>
      </c>
      <c r="AB4" s="109" t="str">
        <f>TEXT(Z4,"###,###")</f>
        <v>22,296</v>
      </c>
      <c r="AD4" s="110">
        <f>Z4/Y4-1</f>
        <v>2.1674380241030189E-2</v>
      </c>
      <c r="AF4" s="110">
        <f>Z4/V4-1</f>
        <v>0.20924178327367393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9433</v>
      </c>
      <c r="W5" s="108">
        <v>9603</v>
      </c>
      <c r="X5" s="108">
        <v>10017</v>
      </c>
      <c r="Y5" s="108">
        <v>11018</v>
      </c>
      <c r="Z5" s="108">
        <v>11156</v>
      </c>
      <c r="AB5" s="109" t="str">
        <f>TEXT(Z5,"###,###")</f>
        <v>11,156</v>
      </c>
      <c r="AD5" s="110">
        <f t="shared" ref="AD5:AD9" si="0">Z5/Y5-1</f>
        <v>1.2524959157741877E-2</v>
      </c>
      <c r="AF5" s="110">
        <f t="shared" ref="AF5:AF9" si="1">Z5/V5-1</f>
        <v>0.18265663097635954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9007</v>
      </c>
      <c r="W6" s="108">
        <v>9238</v>
      </c>
      <c r="X6" s="108">
        <v>9790</v>
      </c>
      <c r="Y6" s="108">
        <v>10793</v>
      </c>
      <c r="Z6" s="108">
        <v>11129</v>
      </c>
      <c r="AB6" s="109" t="str">
        <f>TEXT(Z6,"###,###")</f>
        <v>11,129</v>
      </c>
      <c r="AD6" s="110">
        <f t="shared" si="0"/>
        <v>3.1131288798295298E-2</v>
      </c>
      <c r="AF6" s="110">
        <f t="shared" si="1"/>
        <v>0.23559453758188087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12881</v>
      </c>
      <c r="W7" s="108">
        <v>13226</v>
      </c>
      <c r="X7" s="108">
        <v>13402</v>
      </c>
      <c r="Y7" s="108">
        <v>13831</v>
      </c>
      <c r="Z7" s="108">
        <v>14286</v>
      </c>
      <c r="AB7" s="109" t="str">
        <f>TEXT(Z7,"###,###")</f>
        <v>14,286</v>
      </c>
      <c r="AD7" s="110">
        <f t="shared" si="0"/>
        <v>3.2897115176053759E-2</v>
      </c>
      <c r="AF7" s="110">
        <f t="shared" si="1"/>
        <v>0.10907538234609104</v>
      </c>
    </row>
    <row r="8" spans="1:32" ht="17.25" customHeight="1" x14ac:dyDescent="0.25">
      <c r="A8" s="62" t="s">
        <v>12</v>
      </c>
      <c r="B8" s="63"/>
      <c r="C8" s="29"/>
      <c r="D8" s="64" t="str">
        <f>AB4</f>
        <v>22,296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14,286</v>
      </c>
      <c r="P8" s="65"/>
      <c r="S8" s="107" t="s">
        <v>82</v>
      </c>
      <c r="T8" s="108"/>
      <c r="U8" s="108"/>
      <c r="V8" s="108">
        <v>47802</v>
      </c>
      <c r="W8" s="108">
        <v>47133.31</v>
      </c>
      <c r="X8" s="108">
        <v>48682.92</v>
      </c>
      <c r="Y8" s="108">
        <v>48730</v>
      </c>
      <c r="Z8" s="108">
        <v>50908.7</v>
      </c>
      <c r="AB8" s="109" t="str">
        <f>TEXT(Z8,"$###,###")</f>
        <v>$50,909</v>
      </c>
      <c r="AD8" s="110">
        <f t="shared" si="0"/>
        <v>4.4709624461317432E-2</v>
      </c>
      <c r="AF8" s="110">
        <f t="shared" si="1"/>
        <v>6.4991004560478682E-2</v>
      </c>
    </row>
    <row r="9" spans="1:32" x14ac:dyDescent="0.25">
      <c r="A9" s="30" t="s">
        <v>14</v>
      </c>
      <c r="B9" s="69"/>
      <c r="C9" s="70"/>
      <c r="D9" s="71">
        <f>AD104</f>
        <v>74.120918550412625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50.706985860282792</v>
      </c>
      <c r="P9" s="72" t="s">
        <v>83</v>
      </c>
      <c r="S9" s="107" t="s">
        <v>7</v>
      </c>
      <c r="T9" s="108"/>
      <c r="U9" s="108"/>
      <c r="V9" s="108">
        <v>851440372</v>
      </c>
      <c r="W9" s="108">
        <v>884166640</v>
      </c>
      <c r="X9" s="108">
        <v>949168979</v>
      </c>
      <c r="Y9" s="108">
        <v>1009174994</v>
      </c>
      <c r="Z9" s="108">
        <v>1080257751</v>
      </c>
      <c r="AB9" s="109" t="str">
        <f>TEXT(Z9/1000000,"$#,###.0")&amp;" mil"</f>
        <v>$1,080.3 mil</v>
      </c>
      <c r="AD9" s="110">
        <f t="shared" si="0"/>
        <v>7.0436502512070787E-2</v>
      </c>
      <c r="AF9" s="110">
        <f t="shared" si="1"/>
        <v>0.26874151910663691</v>
      </c>
    </row>
    <row r="10" spans="1:32" x14ac:dyDescent="0.25">
      <c r="A10" s="30" t="s">
        <v>17</v>
      </c>
      <c r="B10" s="69"/>
      <c r="C10" s="70"/>
      <c r="D10" s="71">
        <f>AD105</f>
        <v>19.411553641908863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49.265014699706008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83.361332773344529</v>
      </c>
      <c r="P11" s="72" t="s">
        <v>83</v>
      </c>
      <c r="S11" s="107" t="s">
        <v>29</v>
      </c>
      <c r="T11" s="112"/>
      <c r="U11" s="112"/>
      <c r="V11" s="112">
        <v>16411</v>
      </c>
      <c r="W11" s="112">
        <v>16690</v>
      </c>
      <c r="X11" s="112">
        <v>17600</v>
      </c>
      <c r="Y11" s="112">
        <v>19543</v>
      </c>
      <c r="Z11" s="112">
        <v>19917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6.4118717625647488</v>
      </c>
      <c r="P12" s="72" t="s">
        <v>83</v>
      </c>
      <c r="S12" s="107" t="s">
        <v>30</v>
      </c>
      <c r="T12" s="112"/>
      <c r="U12" s="112"/>
      <c r="V12" s="112">
        <v>2028</v>
      </c>
      <c r="W12" s="112">
        <v>2152</v>
      </c>
      <c r="X12" s="112">
        <v>2215</v>
      </c>
      <c r="Y12" s="112">
        <v>2284</v>
      </c>
      <c r="Z12" s="112">
        <v>2381</v>
      </c>
    </row>
    <row r="13" spans="1:32" ht="15" customHeight="1" x14ac:dyDescent="0.25">
      <c r="A13" s="30" t="s">
        <v>19</v>
      </c>
      <c r="B13" s="70"/>
      <c r="C13" s="70"/>
      <c r="D13" s="71">
        <f>AD108</f>
        <v>12.325080731969861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10.282794344113118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13.437387872264084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40.1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21.600287047003945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22.051210298027144</v>
      </c>
      <c r="P15" s="72" t="s">
        <v>83</v>
      </c>
      <c r="S15" s="115" t="s">
        <v>59</v>
      </c>
      <c r="T15" s="115"/>
      <c r="U15" s="116"/>
      <c r="V15" s="116">
        <v>164</v>
      </c>
      <c r="W15" s="116">
        <v>136</v>
      </c>
      <c r="X15" s="116">
        <v>152</v>
      </c>
      <c r="Y15" s="112">
        <v>151</v>
      </c>
      <c r="Z15" s="112">
        <v>134</v>
      </c>
      <c r="AB15" s="117">
        <f t="shared" ref="AB15:AB34" si="2">IF(Z15="np",0,Z15/$Z$34)</f>
        <v>6.0105858078406743E-3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46.192142088266955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77.948789701972856</v>
      </c>
      <c r="P16" s="37" t="s">
        <v>83</v>
      </c>
      <c r="S16" s="115" t="s">
        <v>60</v>
      </c>
      <c r="T16" s="115"/>
      <c r="U16" s="116"/>
      <c r="V16" s="116">
        <v>97</v>
      </c>
      <c r="W16" s="116">
        <v>98</v>
      </c>
      <c r="X16" s="116">
        <v>108</v>
      </c>
      <c r="Y16" s="112">
        <v>110</v>
      </c>
      <c r="Z16" s="112">
        <v>130</v>
      </c>
      <c r="AB16" s="117">
        <f t="shared" si="2"/>
        <v>5.8311653359648333E-3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913</v>
      </c>
      <c r="W17" s="116">
        <v>917</v>
      </c>
      <c r="X17" s="116">
        <v>985</v>
      </c>
      <c r="Y17" s="112">
        <v>1056</v>
      </c>
      <c r="Z17" s="112">
        <v>1068</v>
      </c>
      <c r="AB17" s="117">
        <f t="shared" si="2"/>
        <v>4.7905265990849558E-2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144</v>
      </c>
      <c r="W18" s="116">
        <v>138</v>
      </c>
      <c r="X18" s="116">
        <v>143</v>
      </c>
      <c r="Y18" s="112">
        <v>144</v>
      </c>
      <c r="Z18" s="112">
        <v>151</v>
      </c>
      <c r="AB18" s="117">
        <f t="shared" si="2"/>
        <v>6.7731228133129989E-3</v>
      </c>
    </row>
    <row r="19" spans="1:28" x14ac:dyDescent="0.25">
      <c r="A19" s="61" t="str">
        <f>$S$1&amp;" ("&amp;$V$2&amp;" to "&amp;$Z$2&amp;")"</f>
        <v>Prospect (2018-19 to 2022-23)</v>
      </c>
      <c r="B19" s="61"/>
      <c r="C19" s="61"/>
      <c r="D19" s="61"/>
      <c r="E19" s="61"/>
      <c r="F19" s="61"/>
      <c r="G19" s="61" t="str">
        <f>$S$1&amp;" ("&amp;$V$2&amp;" to "&amp;$Z$2&amp;")"</f>
        <v>Prospect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918</v>
      </c>
      <c r="W19" s="116">
        <v>922</v>
      </c>
      <c r="X19" s="116">
        <v>971</v>
      </c>
      <c r="Y19" s="112">
        <v>1070</v>
      </c>
      <c r="Z19" s="112">
        <v>1014</v>
      </c>
      <c r="AB19" s="117">
        <f t="shared" si="2"/>
        <v>4.5483089620525705E-2</v>
      </c>
    </row>
    <row r="20" spans="1:28" x14ac:dyDescent="0.25">
      <c r="S20" s="115" t="s">
        <v>64</v>
      </c>
      <c r="T20" s="115"/>
      <c r="U20" s="116"/>
      <c r="V20" s="116">
        <v>544</v>
      </c>
      <c r="W20" s="116">
        <v>547</v>
      </c>
      <c r="X20" s="116">
        <v>558</v>
      </c>
      <c r="Y20" s="112">
        <v>579</v>
      </c>
      <c r="Z20" s="112">
        <v>607</v>
      </c>
      <c r="AB20" s="117">
        <f t="shared" si="2"/>
        <v>2.7227056607158878E-2</v>
      </c>
    </row>
    <row r="21" spans="1:28" x14ac:dyDescent="0.25">
      <c r="S21" s="115" t="s">
        <v>65</v>
      </c>
      <c r="T21" s="115"/>
      <c r="U21" s="116"/>
      <c r="V21" s="116">
        <v>1485</v>
      </c>
      <c r="W21" s="116">
        <v>1617</v>
      </c>
      <c r="X21" s="116">
        <v>1600</v>
      </c>
      <c r="Y21" s="112">
        <v>1890</v>
      </c>
      <c r="Z21" s="112">
        <v>1936</v>
      </c>
      <c r="AB21" s="117">
        <f t="shared" si="2"/>
        <v>8.6839508387907063E-2</v>
      </c>
    </row>
    <row r="22" spans="1:28" x14ac:dyDescent="0.25">
      <c r="S22" s="115" t="s">
        <v>66</v>
      </c>
      <c r="T22" s="115"/>
      <c r="U22" s="116"/>
      <c r="V22" s="116">
        <v>1386</v>
      </c>
      <c r="W22" s="116">
        <v>1472</v>
      </c>
      <c r="X22" s="116">
        <v>1645</v>
      </c>
      <c r="Y22" s="112">
        <v>1824</v>
      </c>
      <c r="Z22" s="112">
        <v>1959</v>
      </c>
      <c r="AB22" s="117">
        <f t="shared" si="2"/>
        <v>8.7871176101193146E-2</v>
      </c>
    </row>
    <row r="23" spans="1:28" x14ac:dyDescent="0.25">
      <c r="S23" s="115" t="s">
        <v>67</v>
      </c>
      <c r="T23" s="115"/>
      <c r="U23" s="116"/>
      <c r="V23" s="116">
        <v>594</v>
      </c>
      <c r="W23" s="116">
        <v>653</v>
      </c>
      <c r="X23" s="116">
        <v>700</v>
      </c>
      <c r="Y23" s="112">
        <v>743</v>
      </c>
      <c r="Z23" s="112">
        <v>820</v>
      </c>
      <c r="AB23" s="117">
        <f t="shared" si="2"/>
        <v>3.6781196734547411E-2</v>
      </c>
    </row>
    <row r="24" spans="1:28" x14ac:dyDescent="0.25">
      <c r="S24" s="115" t="s">
        <v>68</v>
      </c>
      <c r="T24" s="115"/>
      <c r="U24" s="116"/>
      <c r="V24" s="116">
        <v>394</v>
      </c>
      <c r="W24" s="116">
        <v>353</v>
      </c>
      <c r="X24" s="116">
        <v>312</v>
      </c>
      <c r="Y24" s="112">
        <v>369</v>
      </c>
      <c r="Z24" s="112">
        <v>338</v>
      </c>
      <c r="AB24" s="117">
        <f t="shared" si="2"/>
        <v>1.5161029873508567E-2</v>
      </c>
    </row>
    <row r="25" spans="1:28" x14ac:dyDescent="0.25">
      <c r="S25" s="115" t="s">
        <v>69</v>
      </c>
      <c r="T25" s="115"/>
      <c r="U25" s="116"/>
      <c r="V25" s="116">
        <v>602</v>
      </c>
      <c r="W25" s="116">
        <v>662</v>
      </c>
      <c r="X25" s="116">
        <v>709</v>
      </c>
      <c r="Y25" s="112">
        <v>778</v>
      </c>
      <c r="Z25" s="112">
        <v>811</v>
      </c>
      <c r="AB25" s="117">
        <f t="shared" si="2"/>
        <v>3.6377500672826767E-2</v>
      </c>
    </row>
    <row r="26" spans="1:28" x14ac:dyDescent="0.25">
      <c r="S26" s="115" t="s">
        <v>70</v>
      </c>
      <c r="T26" s="115"/>
      <c r="U26" s="116"/>
      <c r="V26" s="116">
        <v>348</v>
      </c>
      <c r="W26" s="116">
        <v>357</v>
      </c>
      <c r="X26" s="116">
        <v>372</v>
      </c>
      <c r="Y26" s="112">
        <v>353</v>
      </c>
      <c r="Z26" s="112">
        <v>382</v>
      </c>
      <c r="AB26" s="117">
        <f t="shared" si="2"/>
        <v>1.7134655064142818E-2</v>
      </c>
    </row>
    <row r="27" spans="1:28" x14ac:dyDescent="0.25">
      <c r="S27" s="115" t="s">
        <v>71</v>
      </c>
      <c r="T27" s="115"/>
      <c r="U27" s="116"/>
      <c r="V27" s="116">
        <v>1586</v>
      </c>
      <c r="W27" s="116">
        <v>1652</v>
      </c>
      <c r="X27" s="116">
        <v>1766</v>
      </c>
      <c r="Y27" s="112">
        <v>1923</v>
      </c>
      <c r="Z27" s="112">
        <v>1984</v>
      </c>
      <c r="AB27" s="117">
        <f t="shared" si="2"/>
        <v>8.8992554050417158E-2</v>
      </c>
    </row>
    <row r="28" spans="1:28" x14ac:dyDescent="0.25">
      <c r="S28" s="115" t="s">
        <v>72</v>
      </c>
      <c r="T28" s="115"/>
      <c r="U28" s="116"/>
      <c r="V28" s="116">
        <v>1626</v>
      </c>
      <c r="W28" s="116">
        <v>1808</v>
      </c>
      <c r="X28" s="116">
        <v>1926</v>
      </c>
      <c r="Y28" s="112">
        <v>2164</v>
      </c>
      <c r="Z28" s="112">
        <v>2124</v>
      </c>
      <c r="AB28" s="117">
        <f t="shared" si="2"/>
        <v>9.5272270566071585E-2</v>
      </c>
    </row>
    <row r="29" spans="1:28" x14ac:dyDescent="0.25">
      <c r="S29" s="115" t="s">
        <v>73</v>
      </c>
      <c r="T29" s="115"/>
      <c r="U29" s="116"/>
      <c r="V29" s="116">
        <v>1459</v>
      </c>
      <c r="W29" s="116">
        <v>1293</v>
      </c>
      <c r="X29" s="116">
        <v>1254</v>
      </c>
      <c r="Y29" s="112">
        <v>1520</v>
      </c>
      <c r="Z29" s="112">
        <v>1509</v>
      </c>
      <c r="AB29" s="117">
        <f t="shared" si="2"/>
        <v>6.7686373015161033E-2</v>
      </c>
    </row>
    <row r="30" spans="1:28" x14ac:dyDescent="0.25">
      <c r="S30" s="115" t="s">
        <v>74</v>
      </c>
      <c r="T30" s="115"/>
      <c r="U30" s="116"/>
      <c r="V30" s="116">
        <v>1893</v>
      </c>
      <c r="W30" s="116">
        <v>1991</v>
      </c>
      <c r="X30" s="116">
        <v>1979</v>
      </c>
      <c r="Y30" s="112">
        <v>2060</v>
      </c>
      <c r="Z30" s="112">
        <v>2039</v>
      </c>
      <c r="AB30" s="117">
        <f t="shared" si="2"/>
        <v>9.1459585538709962E-2</v>
      </c>
    </row>
    <row r="31" spans="1:28" x14ac:dyDescent="0.25">
      <c r="S31" s="115" t="s">
        <v>75</v>
      </c>
      <c r="T31" s="115"/>
      <c r="U31" s="116"/>
      <c r="V31" s="116">
        <v>2573</v>
      </c>
      <c r="W31" s="116">
        <v>2714</v>
      </c>
      <c r="X31" s="116">
        <v>3079</v>
      </c>
      <c r="Y31" s="112">
        <v>3475</v>
      </c>
      <c r="Z31" s="112">
        <v>3637</v>
      </c>
      <c r="AB31" s="117">
        <f t="shared" si="2"/>
        <v>0.16313806405310846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423</v>
      </c>
      <c r="W32" s="116">
        <v>376</v>
      </c>
      <c r="X32" s="116">
        <v>424</v>
      </c>
      <c r="Y32" s="112">
        <v>486</v>
      </c>
      <c r="Z32" s="112">
        <v>559</v>
      </c>
      <c r="AB32" s="117">
        <f t="shared" si="2"/>
        <v>2.5074010944648784E-2</v>
      </c>
    </row>
    <row r="33" spans="19:32" x14ac:dyDescent="0.25">
      <c r="S33" s="115" t="s">
        <v>77</v>
      </c>
      <c r="T33" s="115"/>
      <c r="U33" s="116"/>
      <c r="V33" s="116">
        <v>577</v>
      </c>
      <c r="W33" s="116">
        <v>598</v>
      </c>
      <c r="X33" s="116">
        <v>651</v>
      </c>
      <c r="Y33" s="112">
        <v>684</v>
      </c>
      <c r="Z33" s="112">
        <v>675</v>
      </c>
      <c r="AB33" s="117">
        <f t="shared" si="2"/>
        <v>3.0277204629048173E-2</v>
      </c>
    </row>
    <row r="34" spans="19:32" x14ac:dyDescent="0.25">
      <c r="S34" s="118" t="s">
        <v>53</v>
      </c>
      <c r="T34" s="118"/>
      <c r="U34" s="119"/>
      <c r="V34" s="119">
        <v>18441</v>
      </c>
      <c r="W34" s="119">
        <v>18838</v>
      </c>
      <c r="X34" s="119">
        <v>19815</v>
      </c>
      <c r="Y34" s="120">
        <v>21823</v>
      </c>
      <c r="Z34" s="120">
        <v>22294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10619</v>
      </c>
      <c r="W37" s="112">
        <v>10874</v>
      </c>
      <c r="X37" s="112">
        <v>10872</v>
      </c>
      <c r="Y37" s="112">
        <v>10778</v>
      </c>
      <c r="Z37" s="112">
        <v>11142</v>
      </c>
      <c r="AB37" s="132">
        <f>Z37/Z40*100</f>
        <v>77.948789701972856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2266</v>
      </c>
      <c r="W38" s="112">
        <v>2349</v>
      </c>
      <c r="X38" s="112">
        <v>2535</v>
      </c>
      <c r="Y38" s="112">
        <v>3052</v>
      </c>
      <c r="Z38" s="112">
        <v>3152</v>
      </c>
      <c r="AB38" s="132">
        <f>Z38/Z40*100</f>
        <v>22.051210298027144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12885</v>
      </c>
      <c r="W40" s="112">
        <v>13223</v>
      </c>
      <c r="X40" s="112">
        <v>13407</v>
      </c>
      <c r="Y40" s="112">
        <v>13830</v>
      </c>
      <c r="Z40" s="112">
        <v>14294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</v>
      </c>
      <c r="W44" s="112">
        <v>4</v>
      </c>
      <c r="X44" s="112">
        <v>4</v>
      </c>
      <c r="Y44" s="112">
        <v>21</v>
      </c>
      <c r="Z44" s="112">
        <v>17</v>
      </c>
    </row>
    <row r="45" spans="19:32" x14ac:dyDescent="0.25">
      <c r="S45" s="115" t="s">
        <v>37</v>
      </c>
      <c r="T45" s="115"/>
      <c r="U45" s="112"/>
      <c r="V45" s="112">
        <v>133</v>
      </c>
      <c r="W45" s="112">
        <v>131</v>
      </c>
      <c r="X45" s="112">
        <v>171</v>
      </c>
      <c r="Y45" s="112">
        <v>205</v>
      </c>
      <c r="Z45" s="112">
        <v>204</v>
      </c>
    </row>
    <row r="46" spans="19:32" x14ac:dyDescent="0.25">
      <c r="S46" s="115" t="s">
        <v>38</v>
      </c>
      <c r="T46" s="115"/>
      <c r="U46" s="112"/>
      <c r="V46" s="112">
        <v>472</v>
      </c>
      <c r="W46" s="112">
        <v>451</v>
      </c>
      <c r="X46" s="112">
        <v>463</v>
      </c>
      <c r="Y46" s="112">
        <v>571</v>
      </c>
      <c r="Z46" s="112">
        <v>566</v>
      </c>
    </row>
    <row r="47" spans="19:32" x14ac:dyDescent="0.25">
      <c r="S47" s="115" t="s">
        <v>39</v>
      </c>
      <c r="T47" s="115"/>
      <c r="U47" s="112"/>
      <c r="V47" s="112">
        <v>912</v>
      </c>
      <c r="W47" s="112">
        <v>936</v>
      </c>
      <c r="X47" s="112">
        <v>976</v>
      </c>
      <c r="Y47" s="112">
        <v>1197</v>
      </c>
      <c r="Z47" s="112">
        <v>1220</v>
      </c>
    </row>
    <row r="48" spans="19:32" x14ac:dyDescent="0.25">
      <c r="S48" s="115" t="s">
        <v>40</v>
      </c>
      <c r="T48" s="115"/>
      <c r="U48" s="112"/>
      <c r="V48" s="112">
        <v>1401</v>
      </c>
      <c r="W48" s="112">
        <v>1428</v>
      </c>
      <c r="X48" s="112">
        <v>1519</v>
      </c>
      <c r="Y48" s="112">
        <v>1785</v>
      </c>
      <c r="Z48" s="112">
        <v>1821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1310</v>
      </c>
      <c r="W49" s="112">
        <v>1375</v>
      </c>
      <c r="X49" s="112">
        <v>1394</v>
      </c>
      <c r="Y49" s="112">
        <v>1531</v>
      </c>
      <c r="Z49" s="112">
        <v>1518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Prospect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1047</v>
      </c>
      <c r="W50" s="112">
        <v>1165</v>
      </c>
      <c r="X50" s="112">
        <v>1279</v>
      </c>
      <c r="Y50" s="112">
        <v>1300</v>
      </c>
      <c r="Z50" s="112">
        <v>1302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882</v>
      </c>
      <c r="W51" s="112">
        <v>881</v>
      </c>
      <c r="X51" s="112">
        <v>948</v>
      </c>
      <c r="Y51" s="112">
        <v>1038</v>
      </c>
      <c r="Z51" s="112">
        <v>1077</v>
      </c>
    </row>
    <row r="52" spans="1:26" ht="15" customHeight="1" x14ac:dyDescent="0.25">
      <c r="S52" s="115" t="s">
        <v>44</v>
      </c>
      <c r="T52" s="115"/>
      <c r="U52" s="112"/>
      <c r="V52" s="112">
        <v>833</v>
      </c>
      <c r="W52" s="112">
        <v>835</v>
      </c>
      <c r="X52" s="112">
        <v>812</v>
      </c>
      <c r="Y52" s="112">
        <v>826</v>
      </c>
      <c r="Z52" s="112">
        <v>847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707</v>
      </c>
      <c r="W53" s="112">
        <v>702</v>
      </c>
      <c r="X53" s="112">
        <v>705</v>
      </c>
      <c r="Y53" s="112">
        <v>780</v>
      </c>
      <c r="Z53" s="112">
        <v>764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713</v>
      </c>
      <c r="W54" s="112">
        <v>679</v>
      </c>
      <c r="X54" s="112">
        <v>688</v>
      </c>
      <c r="Y54" s="112">
        <v>667</v>
      </c>
      <c r="Z54" s="112">
        <v>707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576</v>
      </c>
      <c r="W55" s="112">
        <v>559</v>
      </c>
      <c r="X55" s="112">
        <v>571</v>
      </c>
      <c r="Y55" s="112">
        <v>573</v>
      </c>
      <c r="Z55" s="112">
        <v>561</v>
      </c>
    </row>
    <row r="56" spans="1:26" ht="15" customHeight="1" x14ac:dyDescent="0.25">
      <c r="S56" s="115" t="s">
        <v>48</v>
      </c>
      <c r="T56" s="115"/>
      <c r="U56" s="112"/>
      <c r="V56" s="112">
        <v>282</v>
      </c>
      <c r="W56" s="112">
        <v>290</v>
      </c>
      <c r="X56" s="112">
        <v>312</v>
      </c>
      <c r="Y56" s="112">
        <v>321</v>
      </c>
      <c r="Z56" s="112">
        <v>347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100</v>
      </c>
      <c r="W57" s="112">
        <v>105</v>
      </c>
      <c r="X57" s="112">
        <v>118</v>
      </c>
      <c r="Y57" s="112">
        <v>135</v>
      </c>
      <c r="Z57" s="112">
        <v>144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24</v>
      </c>
      <c r="W58" s="112">
        <v>31</v>
      </c>
      <c r="X58" s="112">
        <v>30</v>
      </c>
      <c r="Y58" s="112">
        <v>38</v>
      </c>
      <c r="Z58" s="112">
        <v>38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17</v>
      </c>
      <c r="W59" s="112">
        <v>14</v>
      </c>
      <c r="X59" s="112">
        <v>15</v>
      </c>
      <c r="Y59" s="112">
        <v>12</v>
      </c>
      <c r="Z59" s="112">
        <v>19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9</v>
      </c>
      <c r="W60" s="112">
        <v>6</v>
      </c>
      <c r="X60" s="112">
        <v>12</v>
      </c>
      <c r="Y60" s="112">
        <v>7</v>
      </c>
      <c r="Z60" s="112">
        <v>11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9433</v>
      </c>
      <c r="W61" s="112">
        <v>9602</v>
      </c>
      <c r="X61" s="112">
        <v>10017</v>
      </c>
      <c r="Y61" s="112">
        <v>11022</v>
      </c>
      <c r="Z61" s="112">
        <v>11157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12</v>
      </c>
      <c r="X63" s="112">
        <v>11</v>
      </c>
      <c r="Y63" s="112">
        <v>20</v>
      </c>
      <c r="Z63" s="112">
        <v>20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157</v>
      </c>
      <c r="W64" s="112">
        <v>151</v>
      </c>
      <c r="X64" s="112">
        <v>172</v>
      </c>
      <c r="Y64" s="112">
        <v>245</v>
      </c>
      <c r="Z64" s="112">
        <v>279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Prospect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422</v>
      </c>
      <c r="W65" s="112">
        <v>448</v>
      </c>
      <c r="X65" s="112">
        <v>504</v>
      </c>
      <c r="Y65" s="112">
        <v>619</v>
      </c>
      <c r="Z65" s="112">
        <v>608</v>
      </c>
    </row>
    <row r="66" spans="1:26" x14ac:dyDescent="0.25">
      <c r="S66" s="115" t="s">
        <v>39</v>
      </c>
      <c r="T66" s="115"/>
      <c r="U66" s="112"/>
      <c r="V66" s="112">
        <v>928</v>
      </c>
      <c r="W66" s="112">
        <v>985</v>
      </c>
      <c r="X66" s="112">
        <v>1048</v>
      </c>
      <c r="Y66" s="112">
        <v>1198</v>
      </c>
      <c r="Z66" s="112">
        <v>1227</v>
      </c>
    </row>
    <row r="67" spans="1:26" x14ac:dyDescent="0.25">
      <c r="S67" s="115" t="s">
        <v>40</v>
      </c>
      <c r="T67" s="115"/>
      <c r="U67" s="112"/>
      <c r="V67" s="112">
        <v>1289</v>
      </c>
      <c r="W67" s="112">
        <v>1425</v>
      </c>
      <c r="X67" s="112">
        <v>1528</v>
      </c>
      <c r="Y67" s="112">
        <v>1698</v>
      </c>
      <c r="Z67" s="112">
        <v>1800</v>
      </c>
    </row>
    <row r="68" spans="1:26" x14ac:dyDescent="0.25">
      <c r="S68" s="115" t="s">
        <v>41</v>
      </c>
      <c r="T68" s="115"/>
      <c r="U68" s="112"/>
      <c r="V68" s="112">
        <v>1144</v>
      </c>
      <c r="W68" s="112">
        <v>1088</v>
      </c>
      <c r="X68" s="112">
        <v>1203</v>
      </c>
      <c r="Y68" s="112">
        <v>1285</v>
      </c>
      <c r="Z68" s="112">
        <v>1393</v>
      </c>
    </row>
    <row r="69" spans="1:26" x14ac:dyDescent="0.25">
      <c r="S69" s="115" t="s">
        <v>42</v>
      </c>
      <c r="T69" s="115"/>
      <c r="U69" s="112"/>
      <c r="V69" s="112">
        <v>978</v>
      </c>
      <c r="W69" s="112">
        <v>1047</v>
      </c>
      <c r="X69" s="112">
        <v>1164</v>
      </c>
      <c r="Y69" s="112">
        <v>1287</v>
      </c>
      <c r="Z69" s="112">
        <v>1290</v>
      </c>
    </row>
    <row r="70" spans="1:26" x14ac:dyDescent="0.25">
      <c r="S70" s="115" t="s">
        <v>43</v>
      </c>
      <c r="T70" s="115"/>
      <c r="U70" s="112"/>
      <c r="V70" s="112">
        <v>824</v>
      </c>
      <c r="W70" s="112">
        <v>840</v>
      </c>
      <c r="X70" s="112">
        <v>849</v>
      </c>
      <c r="Y70" s="112">
        <v>898</v>
      </c>
      <c r="Z70" s="112">
        <v>1005</v>
      </c>
    </row>
    <row r="71" spans="1:26" x14ac:dyDescent="0.25">
      <c r="S71" s="115" t="s">
        <v>44</v>
      </c>
      <c r="T71" s="115"/>
      <c r="U71" s="112"/>
      <c r="V71" s="112">
        <v>834</v>
      </c>
      <c r="W71" s="112">
        <v>826</v>
      </c>
      <c r="X71" s="112">
        <v>840</v>
      </c>
      <c r="Y71" s="112">
        <v>879</v>
      </c>
      <c r="Z71" s="112">
        <v>878</v>
      </c>
    </row>
    <row r="72" spans="1:26" x14ac:dyDescent="0.25">
      <c r="S72" s="115" t="s">
        <v>45</v>
      </c>
      <c r="T72" s="115"/>
      <c r="U72" s="112"/>
      <c r="V72" s="112">
        <v>735</v>
      </c>
      <c r="W72" s="112">
        <v>762</v>
      </c>
      <c r="X72" s="112">
        <v>761</v>
      </c>
      <c r="Y72" s="112">
        <v>841</v>
      </c>
      <c r="Z72" s="112">
        <v>802</v>
      </c>
    </row>
    <row r="73" spans="1:26" x14ac:dyDescent="0.25">
      <c r="S73" s="115" t="s">
        <v>46</v>
      </c>
      <c r="T73" s="115"/>
      <c r="U73" s="112"/>
      <c r="V73" s="112">
        <v>764</v>
      </c>
      <c r="W73" s="112">
        <v>705</v>
      </c>
      <c r="X73" s="112">
        <v>727</v>
      </c>
      <c r="Y73" s="112">
        <v>749</v>
      </c>
      <c r="Z73" s="112">
        <v>752</v>
      </c>
    </row>
    <row r="74" spans="1:26" x14ac:dyDescent="0.25">
      <c r="S74" s="115" t="s">
        <v>47</v>
      </c>
      <c r="T74" s="115"/>
      <c r="U74" s="112"/>
      <c r="V74" s="112">
        <v>566</v>
      </c>
      <c r="W74" s="112">
        <v>560</v>
      </c>
      <c r="X74" s="112">
        <v>561</v>
      </c>
      <c r="Y74" s="112">
        <v>601</v>
      </c>
      <c r="Z74" s="112">
        <v>605</v>
      </c>
    </row>
    <row r="75" spans="1:26" x14ac:dyDescent="0.25">
      <c r="S75" s="115" t="s">
        <v>48</v>
      </c>
      <c r="T75" s="115"/>
      <c r="U75" s="112"/>
      <c r="V75" s="112">
        <v>249</v>
      </c>
      <c r="W75" s="112">
        <v>262</v>
      </c>
      <c r="X75" s="112">
        <v>296</v>
      </c>
      <c r="Y75" s="112">
        <v>316</v>
      </c>
      <c r="Z75" s="112">
        <v>295</v>
      </c>
    </row>
    <row r="76" spans="1:26" x14ac:dyDescent="0.25">
      <c r="S76" s="115" t="s">
        <v>49</v>
      </c>
      <c r="T76" s="115"/>
      <c r="U76" s="112"/>
      <c r="V76" s="112">
        <v>62</v>
      </c>
      <c r="W76" s="112">
        <v>71</v>
      </c>
      <c r="X76" s="112">
        <v>82</v>
      </c>
      <c r="Y76" s="112">
        <v>103</v>
      </c>
      <c r="Z76" s="112">
        <v>136</v>
      </c>
    </row>
    <row r="77" spans="1:26" x14ac:dyDescent="0.25">
      <c r="S77" s="115" t="s">
        <v>50</v>
      </c>
      <c r="T77" s="115"/>
      <c r="U77" s="112"/>
      <c r="V77" s="112">
        <v>23</v>
      </c>
      <c r="W77" s="112">
        <v>22</v>
      </c>
      <c r="X77" s="112">
        <v>19</v>
      </c>
      <c r="Y77" s="112">
        <v>21</v>
      </c>
      <c r="Z77" s="112">
        <v>16</v>
      </c>
    </row>
    <row r="78" spans="1:26" x14ac:dyDescent="0.25">
      <c r="S78" s="115" t="s">
        <v>51</v>
      </c>
      <c r="T78" s="115"/>
      <c r="U78" s="112"/>
      <c r="V78" s="112">
        <v>7</v>
      </c>
      <c r="W78" s="112">
        <v>11</v>
      </c>
      <c r="X78" s="112">
        <v>10</v>
      </c>
      <c r="Y78" s="112">
        <v>11</v>
      </c>
      <c r="Z78" s="112">
        <v>17</v>
      </c>
    </row>
    <row r="79" spans="1:26" x14ac:dyDescent="0.25">
      <c r="S79" s="115" t="s">
        <v>52</v>
      </c>
      <c r="T79" s="115"/>
      <c r="U79" s="112"/>
      <c r="V79" s="112">
        <v>14</v>
      </c>
      <c r="W79" s="112">
        <v>17</v>
      </c>
      <c r="X79" s="112">
        <v>15</v>
      </c>
      <c r="Y79" s="112">
        <v>13</v>
      </c>
      <c r="Z79" s="112">
        <v>7</v>
      </c>
    </row>
    <row r="80" spans="1:26" x14ac:dyDescent="0.25">
      <c r="S80" s="118" t="s">
        <v>53</v>
      </c>
      <c r="T80" s="118"/>
      <c r="U80" s="112"/>
      <c r="V80" s="112">
        <v>9010</v>
      </c>
      <c r="W80" s="112">
        <v>9236</v>
      </c>
      <c r="X80" s="112">
        <v>9790</v>
      </c>
      <c r="Y80" s="112">
        <v>10796</v>
      </c>
      <c r="Z80" s="112">
        <v>11133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Prospect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950</v>
      </c>
      <c r="W83" s="112">
        <v>976</v>
      </c>
      <c r="X83" s="112">
        <v>989</v>
      </c>
      <c r="Y83" s="112">
        <v>1013</v>
      </c>
      <c r="Z83" s="112">
        <v>1035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1546</v>
      </c>
      <c r="W84" s="112">
        <v>1615</v>
      </c>
      <c r="X84" s="112">
        <v>1655</v>
      </c>
      <c r="Y84" s="112">
        <v>1775</v>
      </c>
      <c r="Z84" s="112">
        <v>1798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782</v>
      </c>
      <c r="W85" s="112">
        <v>790</v>
      </c>
      <c r="X85" s="112">
        <v>814</v>
      </c>
      <c r="Y85" s="112">
        <v>799</v>
      </c>
      <c r="Z85" s="112">
        <v>828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22,296</v>
      </c>
      <c r="D86" s="94">
        <f t="shared" ref="D86:D91" si="4">AD4</f>
        <v>2.1674380241030189E-2</v>
      </c>
      <c r="E86" s="95">
        <f t="shared" ref="E86:E91" si="5">AD4</f>
        <v>2.1674380241030189E-2</v>
      </c>
      <c r="F86" s="94">
        <f t="shared" ref="F86:F91" si="6">AF4</f>
        <v>0.20924178327367393</v>
      </c>
      <c r="G86" s="95">
        <f t="shared" ref="G86:G91" si="7">AF4</f>
        <v>0.20924178327367393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415</v>
      </c>
      <c r="W86" s="112">
        <v>425</v>
      </c>
      <c r="X86" s="112">
        <v>438</v>
      </c>
      <c r="Y86" s="112">
        <v>477</v>
      </c>
      <c r="Z86" s="112">
        <v>521</v>
      </c>
    </row>
    <row r="87" spans="1:30" ht="15" customHeight="1" x14ac:dyDescent="0.25">
      <c r="A87" s="96" t="s">
        <v>4</v>
      </c>
      <c r="B87" s="49"/>
      <c r="C87" s="97" t="str">
        <f t="shared" si="3"/>
        <v>11,156</v>
      </c>
      <c r="D87" s="94">
        <f t="shared" si="4"/>
        <v>1.2524959157741877E-2</v>
      </c>
      <c r="E87" s="95">
        <f t="shared" si="5"/>
        <v>1.2524959157741877E-2</v>
      </c>
      <c r="F87" s="94">
        <f t="shared" si="6"/>
        <v>0.18265663097635954</v>
      </c>
      <c r="G87" s="95">
        <f t="shared" si="7"/>
        <v>0.18265663097635954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413</v>
      </c>
      <c r="W87" s="112">
        <v>407</v>
      </c>
      <c r="X87" s="112">
        <v>408</v>
      </c>
      <c r="Y87" s="112">
        <v>425</v>
      </c>
      <c r="Z87" s="112">
        <v>442</v>
      </c>
    </row>
    <row r="88" spans="1:30" ht="15" customHeight="1" x14ac:dyDescent="0.25">
      <c r="A88" s="96" t="s">
        <v>5</v>
      </c>
      <c r="B88" s="49"/>
      <c r="C88" s="97" t="str">
        <f t="shared" si="3"/>
        <v>11,129</v>
      </c>
      <c r="D88" s="94">
        <f t="shared" si="4"/>
        <v>3.1131288798295298E-2</v>
      </c>
      <c r="E88" s="95">
        <f t="shared" si="5"/>
        <v>3.1131288798295298E-2</v>
      </c>
      <c r="F88" s="94">
        <f t="shared" si="6"/>
        <v>0.23559453758188087</v>
      </c>
      <c r="G88" s="95">
        <f t="shared" si="7"/>
        <v>0.23559453758188087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435</v>
      </c>
      <c r="W88" s="112">
        <v>439</v>
      </c>
      <c r="X88" s="112">
        <v>425</v>
      </c>
      <c r="Y88" s="112">
        <v>425</v>
      </c>
      <c r="Z88" s="112">
        <v>419</v>
      </c>
    </row>
    <row r="89" spans="1:30" ht="15" customHeight="1" x14ac:dyDescent="0.25">
      <c r="A89" s="49" t="s">
        <v>6</v>
      </c>
      <c r="B89" s="49"/>
      <c r="C89" s="97" t="str">
        <f t="shared" si="3"/>
        <v>14,286</v>
      </c>
      <c r="D89" s="94">
        <f t="shared" si="4"/>
        <v>3.2897115176053759E-2</v>
      </c>
      <c r="E89" s="95">
        <f t="shared" si="5"/>
        <v>3.2897115176053759E-2</v>
      </c>
      <c r="F89" s="94">
        <f t="shared" si="6"/>
        <v>0.10907538234609104</v>
      </c>
      <c r="G89" s="95">
        <f t="shared" si="7"/>
        <v>0.10907538234609104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302</v>
      </c>
      <c r="W89" s="112">
        <v>302</v>
      </c>
      <c r="X89" s="112">
        <v>301</v>
      </c>
      <c r="Y89" s="112">
        <v>309</v>
      </c>
      <c r="Z89" s="112">
        <v>338</v>
      </c>
    </row>
    <row r="90" spans="1:30" ht="15" customHeight="1" x14ac:dyDescent="0.25">
      <c r="A90" s="49" t="s">
        <v>95</v>
      </c>
      <c r="B90" s="49"/>
      <c r="C90" s="97" t="str">
        <f t="shared" si="3"/>
        <v>$50,909</v>
      </c>
      <c r="D90" s="94">
        <f t="shared" si="4"/>
        <v>4.4709624461317432E-2</v>
      </c>
      <c r="E90" s="95">
        <f t="shared" si="5"/>
        <v>4.4709624461317432E-2</v>
      </c>
      <c r="F90" s="94">
        <f t="shared" si="6"/>
        <v>6.4991004560478682E-2</v>
      </c>
      <c r="G90" s="95">
        <f t="shared" si="7"/>
        <v>6.4991004560478682E-2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548</v>
      </c>
      <c r="W90" s="112">
        <v>582</v>
      </c>
      <c r="X90" s="112">
        <v>551</v>
      </c>
      <c r="Y90" s="112">
        <v>585</v>
      </c>
      <c r="Z90" s="112">
        <v>627</v>
      </c>
    </row>
    <row r="91" spans="1:30" ht="15" customHeight="1" x14ac:dyDescent="0.25">
      <c r="A91" s="49" t="s">
        <v>7</v>
      </c>
      <c r="B91" s="49"/>
      <c r="C91" s="97" t="str">
        <f t="shared" si="3"/>
        <v>$1,080.3 mil</v>
      </c>
      <c r="D91" s="94">
        <f t="shared" si="4"/>
        <v>7.0436502512070787E-2</v>
      </c>
      <c r="E91" s="95">
        <f t="shared" si="5"/>
        <v>7.0436502512070787E-2</v>
      </c>
      <c r="F91" s="94">
        <f t="shared" si="6"/>
        <v>0.26874151910663691</v>
      </c>
      <c r="G91" s="95">
        <f t="shared" si="7"/>
        <v>0.26874151910663691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6630</v>
      </c>
      <c r="W91" s="112">
        <v>6796</v>
      </c>
      <c r="X91" s="112">
        <v>6817</v>
      </c>
      <c r="Y91" s="112">
        <v>7029</v>
      </c>
      <c r="Z91" s="112">
        <v>7243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641</v>
      </c>
      <c r="W93" s="112">
        <v>655</v>
      </c>
      <c r="X93" s="112">
        <v>675</v>
      </c>
      <c r="Y93" s="112">
        <v>669</v>
      </c>
      <c r="Z93" s="112">
        <v>696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1873</v>
      </c>
      <c r="W94" s="112">
        <v>1977</v>
      </c>
      <c r="X94" s="112">
        <v>2040</v>
      </c>
      <c r="Y94" s="112">
        <v>2142</v>
      </c>
      <c r="Z94" s="112">
        <v>2183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163</v>
      </c>
      <c r="W95" s="112">
        <v>165</v>
      </c>
      <c r="X95" s="112">
        <v>186</v>
      </c>
      <c r="Y95" s="112">
        <v>217</v>
      </c>
      <c r="Z95" s="112">
        <v>235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770</v>
      </c>
      <c r="W96" s="112">
        <v>815</v>
      </c>
      <c r="X96" s="112">
        <v>826</v>
      </c>
      <c r="Y96" s="112">
        <v>842</v>
      </c>
      <c r="Z96" s="112">
        <v>904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1104</v>
      </c>
      <c r="W97" s="112">
        <v>1079</v>
      </c>
      <c r="X97" s="112">
        <v>1119</v>
      </c>
      <c r="Y97" s="112">
        <v>1156</v>
      </c>
      <c r="Z97" s="112">
        <v>1139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540</v>
      </c>
      <c r="W98" s="112">
        <v>527</v>
      </c>
      <c r="X98" s="112">
        <v>530</v>
      </c>
      <c r="Y98" s="112">
        <v>495</v>
      </c>
      <c r="Z98" s="112">
        <v>522</v>
      </c>
    </row>
    <row r="99" spans="1:32" ht="15" customHeight="1" x14ac:dyDescent="0.25">
      <c r="S99" s="115" t="s">
        <v>188</v>
      </c>
      <c r="T99" s="115"/>
      <c r="U99" s="112"/>
      <c r="V99" s="112">
        <v>31</v>
      </c>
      <c r="W99" s="112">
        <v>24</v>
      </c>
      <c r="X99" s="112">
        <v>25</v>
      </c>
      <c r="Y99" s="112">
        <v>30</v>
      </c>
      <c r="Z99" s="112">
        <v>43</v>
      </c>
    </row>
    <row r="100" spans="1:32" ht="15" customHeight="1" x14ac:dyDescent="0.25">
      <c r="S100" s="115" t="s">
        <v>58</v>
      </c>
      <c r="T100" s="115"/>
      <c r="U100" s="112"/>
      <c r="V100" s="112">
        <v>278</v>
      </c>
      <c r="W100" s="112">
        <v>311</v>
      </c>
      <c r="X100" s="112">
        <v>300</v>
      </c>
      <c r="Y100" s="112">
        <v>302</v>
      </c>
      <c r="Z100" s="112">
        <v>341</v>
      </c>
    </row>
    <row r="101" spans="1:32" x14ac:dyDescent="0.25">
      <c r="A101" s="18"/>
      <c r="S101" s="118" t="s">
        <v>53</v>
      </c>
      <c r="T101" s="118"/>
      <c r="U101" s="112"/>
      <c r="V101" s="112">
        <v>6258</v>
      </c>
      <c r="W101" s="112">
        <v>6427</v>
      </c>
      <c r="X101" s="112">
        <v>6576</v>
      </c>
      <c r="Y101" s="112">
        <v>6795</v>
      </c>
      <c r="Z101" s="112">
        <v>7038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13279</v>
      </c>
      <c r="W104" s="112">
        <v>14565</v>
      </c>
      <c r="X104" s="112">
        <v>14586</v>
      </c>
      <c r="Y104" s="112">
        <v>16116</v>
      </c>
      <c r="Z104" s="112">
        <v>16526</v>
      </c>
      <c r="AB104" s="109" t="str">
        <f>TEXT(Z104,"###,###")</f>
        <v>16,526</v>
      </c>
      <c r="AD104" s="130">
        <f>Z104/($Z$4)*100</f>
        <v>74.120918550412625</v>
      </c>
      <c r="AF104" s="109"/>
    </row>
    <row r="105" spans="1:32" x14ac:dyDescent="0.25">
      <c r="S105" s="115" t="s">
        <v>17</v>
      </c>
      <c r="T105" s="115"/>
      <c r="U105" s="112"/>
      <c r="V105" s="112">
        <v>3981</v>
      </c>
      <c r="W105" s="112">
        <v>3907</v>
      </c>
      <c r="X105" s="112">
        <v>3877</v>
      </c>
      <c r="Y105" s="112">
        <v>4348</v>
      </c>
      <c r="Z105" s="112">
        <v>4328</v>
      </c>
      <c r="AB105" s="109" t="str">
        <f>TEXT(Z105,"###,###")</f>
        <v>4,328</v>
      </c>
      <c r="AD105" s="130">
        <f>Z105/($Z$4)*100</f>
        <v>19.411553641908863</v>
      </c>
      <c r="AF105" s="109"/>
    </row>
    <row r="106" spans="1:32" x14ac:dyDescent="0.25">
      <c r="S106" s="118" t="s">
        <v>53</v>
      </c>
      <c r="T106" s="118"/>
      <c r="U106" s="120"/>
      <c r="V106" s="120">
        <v>17260</v>
      </c>
      <c r="W106" s="120">
        <v>18472</v>
      </c>
      <c r="X106" s="120">
        <v>18463</v>
      </c>
      <c r="Y106" s="120">
        <v>20464</v>
      </c>
      <c r="Z106" s="120">
        <v>20854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2480</v>
      </c>
      <c r="W108" s="112">
        <v>2702</v>
      </c>
      <c r="X108" s="112">
        <v>2727</v>
      </c>
      <c r="Y108" s="112">
        <v>2826</v>
      </c>
      <c r="Z108" s="112">
        <v>2748</v>
      </c>
      <c r="AB108" s="109" t="str">
        <f>TEXT(Z108,"###,###")</f>
        <v>2,748</v>
      </c>
      <c r="AD108" s="130">
        <f>Z108/($Z$4)*100</f>
        <v>12.325080731969861</v>
      </c>
      <c r="AF108" s="109"/>
    </row>
    <row r="109" spans="1:32" x14ac:dyDescent="0.25">
      <c r="S109" s="115" t="s">
        <v>20</v>
      </c>
      <c r="T109" s="115"/>
      <c r="U109" s="112"/>
      <c r="V109" s="112">
        <v>2349</v>
      </c>
      <c r="W109" s="112">
        <v>2486</v>
      </c>
      <c r="X109" s="112">
        <v>2820</v>
      </c>
      <c r="Y109" s="112">
        <v>2916</v>
      </c>
      <c r="Z109" s="112">
        <v>2996</v>
      </c>
      <c r="AB109" s="109" t="str">
        <f>TEXT(Z109,"###,###")</f>
        <v>2,996</v>
      </c>
      <c r="AD109" s="130">
        <f>Z109/($Z$4)*100</f>
        <v>13.437387872264084</v>
      </c>
      <c r="AF109" s="109"/>
    </row>
    <row r="110" spans="1:32" x14ac:dyDescent="0.25">
      <c r="S110" s="115" t="s">
        <v>21</v>
      </c>
      <c r="T110" s="115"/>
      <c r="U110" s="112"/>
      <c r="V110" s="112">
        <v>4130</v>
      </c>
      <c r="W110" s="112">
        <v>3917</v>
      </c>
      <c r="X110" s="112">
        <v>4149</v>
      </c>
      <c r="Y110" s="112">
        <v>4655</v>
      </c>
      <c r="Z110" s="112">
        <v>4816</v>
      </c>
      <c r="AB110" s="109" t="str">
        <f>TEXT(Z110,"###,###")</f>
        <v>4,816</v>
      </c>
      <c r="AD110" s="130">
        <f>Z110/($Z$4)*100</f>
        <v>21.600287047003945</v>
      </c>
      <c r="AF110" s="109"/>
    </row>
    <row r="111" spans="1:32" x14ac:dyDescent="0.25">
      <c r="S111" s="115" t="s">
        <v>22</v>
      </c>
      <c r="T111" s="115"/>
      <c r="U111" s="112"/>
      <c r="V111" s="112">
        <v>8132</v>
      </c>
      <c r="W111" s="112">
        <v>8368</v>
      </c>
      <c r="X111" s="112">
        <v>8767</v>
      </c>
      <c r="Y111" s="112">
        <v>10066</v>
      </c>
      <c r="Z111" s="112">
        <v>10299</v>
      </c>
      <c r="AB111" s="109" t="str">
        <f>TEXT(Z111,"###,###")</f>
        <v>10,299</v>
      </c>
      <c r="AD111" s="130">
        <f>Z111/($Z$4)*100</f>
        <v>46.192142088266955</v>
      </c>
      <c r="AF111" s="109"/>
    </row>
    <row r="112" spans="1:32" x14ac:dyDescent="0.25">
      <c r="S112" s="118" t="s">
        <v>53</v>
      </c>
      <c r="T112" s="118"/>
      <c r="U112" s="112"/>
      <c r="V112" s="112">
        <v>18444</v>
      </c>
      <c r="W112" s="112">
        <v>18842</v>
      </c>
      <c r="X112" s="112">
        <v>19815</v>
      </c>
      <c r="Y112" s="112">
        <v>21822</v>
      </c>
      <c r="Z112" s="112">
        <v>22295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40.64</v>
      </c>
      <c r="W118" s="131">
        <v>40.56</v>
      </c>
      <c r="X118" s="131">
        <v>40.56</v>
      </c>
      <c r="Y118" s="131">
        <v>40.33</v>
      </c>
      <c r="Z118" s="131">
        <v>40.08</v>
      </c>
      <c r="AB118" s="109" t="str">
        <f>TEXT(Z118,"##.0")</f>
        <v>40.1</v>
      </c>
    </row>
    <row r="120" spans="19:32" x14ac:dyDescent="0.25">
      <c r="S120" s="101" t="s">
        <v>97</v>
      </c>
      <c r="T120" s="112"/>
      <c r="U120" s="112"/>
      <c r="V120" s="112">
        <v>10852</v>
      </c>
      <c r="W120" s="112">
        <v>11072</v>
      </c>
      <c r="X120" s="112">
        <v>11193</v>
      </c>
      <c r="Y120" s="112">
        <v>11550</v>
      </c>
      <c r="Z120" s="112">
        <v>11909</v>
      </c>
      <c r="AB120" s="109" t="str">
        <f>TEXT(Z120,"###,###")</f>
        <v>11,909</v>
      </c>
    </row>
    <row r="121" spans="19:32" x14ac:dyDescent="0.25">
      <c r="S121" s="101" t="s">
        <v>98</v>
      </c>
      <c r="T121" s="112"/>
      <c r="U121" s="112"/>
      <c r="V121" s="112">
        <v>922</v>
      </c>
      <c r="W121" s="112">
        <v>970</v>
      </c>
      <c r="X121" s="112">
        <v>931</v>
      </c>
      <c r="Y121" s="112">
        <v>863</v>
      </c>
      <c r="Z121" s="112">
        <v>916</v>
      </c>
      <c r="AB121" s="109" t="str">
        <f>TEXT(Z121,"###,###")</f>
        <v>916</v>
      </c>
    </row>
    <row r="122" spans="19:32" x14ac:dyDescent="0.25">
      <c r="S122" s="101" t="s">
        <v>99</v>
      </c>
      <c r="T122" s="112"/>
      <c r="U122" s="112"/>
      <c r="V122" s="112">
        <v>1104</v>
      </c>
      <c r="W122" s="112">
        <v>1179</v>
      </c>
      <c r="X122" s="112">
        <v>1280</v>
      </c>
      <c r="Y122" s="112">
        <v>1417</v>
      </c>
      <c r="Z122" s="112">
        <v>1469</v>
      </c>
      <c r="AB122" s="109" t="str">
        <f>TEXT(Z122,"###,###")</f>
        <v>1,469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11956</v>
      </c>
      <c r="W124" s="112">
        <v>12251</v>
      </c>
      <c r="X124" s="112">
        <v>12473</v>
      </c>
      <c r="Y124" s="112">
        <v>12967</v>
      </c>
      <c r="Z124" s="112">
        <v>13378</v>
      </c>
      <c r="AB124" s="109" t="str">
        <f>TEXT(Z124,"###,###")</f>
        <v>13,378</v>
      </c>
      <c r="AD124" s="127">
        <f>Z124/$Z$7*100</f>
        <v>93.644127117457657</v>
      </c>
    </row>
    <row r="125" spans="19:32" x14ac:dyDescent="0.25">
      <c r="S125" s="101" t="s">
        <v>101</v>
      </c>
      <c r="T125" s="112"/>
      <c r="U125" s="112"/>
      <c r="V125" s="112">
        <v>2026</v>
      </c>
      <c r="W125" s="112">
        <v>2149</v>
      </c>
      <c r="X125" s="112">
        <v>2211</v>
      </c>
      <c r="Y125" s="112">
        <v>2280</v>
      </c>
      <c r="Z125" s="112">
        <v>2385</v>
      </c>
      <c r="AB125" s="109" t="str">
        <f>TEXT(Z125,"###,###")</f>
        <v>2,385</v>
      </c>
      <c r="AD125" s="127">
        <f>Z125/$Z$7*100</f>
        <v>16.694666106677865</v>
      </c>
    </row>
    <row r="127" spans="19:32" x14ac:dyDescent="0.25">
      <c r="S127" s="101" t="s">
        <v>102</v>
      </c>
      <c r="T127" s="112"/>
      <c r="U127" s="112"/>
      <c r="V127" s="112">
        <v>6626</v>
      </c>
      <c r="W127" s="112">
        <v>6790</v>
      </c>
      <c r="X127" s="112">
        <v>6821</v>
      </c>
      <c r="Y127" s="112">
        <v>7028</v>
      </c>
      <c r="Z127" s="112">
        <v>7244</v>
      </c>
      <c r="AB127" s="109" t="str">
        <f>TEXT(Z127,"###,###")</f>
        <v>7,244</v>
      </c>
      <c r="AD127" s="127">
        <f>Z127/$Z$7*100</f>
        <v>50.706985860282792</v>
      </c>
    </row>
    <row r="128" spans="19:32" x14ac:dyDescent="0.25">
      <c r="S128" s="101" t="s">
        <v>103</v>
      </c>
      <c r="T128" s="112"/>
      <c r="U128" s="112"/>
      <c r="V128" s="112">
        <v>6258</v>
      </c>
      <c r="W128" s="112">
        <v>6429</v>
      </c>
      <c r="X128" s="112">
        <v>6575</v>
      </c>
      <c r="Y128" s="112">
        <v>6801</v>
      </c>
      <c r="Z128" s="112">
        <v>7038</v>
      </c>
      <c r="AB128" s="109" t="str">
        <f>TEXT(Z128,"###,###")</f>
        <v>7,038</v>
      </c>
      <c r="AD128" s="127">
        <f>Z128/$Z$7*100</f>
        <v>49.265014699706008</v>
      </c>
    </row>
    <row r="130" spans="19:20" x14ac:dyDescent="0.25">
      <c r="S130" s="101" t="s">
        <v>261</v>
      </c>
      <c r="T130" s="127">
        <v>83.361332773344529</v>
      </c>
    </row>
    <row r="131" spans="19:20" x14ac:dyDescent="0.25">
      <c r="S131" s="101" t="s">
        <v>262</v>
      </c>
      <c r="T131" s="127">
        <v>6.4118717625647488</v>
      </c>
    </row>
    <row r="132" spans="19:20" x14ac:dyDescent="0.25">
      <c r="S132" s="101" t="s">
        <v>263</v>
      </c>
      <c r="T132" s="127">
        <v>10.282794344113118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9A83244-A565-44D1-B2D3-972F8861F0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7F7F5F0-C356-4796-9620-91B0A15D4B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14F770B-8177-441B-A177-0FC7068E2D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CFAE8BF-B0B4-466E-A391-72A6B01F47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409F6-5E57-4E6E-90B0-D3759A601758}">
  <sheetPr codeName="Sheet11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159</v>
      </c>
      <c r="T1" s="99"/>
      <c r="U1" s="99"/>
      <c r="V1" s="99"/>
      <c r="W1" s="99"/>
      <c r="X1" s="99"/>
      <c r="Y1" s="100" t="s">
        <v>239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159</v>
      </c>
      <c r="Y3" s="105" t="s">
        <v>239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10.51 Renmark Paringa,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7870</v>
      </c>
      <c r="W4" s="108">
        <v>8839</v>
      </c>
      <c r="X4" s="108">
        <v>9167</v>
      </c>
      <c r="Y4" s="108">
        <v>9269</v>
      </c>
      <c r="Z4" s="108">
        <v>9341</v>
      </c>
      <c r="AB4" s="109" t="str">
        <f>TEXT(Z4,"###,###")</f>
        <v>9,341</v>
      </c>
      <c r="AD4" s="110">
        <f>Z4/Y4-1</f>
        <v>7.767828244686692E-3</v>
      </c>
      <c r="AF4" s="110">
        <f>Z4/V4-1</f>
        <v>0.18691232528589574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4320</v>
      </c>
      <c r="W5" s="108">
        <v>4979</v>
      </c>
      <c r="X5" s="108">
        <v>5038</v>
      </c>
      <c r="Y5" s="108">
        <v>4966</v>
      </c>
      <c r="Z5" s="108">
        <v>5164</v>
      </c>
      <c r="AB5" s="109" t="str">
        <f>TEXT(Z5,"###,###")</f>
        <v>5,164</v>
      </c>
      <c r="AD5" s="110">
        <f t="shared" ref="AD5:AD9" si="0">Z5/Y5-1</f>
        <v>3.9871123640757178E-2</v>
      </c>
      <c r="AF5" s="110">
        <f t="shared" ref="AF5:AF9" si="1">Z5/V5-1</f>
        <v>0.19537037037037042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3555</v>
      </c>
      <c r="W6" s="108">
        <v>3858</v>
      </c>
      <c r="X6" s="108">
        <v>4117</v>
      </c>
      <c r="Y6" s="108">
        <v>4293</v>
      </c>
      <c r="Z6" s="108">
        <v>4175</v>
      </c>
      <c r="AB6" s="109" t="str">
        <f>TEXT(Z6,"###,###")</f>
        <v>4,175</v>
      </c>
      <c r="AD6" s="110">
        <f t="shared" si="0"/>
        <v>-2.7486606102958278E-2</v>
      </c>
      <c r="AF6" s="110">
        <f t="shared" si="1"/>
        <v>0.17440225035161738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5286</v>
      </c>
      <c r="W7" s="108">
        <v>6190</v>
      </c>
      <c r="X7" s="108">
        <v>6056</v>
      </c>
      <c r="Y7" s="108">
        <v>6137</v>
      </c>
      <c r="Z7" s="108">
        <v>6369</v>
      </c>
      <c r="AB7" s="109" t="str">
        <f>TEXT(Z7,"###,###")</f>
        <v>6,369</v>
      </c>
      <c r="AD7" s="110">
        <f t="shared" si="0"/>
        <v>3.7803487045787953E-2</v>
      </c>
      <c r="AF7" s="110">
        <f t="shared" si="1"/>
        <v>0.20488081725312135</v>
      </c>
    </row>
    <row r="8" spans="1:32" ht="17.25" customHeight="1" x14ac:dyDescent="0.25">
      <c r="A8" s="62" t="s">
        <v>12</v>
      </c>
      <c r="B8" s="63"/>
      <c r="C8" s="29"/>
      <c r="D8" s="64" t="str">
        <f>AB4</f>
        <v>9,341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6,369</v>
      </c>
      <c r="P8" s="65"/>
      <c r="S8" s="107" t="s">
        <v>82</v>
      </c>
      <c r="T8" s="108"/>
      <c r="U8" s="108"/>
      <c r="V8" s="108">
        <v>31353.77</v>
      </c>
      <c r="W8" s="108">
        <v>34629.440000000002</v>
      </c>
      <c r="X8" s="108">
        <v>34813</v>
      </c>
      <c r="Y8" s="108">
        <v>39057</v>
      </c>
      <c r="Z8" s="108">
        <v>43108.13</v>
      </c>
      <c r="AB8" s="109" t="str">
        <f>TEXT(Z8,"$###,###")</f>
        <v>$43,108</v>
      </c>
      <c r="AD8" s="110">
        <f t="shared" si="0"/>
        <v>0.10372353227334408</v>
      </c>
      <c r="AF8" s="110">
        <f t="shared" si="1"/>
        <v>0.3748946298961815</v>
      </c>
    </row>
    <row r="9" spans="1:32" x14ac:dyDescent="0.25">
      <c r="A9" s="30" t="s">
        <v>14</v>
      </c>
      <c r="B9" s="69"/>
      <c r="C9" s="70"/>
      <c r="D9" s="71">
        <f>AD104</f>
        <v>78.428433786532494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57.151829172554557</v>
      </c>
      <c r="P9" s="72" t="s">
        <v>83</v>
      </c>
      <c r="S9" s="107" t="s">
        <v>7</v>
      </c>
      <c r="T9" s="108"/>
      <c r="U9" s="108"/>
      <c r="V9" s="108">
        <v>227056497</v>
      </c>
      <c r="W9" s="108">
        <v>266899337</v>
      </c>
      <c r="X9" s="108">
        <v>277880443</v>
      </c>
      <c r="Y9" s="108">
        <v>293576945</v>
      </c>
      <c r="Z9" s="108">
        <v>312774835</v>
      </c>
      <c r="AB9" s="109" t="str">
        <f>TEXT(Z9/1000000,"$#,###.0")&amp;" mil"</f>
        <v>$312.8 mil</v>
      </c>
      <c r="AD9" s="110">
        <f t="shared" si="0"/>
        <v>6.5393043721468036E-2</v>
      </c>
      <c r="AF9" s="110">
        <f t="shared" si="1"/>
        <v>0.37751986458242603</v>
      </c>
    </row>
    <row r="10" spans="1:32" x14ac:dyDescent="0.25">
      <c r="A10" s="30" t="s">
        <v>17</v>
      </c>
      <c r="B10" s="69"/>
      <c r="C10" s="70"/>
      <c r="D10" s="71">
        <f>AD105</f>
        <v>12.557542019055775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42.722562411681579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82.917255456115555</v>
      </c>
      <c r="P11" s="72" t="s">
        <v>83</v>
      </c>
      <c r="S11" s="107" t="s">
        <v>29</v>
      </c>
      <c r="T11" s="112"/>
      <c r="U11" s="112"/>
      <c r="V11" s="112">
        <v>6955</v>
      </c>
      <c r="W11" s="112">
        <v>7756</v>
      </c>
      <c r="X11" s="112">
        <v>8022</v>
      </c>
      <c r="Y11" s="112">
        <v>8128</v>
      </c>
      <c r="Z11" s="112">
        <v>8260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8.2744543884440258</v>
      </c>
      <c r="P12" s="72" t="s">
        <v>83</v>
      </c>
      <c r="S12" s="107" t="s">
        <v>30</v>
      </c>
      <c r="T12" s="112"/>
      <c r="U12" s="112"/>
      <c r="V12" s="112">
        <v>914</v>
      </c>
      <c r="W12" s="112">
        <v>1083</v>
      </c>
      <c r="X12" s="112">
        <v>1145</v>
      </c>
      <c r="Y12" s="112">
        <v>1138</v>
      </c>
      <c r="Z12" s="112">
        <v>1083</v>
      </c>
    </row>
    <row r="13" spans="1:32" ht="15" customHeight="1" x14ac:dyDescent="0.25">
      <c r="A13" s="30" t="s">
        <v>19</v>
      </c>
      <c r="B13" s="70"/>
      <c r="C13" s="70"/>
      <c r="D13" s="71">
        <f>AD108</f>
        <v>11.711808157584841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8.7454859475584854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15.041216143881812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40.9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29.300931377796807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18.660587957868259</v>
      </c>
      <c r="P15" s="72" t="s">
        <v>83</v>
      </c>
      <c r="S15" s="115" t="s">
        <v>59</v>
      </c>
      <c r="T15" s="115"/>
      <c r="U15" s="116"/>
      <c r="V15" s="116">
        <v>1156</v>
      </c>
      <c r="W15" s="116">
        <v>1495</v>
      </c>
      <c r="X15" s="116">
        <v>1411</v>
      </c>
      <c r="Y15" s="112">
        <v>1579</v>
      </c>
      <c r="Z15" s="112">
        <v>1684</v>
      </c>
      <c r="AB15" s="117">
        <f t="shared" ref="AB15:AB34" si="2">IF(Z15="np",0,Z15/$Z$34)</f>
        <v>0.18022260273972604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34.953431110159514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81.339412042131741</v>
      </c>
      <c r="P16" s="37" t="s">
        <v>83</v>
      </c>
      <c r="S16" s="115" t="s">
        <v>60</v>
      </c>
      <c r="T16" s="115"/>
      <c r="U16" s="116"/>
      <c r="V16" s="116">
        <v>30</v>
      </c>
      <c r="W16" s="116">
        <v>39</v>
      </c>
      <c r="X16" s="116">
        <v>38</v>
      </c>
      <c r="Y16" s="112">
        <v>50</v>
      </c>
      <c r="Z16" s="112">
        <v>56</v>
      </c>
      <c r="AB16" s="117">
        <f t="shared" si="2"/>
        <v>5.9931506849315065E-3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603</v>
      </c>
      <c r="W17" s="116">
        <v>651</v>
      </c>
      <c r="X17" s="116">
        <v>730</v>
      </c>
      <c r="Y17" s="112">
        <v>732</v>
      </c>
      <c r="Z17" s="112">
        <v>701</v>
      </c>
      <c r="AB17" s="117">
        <f t="shared" si="2"/>
        <v>7.5021404109589046E-2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102</v>
      </c>
      <c r="W18" s="116">
        <v>104</v>
      </c>
      <c r="X18" s="116">
        <v>107</v>
      </c>
      <c r="Y18" s="112">
        <v>115</v>
      </c>
      <c r="Z18" s="112">
        <v>116</v>
      </c>
      <c r="AB18" s="117">
        <f t="shared" si="2"/>
        <v>1.2414383561643835E-2</v>
      </c>
    </row>
    <row r="19" spans="1:28" x14ac:dyDescent="0.25">
      <c r="A19" s="61" t="str">
        <f>$S$1&amp;" ("&amp;$V$2&amp;" to "&amp;$Z$2&amp;")"</f>
        <v>Renmark Paringa (2018-19 to 2022-23)</v>
      </c>
      <c r="B19" s="61"/>
      <c r="C19" s="61"/>
      <c r="D19" s="61"/>
      <c r="E19" s="61"/>
      <c r="F19" s="61"/>
      <c r="G19" s="61" t="str">
        <f>$S$1&amp;" ("&amp;$V$2&amp;" to "&amp;$Z$2&amp;")"</f>
        <v>Renmark Paringa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351</v>
      </c>
      <c r="W19" s="116">
        <v>394</v>
      </c>
      <c r="X19" s="116">
        <v>410</v>
      </c>
      <c r="Y19" s="112">
        <v>424</v>
      </c>
      <c r="Z19" s="112">
        <v>481</v>
      </c>
      <c r="AB19" s="117">
        <f t="shared" si="2"/>
        <v>5.1476883561643837E-2</v>
      </c>
    </row>
    <row r="20" spans="1:28" x14ac:dyDescent="0.25">
      <c r="S20" s="115" t="s">
        <v>64</v>
      </c>
      <c r="T20" s="115"/>
      <c r="U20" s="116"/>
      <c r="V20" s="116">
        <v>219</v>
      </c>
      <c r="W20" s="116">
        <v>271</v>
      </c>
      <c r="X20" s="116">
        <v>309</v>
      </c>
      <c r="Y20" s="112">
        <v>269</v>
      </c>
      <c r="Z20" s="112">
        <v>214</v>
      </c>
      <c r="AB20" s="117">
        <f t="shared" si="2"/>
        <v>2.2902397260273974E-2</v>
      </c>
    </row>
    <row r="21" spans="1:28" x14ac:dyDescent="0.25">
      <c r="S21" s="115" t="s">
        <v>65</v>
      </c>
      <c r="T21" s="115"/>
      <c r="U21" s="116"/>
      <c r="V21" s="116">
        <v>684</v>
      </c>
      <c r="W21" s="116">
        <v>855</v>
      </c>
      <c r="X21" s="116">
        <v>877</v>
      </c>
      <c r="Y21" s="112">
        <v>896</v>
      </c>
      <c r="Z21" s="112">
        <v>909</v>
      </c>
      <c r="AB21" s="117">
        <f t="shared" si="2"/>
        <v>9.7281678082191778E-2</v>
      </c>
    </row>
    <row r="22" spans="1:28" x14ac:dyDescent="0.25">
      <c r="S22" s="115" t="s">
        <v>66</v>
      </c>
      <c r="T22" s="115"/>
      <c r="U22" s="116"/>
      <c r="V22" s="116">
        <v>555</v>
      </c>
      <c r="W22" s="116">
        <v>560</v>
      </c>
      <c r="X22" s="116">
        <v>595</v>
      </c>
      <c r="Y22" s="112">
        <v>638</v>
      </c>
      <c r="Z22" s="112">
        <v>682</v>
      </c>
      <c r="AB22" s="117">
        <f t="shared" si="2"/>
        <v>7.298801369863013E-2</v>
      </c>
    </row>
    <row r="23" spans="1:28" x14ac:dyDescent="0.25">
      <c r="S23" s="115" t="s">
        <v>67</v>
      </c>
      <c r="T23" s="115"/>
      <c r="U23" s="116"/>
      <c r="V23" s="116">
        <v>249</v>
      </c>
      <c r="W23" s="116">
        <v>286</v>
      </c>
      <c r="X23" s="116">
        <v>347</v>
      </c>
      <c r="Y23" s="112">
        <v>334</v>
      </c>
      <c r="Z23" s="112">
        <v>320</v>
      </c>
      <c r="AB23" s="117">
        <f t="shared" si="2"/>
        <v>3.4246575342465752E-2</v>
      </c>
    </row>
    <row r="24" spans="1:28" x14ac:dyDescent="0.25">
      <c r="S24" s="115" t="s">
        <v>68</v>
      </c>
      <c r="T24" s="115"/>
      <c r="U24" s="116"/>
      <c r="V24" s="116">
        <v>40</v>
      </c>
      <c r="W24" s="116">
        <v>34</v>
      </c>
      <c r="X24" s="116">
        <v>39</v>
      </c>
      <c r="Y24" s="112">
        <v>57</v>
      </c>
      <c r="Z24" s="112">
        <v>62</v>
      </c>
      <c r="AB24" s="117">
        <f t="shared" si="2"/>
        <v>6.6352739726027394E-3</v>
      </c>
    </row>
    <row r="25" spans="1:28" x14ac:dyDescent="0.25">
      <c r="S25" s="115" t="s">
        <v>69</v>
      </c>
      <c r="T25" s="115"/>
      <c r="U25" s="116"/>
      <c r="V25" s="116">
        <v>149</v>
      </c>
      <c r="W25" s="116">
        <v>169</v>
      </c>
      <c r="X25" s="116">
        <v>177</v>
      </c>
      <c r="Y25" s="112">
        <v>178</v>
      </c>
      <c r="Z25" s="112">
        <v>174</v>
      </c>
      <c r="AB25" s="117">
        <f t="shared" si="2"/>
        <v>1.8621575342465755E-2</v>
      </c>
    </row>
    <row r="26" spans="1:28" x14ac:dyDescent="0.25">
      <c r="S26" s="115" t="s">
        <v>70</v>
      </c>
      <c r="T26" s="115"/>
      <c r="U26" s="116"/>
      <c r="V26" s="116">
        <v>57</v>
      </c>
      <c r="W26" s="116">
        <v>56</v>
      </c>
      <c r="X26" s="116">
        <v>58</v>
      </c>
      <c r="Y26" s="112">
        <v>60</v>
      </c>
      <c r="Z26" s="112">
        <v>46</v>
      </c>
      <c r="AB26" s="117">
        <f t="shared" si="2"/>
        <v>4.9229452054794518E-3</v>
      </c>
    </row>
    <row r="27" spans="1:28" x14ac:dyDescent="0.25">
      <c r="S27" s="115" t="s">
        <v>71</v>
      </c>
      <c r="T27" s="115"/>
      <c r="U27" s="116"/>
      <c r="V27" s="116">
        <v>153</v>
      </c>
      <c r="W27" s="116">
        <v>155</v>
      </c>
      <c r="X27" s="116">
        <v>162</v>
      </c>
      <c r="Y27" s="112">
        <v>198</v>
      </c>
      <c r="Z27" s="112">
        <v>186</v>
      </c>
      <c r="AB27" s="117">
        <f t="shared" si="2"/>
        <v>1.9905821917808219E-2</v>
      </c>
    </row>
    <row r="28" spans="1:28" x14ac:dyDescent="0.25">
      <c r="S28" s="115" t="s">
        <v>72</v>
      </c>
      <c r="T28" s="115"/>
      <c r="U28" s="116"/>
      <c r="V28" s="116">
        <v>1227</v>
      </c>
      <c r="W28" s="116">
        <v>1358</v>
      </c>
      <c r="X28" s="116">
        <v>1397</v>
      </c>
      <c r="Y28" s="112">
        <v>1148</v>
      </c>
      <c r="Z28" s="112">
        <v>1183</v>
      </c>
      <c r="AB28" s="117">
        <f t="shared" si="2"/>
        <v>0.12660530821917809</v>
      </c>
    </row>
    <row r="29" spans="1:28" x14ac:dyDescent="0.25">
      <c r="S29" s="115" t="s">
        <v>73</v>
      </c>
      <c r="T29" s="115"/>
      <c r="U29" s="116"/>
      <c r="V29" s="116">
        <v>297</v>
      </c>
      <c r="W29" s="116">
        <v>246</v>
      </c>
      <c r="X29" s="116">
        <v>250</v>
      </c>
      <c r="Y29" s="112">
        <v>343</v>
      </c>
      <c r="Z29" s="112">
        <v>306</v>
      </c>
      <c r="AB29" s="117">
        <f t="shared" si="2"/>
        <v>3.2748287671232876E-2</v>
      </c>
    </row>
    <row r="30" spans="1:28" x14ac:dyDescent="0.25">
      <c r="S30" s="115" t="s">
        <v>74</v>
      </c>
      <c r="T30" s="115"/>
      <c r="U30" s="116"/>
      <c r="V30" s="116">
        <v>579</v>
      </c>
      <c r="W30" s="116">
        <v>601</v>
      </c>
      <c r="X30" s="116">
        <v>539</v>
      </c>
      <c r="Y30" s="112">
        <v>451</v>
      </c>
      <c r="Z30" s="112">
        <v>450</v>
      </c>
      <c r="AB30" s="117">
        <f t="shared" si="2"/>
        <v>4.8159246575342464E-2</v>
      </c>
    </row>
    <row r="31" spans="1:28" x14ac:dyDescent="0.25">
      <c r="S31" s="115" t="s">
        <v>75</v>
      </c>
      <c r="T31" s="115"/>
      <c r="U31" s="116"/>
      <c r="V31" s="116">
        <v>617</v>
      </c>
      <c r="W31" s="116">
        <v>720</v>
      </c>
      <c r="X31" s="116">
        <v>797</v>
      </c>
      <c r="Y31" s="112">
        <v>897</v>
      </c>
      <c r="Z31" s="112">
        <v>908</v>
      </c>
      <c r="AB31" s="117">
        <f t="shared" si="2"/>
        <v>9.7174657534246575E-2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43</v>
      </c>
      <c r="W32" s="116">
        <v>42</v>
      </c>
      <c r="X32" s="116">
        <v>58</v>
      </c>
      <c r="Y32" s="112">
        <v>70</v>
      </c>
      <c r="Z32" s="112">
        <v>81</v>
      </c>
      <c r="AB32" s="117">
        <f t="shared" si="2"/>
        <v>8.6686643835616438E-3</v>
      </c>
    </row>
    <row r="33" spans="19:32" x14ac:dyDescent="0.25">
      <c r="S33" s="115" t="s">
        <v>77</v>
      </c>
      <c r="T33" s="115"/>
      <c r="U33" s="116"/>
      <c r="V33" s="116">
        <v>171</v>
      </c>
      <c r="W33" s="116">
        <v>216</v>
      </c>
      <c r="X33" s="116">
        <v>237</v>
      </c>
      <c r="Y33" s="112">
        <v>277</v>
      </c>
      <c r="Z33" s="112">
        <v>295</v>
      </c>
      <c r="AB33" s="117">
        <f t="shared" si="2"/>
        <v>3.1571061643835614E-2</v>
      </c>
    </row>
    <row r="34" spans="19:32" x14ac:dyDescent="0.25">
      <c r="S34" s="118" t="s">
        <v>53</v>
      </c>
      <c r="T34" s="118"/>
      <c r="U34" s="119"/>
      <c r="V34" s="119">
        <v>7876</v>
      </c>
      <c r="W34" s="119">
        <v>8839</v>
      </c>
      <c r="X34" s="119">
        <v>9167</v>
      </c>
      <c r="Y34" s="120">
        <v>9268</v>
      </c>
      <c r="Z34" s="120">
        <v>9344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4217</v>
      </c>
      <c r="W37" s="112">
        <v>5071</v>
      </c>
      <c r="X37" s="112">
        <v>4843</v>
      </c>
      <c r="Y37" s="112">
        <v>4938</v>
      </c>
      <c r="Z37" s="112">
        <v>5174</v>
      </c>
      <c r="AB37" s="132">
        <f>Z37/Z40*100</f>
        <v>81.339412042131741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1064</v>
      </c>
      <c r="W38" s="112">
        <v>1118</v>
      </c>
      <c r="X38" s="112">
        <v>1213</v>
      </c>
      <c r="Y38" s="112">
        <v>1202</v>
      </c>
      <c r="Z38" s="112">
        <v>1187</v>
      </c>
      <c r="AB38" s="132">
        <f>Z38/Z40*100</f>
        <v>18.660587957868259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5281</v>
      </c>
      <c r="W40" s="112">
        <v>6189</v>
      </c>
      <c r="X40" s="112">
        <v>6056</v>
      </c>
      <c r="Y40" s="112">
        <v>6140</v>
      </c>
      <c r="Z40" s="112">
        <v>6361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11</v>
      </c>
      <c r="W44" s="112">
        <v>26</v>
      </c>
      <c r="X44" s="112">
        <v>19</v>
      </c>
      <c r="Y44" s="112">
        <v>17</v>
      </c>
      <c r="Z44" s="112">
        <v>10</v>
      </c>
    </row>
    <row r="45" spans="19:32" x14ac:dyDescent="0.25">
      <c r="S45" s="115" t="s">
        <v>37</v>
      </c>
      <c r="T45" s="115"/>
      <c r="U45" s="112"/>
      <c r="V45" s="112">
        <v>103</v>
      </c>
      <c r="W45" s="112">
        <v>123</v>
      </c>
      <c r="X45" s="112">
        <v>140</v>
      </c>
      <c r="Y45" s="112">
        <v>148</v>
      </c>
      <c r="Z45" s="112">
        <v>159</v>
      </c>
    </row>
    <row r="46" spans="19:32" x14ac:dyDescent="0.25">
      <c r="S46" s="115" t="s">
        <v>38</v>
      </c>
      <c r="T46" s="115"/>
      <c r="U46" s="112"/>
      <c r="V46" s="112">
        <v>236</v>
      </c>
      <c r="W46" s="112">
        <v>232</v>
      </c>
      <c r="X46" s="112">
        <v>262</v>
      </c>
      <c r="Y46" s="112">
        <v>237</v>
      </c>
      <c r="Z46" s="112">
        <v>255</v>
      </c>
    </row>
    <row r="47" spans="19:32" x14ac:dyDescent="0.25">
      <c r="S47" s="115" t="s">
        <v>39</v>
      </c>
      <c r="T47" s="115"/>
      <c r="U47" s="112"/>
      <c r="V47" s="112">
        <v>484</v>
      </c>
      <c r="W47" s="112">
        <v>526</v>
      </c>
      <c r="X47" s="112">
        <v>458</v>
      </c>
      <c r="Y47" s="112">
        <v>463</v>
      </c>
      <c r="Z47" s="112">
        <v>454</v>
      </c>
    </row>
    <row r="48" spans="19:32" x14ac:dyDescent="0.25">
      <c r="S48" s="115" t="s">
        <v>40</v>
      </c>
      <c r="T48" s="115"/>
      <c r="U48" s="112"/>
      <c r="V48" s="112">
        <v>756</v>
      </c>
      <c r="W48" s="112">
        <v>813</v>
      </c>
      <c r="X48" s="112">
        <v>793</v>
      </c>
      <c r="Y48" s="112">
        <v>709</v>
      </c>
      <c r="Z48" s="112">
        <v>771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484</v>
      </c>
      <c r="W49" s="112">
        <v>592</v>
      </c>
      <c r="X49" s="112">
        <v>658</v>
      </c>
      <c r="Y49" s="112">
        <v>684</v>
      </c>
      <c r="Z49" s="112">
        <v>758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Renmark Paringa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361</v>
      </c>
      <c r="W50" s="112">
        <v>496</v>
      </c>
      <c r="X50" s="112">
        <v>460</v>
      </c>
      <c r="Y50" s="112">
        <v>460</v>
      </c>
      <c r="Z50" s="112">
        <v>511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276</v>
      </c>
      <c r="W51" s="112">
        <v>360</v>
      </c>
      <c r="X51" s="112">
        <v>391</v>
      </c>
      <c r="Y51" s="112">
        <v>383</v>
      </c>
      <c r="Z51" s="112">
        <v>390</v>
      </c>
    </row>
    <row r="52" spans="1:26" ht="15" customHeight="1" x14ac:dyDescent="0.25">
      <c r="S52" s="115" t="s">
        <v>44</v>
      </c>
      <c r="T52" s="115"/>
      <c r="U52" s="112"/>
      <c r="V52" s="112">
        <v>380</v>
      </c>
      <c r="W52" s="112">
        <v>406</v>
      </c>
      <c r="X52" s="112">
        <v>355</v>
      </c>
      <c r="Y52" s="112">
        <v>348</v>
      </c>
      <c r="Z52" s="112">
        <v>358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341</v>
      </c>
      <c r="W53" s="112">
        <v>401</v>
      </c>
      <c r="X53" s="112">
        <v>419</v>
      </c>
      <c r="Y53" s="112">
        <v>428</v>
      </c>
      <c r="Z53" s="112">
        <v>383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325</v>
      </c>
      <c r="W54" s="112">
        <v>344</v>
      </c>
      <c r="X54" s="112">
        <v>371</v>
      </c>
      <c r="Y54" s="112">
        <v>409</v>
      </c>
      <c r="Z54" s="112">
        <v>388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289</v>
      </c>
      <c r="W55" s="112">
        <v>354</v>
      </c>
      <c r="X55" s="112">
        <v>367</v>
      </c>
      <c r="Y55" s="112">
        <v>341</v>
      </c>
      <c r="Z55" s="112">
        <v>316</v>
      </c>
    </row>
    <row r="56" spans="1:26" ht="15" customHeight="1" x14ac:dyDescent="0.25">
      <c r="S56" s="115" t="s">
        <v>48</v>
      </c>
      <c r="T56" s="115"/>
      <c r="U56" s="112"/>
      <c r="V56" s="112">
        <v>154</v>
      </c>
      <c r="W56" s="112">
        <v>186</v>
      </c>
      <c r="X56" s="112">
        <v>196</v>
      </c>
      <c r="Y56" s="112">
        <v>199</v>
      </c>
      <c r="Z56" s="112">
        <v>232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60</v>
      </c>
      <c r="W57" s="112">
        <v>77</v>
      </c>
      <c r="X57" s="112">
        <v>85</v>
      </c>
      <c r="Y57" s="112">
        <v>89</v>
      </c>
      <c r="Z57" s="112">
        <v>95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16</v>
      </c>
      <c r="W58" s="112">
        <v>27</v>
      </c>
      <c r="X58" s="112">
        <v>27</v>
      </c>
      <c r="Y58" s="112">
        <v>32</v>
      </c>
      <c r="Z58" s="112">
        <v>43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26</v>
      </c>
      <c r="W59" s="112">
        <v>18</v>
      </c>
      <c r="X59" s="112">
        <v>24</v>
      </c>
      <c r="Y59" s="112">
        <v>21</v>
      </c>
      <c r="Z59" s="112">
        <v>22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10</v>
      </c>
      <c r="W60" s="112">
        <v>13</v>
      </c>
      <c r="X60" s="112">
        <v>13</v>
      </c>
      <c r="Y60" s="112">
        <v>16</v>
      </c>
      <c r="Z60" s="112">
        <v>16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4319</v>
      </c>
      <c r="W61" s="112">
        <v>4984</v>
      </c>
      <c r="X61" s="112">
        <v>5038</v>
      </c>
      <c r="Y61" s="112">
        <v>4969</v>
      </c>
      <c r="Z61" s="112">
        <v>5162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11</v>
      </c>
      <c r="W63" s="112">
        <v>18</v>
      </c>
      <c r="X63" s="112">
        <v>22</v>
      </c>
      <c r="Y63" s="112">
        <v>18</v>
      </c>
      <c r="Z63" s="112">
        <v>25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104</v>
      </c>
      <c r="W64" s="112">
        <v>152</v>
      </c>
      <c r="X64" s="112">
        <v>152</v>
      </c>
      <c r="Y64" s="112">
        <v>147</v>
      </c>
      <c r="Z64" s="112">
        <v>164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Renmark Paringa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245</v>
      </c>
      <c r="W65" s="112">
        <v>247</v>
      </c>
      <c r="X65" s="112">
        <v>243</v>
      </c>
      <c r="Y65" s="112">
        <v>267</v>
      </c>
      <c r="Z65" s="112">
        <v>279</v>
      </c>
    </row>
    <row r="66" spans="1:26" x14ac:dyDescent="0.25">
      <c r="S66" s="115" t="s">
        <v>39</v>
      </c>
      <c r="T66" s="115"/>
      <c r="U66" s="112"/>
      <c r="V66" s="112">
        <v>375</v>
      </c>
      <c r="W66" s="112">
        <v>405</v>
      </c>
      <c r="X66" s="112">
        <v>388</v>
      </c>
      <c r="Y66" s="112">
        <v>360</v>
      </c>
      <c r="Z66" s="112">
        <v>332</v>
      </c>
    </row>
    <row r="67" spans="1:26" x14ac:dyDescent="0.25">
      <c r="S67" s="115" t="s">
        <v>40</v>
      </c>
      <c r="T67" s="115"/>
      <c r="U67" s="112"/>
      <c r="V67" s="112">
        <v>541</v>
      </c>
      <c r="W67" s="112">
        <v>529</v>
      </c>
      <c r="X67" s="112">
        <v>570</v>
      </c>
      <c r="Y67" s="112">
        <v>577</v>
      </c>
      <c r="Z67" s="112">
        <v>544</v>
      </c>
    </row>
    <row r="68" spans="1:26" x14ac:dyDescent="0.25">
      <c r="S68" s="115" t="s">
        <v>41</v>
      </c>
      <c r="T68" s="115"/>
      <c r="U68" s="112"/>
      <c r="V68" s="112">
        <v>373</v>
      </c>
      <c r="W68" s="112">
        <v>350</v>
      </c>
      <c r="X68" s="112">
        <v>422</v>
      </c>
      <c r="Y68" s="112">
        <v>476</v>
      </c>
      <c r="Z68" s="112">
        <v>477</v>
      </c>
    </row>
    <row r="69" spans="1:26" x14ac:dyDescent="0.25">
      <c r="S69" s="115" t="s">
        <v>42</v>
      </c>
      <c r="T69" s="115"/>
      <c r="U69" s="112"/>
      <c r="V69" s="112">
        <v>291</v>
      </c>
      <c r="W69" s="112">
        <v>276</v>
      </c>
      <c r="X69" s="112">
        <v>390</v>
      </c>
      <c r="Y69" s="112">
        <v>387</v>
      </c>
      <c r="Z69" s="112">
        <v>398</v>
      </c>
    </row>
    <row r="70" spans="1:26" x14ac:dyDescent="0.25">
      <c r="S70" s="115" t="s">
        <v>43</v>
      </c>
      <c r="T70" s="115"/>
      <c r="U70" s="112"/>
      <c r="V70" s="112">
        <v>279</v>
      </c>
      <c r="W70" s="112">
        <v>321</v>
      </c>
      <c r="X70" s="112">
        <v>308</v>
      </c>
      <c r="Y70" s="112">
        <v>348</v>
      </c>
      <c r="Z70" s="112">
        <v>336</v>
      </c>
    </row>
    <row r="71" spans="1:26" x14ac:dyDescent="0.25">
      <c r="S71" s="115" t="s">
        <v>44</v>
      </c>
      <c r="T71" s="115"/>
      <c r="U71" s="112"/>
      <c r="V71" s="112">
        <v>322</v>
      </c>
      <c r="W71" s="112">
        <v>381</v>
      </c>
      <c r="X71" s="112">
        <v>369</v>
      </c>
      <c r="Y71" s="112">
        <v>392</v>
      </c>
      <c r="Z71" s="112">
        <v>346</v>
      </c>
    </row>
    <row r="72" spans="1:26" x14ac:dyDescent="0.25">
      <c r="S72" s="115" t="s">
        <v>45</v>
      </c>
      <c r="T72" s="115"/>
      <c r="U72" s="112"/>
      <c r="V72" s="112">
        <v>305</v>
      </c>
      <c r="W72" s="112">
        <v>330</v>
      </c>
      <c r="X72" s="112">
        <v>385</v>
      </c>
      <c r="Y72" s="112">
        <v>397</v>
      </c>
      <c r="Z72" s="112">
        <v>415</v>
      </c>
    </row>
    <row r="73" spans="1:26" x14ac:dyDescent="0.25">
      <c r="S73" s="115" t="s">
        <v>46</v>
      </c>
      <c r="T73" s="115"/>
      <c r="U73" s="112"/>
      <c r="V73" s="112">
        <v>321</v>
      </c>
      <c r="W73" s="112">
        <v>358</v>
      </c>
      <c r="X73" s="112">
        <v>331</v>
      </c>
      <c r="Y73" s="112">
        <v>341</v>
      </c>
      <c r="Z73" s="112">
        <v>301</v>
      </c>
    </row>
    <row r="74" spans="1:26" x14ac:dyDescent="0.25">
      <c r="S74" s="115" t="s">
        <v>47</v>
      </c>
      <c r="T74" s="115"/>
      <c r="U74" s="112"/>
      <c r="V74" s="112">
        <v>233</v>
      </c>
      <c r="W74" s="112">
        <v>282</v>
      </c>
      <c r="X74" s="112">
        <v>312</v>
      </c>
      <c r="Y74" s="112">
        <v>332</v>
      </c>
      <c r="Z74" s="112">
        <v>312</v>
      </c>
    </row>
    <row r="75" spans="1:26" x14ac:dyDescent="0.25">
      <c r="S75" s="115" t="s">
        <v>48</v>
      </c>
      <c r="T75" s="115"/>
      <c r="U75" s="112"/>
      <c r="V75" s="112">
        <v>87</v>
      </c>
      <c r="W75" s="112">
        <v>122</v>
      </c>
      <c r="X75" s="112">
        <v>134</v>
      </c>
      <c r="Y75" s="112">
        <v>157</v>
      </c>
      <c r="Z75" s="112">
        <v>158</v>
      </c>
    </row>
    <row r="76" spans="1:26" x14ac:dyDescent="0.25">
      <c r="S76" s="115" t="s">
        <v>49</v>
      </c>
      <c r="T76" s="115"/>
      <c r="U76" s="112"/>
      <c r="V76" s="112">
        <v>36</v>
      </c>
      <c r="W76" s="112">
        <v>43</v>
      </c>
      <c r="X76" s="112">
        <v>47</v>
      </c>
      <c r="Y76" s="112">
        <v>37</v>
      </c>
      <c r="Z76" s="112">
        <v>38</v>
      </c>
    </row>
    <row r="77" spans="1:26" x14ac:dyDescent="0.25">
      <c r="S77" s="115" t="s">
        <v>50</v>
      </c>
      <c r="T77" s="115"/>
      <c r="U77" s="112"/>
      <c r="V77" s="112">
        <v>26</v>
      </c>
      <c r="W77" s="112">
        <v>26</v>
      </c>
      <c r="X77" s="112">
        <v>21</v>
      </c>
      <c r="Y77" s="112">
        <v>24</v>
      </c>
      <c r="Z77" s="112">
        <v>21</v>
      </c>
    </row>
    <row r="78" spans="1:26" x14ac:dyDescent="0.25">
      <c r="S78" s="115" t="s">
        <v>51</v>
      </c>
      <c r="T78" s="115"/>
      <c r="U78" s="112"/>
      <c r="V78" s="112">
        <v>11</v>
      </c>
      <c r="W78" s="112">
        <v>17</v>
      </c>
      <c r="X78" s="112">
        <v>16</v>
      </c>
      <c r="Y78" s="112">
        <v>11</v>
      </c>
      <c r="Z78" s="112">
        <v>9</v>
      </c>
    </row>
    <row r="79" spans="1:26" x14ac:dyDescent="0.25">
      <c r="S79" s="115" t="s">
        <v>52</v>
      </c>
      <c r="T79" s="115"/>
      <c r="U79" s="112"/>
      <c r="V79" s="112">
        <v>3</v>
      </c>
      <c r="W79" s="112">
        <v>3</v>
      </c>
      <c r="X79" s="112">
        <v>7</v>
      </c>
      <c r="Y79" s="112">
        <v>7</v>
      </c>
      <c r="Z79" s="112">
        <v>11</v>
      </c>
    </row>
    <row r="80" spans="1:26" x14ac:dyDescent="0.25">
      <c r="S80" s="118" t="s">
        <v>53</v>
      </c>
      <c r="T80" s="118"/>
      <c r="U80" s="112"/>
      <c r="V80" s="112">
        <v>3551</v>
      </c>
      <c r="W80" s="112">
        <v>3861</v>
      </c>
      <c r="X80" s="112">
        <v>4117</v>
      </c>
      <c r="Y80" s="112">
        <v>4289</v>
      </c>
      <c r="Z80" s="112">
        <v>4177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Renmark Paringa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267</v>
      </c>
      <c r="W83" s="112">
        <v>296</v>
      </c>
      <c r="X83" s="112">
        <v>303</v>
      </c>
      <c r="Y83" s="112">
        <v>321</v>
      </c>
      <c r="Z83" s="112">
        <v>282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145</v>
      </c>
      <c r="W84" s="112">
        <v>153</v>
      </c>
      <c r="X84" s="112">
        <v>150</v>
      </c>
      <c r="Y84" s="112">
        <v>163</v>
      </c>
      <c r="Z84" s="112">
        <v>192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383</v>
      </c>
      <c r="W85" s="112">
        <v>424</v>
      </c>
      <c r="X85" s="112">
        <v>447</v>
      </c>
      <c r="Y85" s="112">
        <v>472</v>
      </c>
      <c r="Z85" s="112">
        <v>473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9,341</v>
      </c>
      <c r="D86" s="94">
        <f t="shared" ref="D86:D91" si="4">AD4</f>
        <v>7.767828244686692E-3</v>
      </c>
      <c r="E86" s="95">
        <f t="shared" ref="E86:E91" si="5">AD4</f>
        <v>7.767828244686692E-3</v>
      </c>
      <c r="F86" s="94">
        <f t="shared" ref="F86:F91" si="6">AF4</f>
        <v>0.18691232528589574</v>
      </c>
      <c r="G86" s="95">
        <f t="shared" ref="G86:G91" si="7">AF4</f>
        <v>0.18691232528589574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93</v>
      </c>
      <c r="W86" s="112">
        <v>101</v>
      </c>
      <c r="X86" s="112">
        <v>106</v>
      </c>
      <c r="Y86" s="112">
        <v>117</v>
      </c>
      <c r="Z86" s="112">
        <v>142</v>
      </c>
    </row>
    <row r="87" spans="1:30" ht="15" customHeight="1" x14ac:dyDescent="0.25">
      <c r="A87" s="96" t="s">
        <v>4</v>
      </c>
      <c r="B87" s="49"/>
      <c r="C87" s="97" t="str">
        <f t="shared" si="3"/>
        <v>5,164</v>
      </c>
      <c r="D87" s="94">
        <f t="shared" si="4"/>
        <v>3.9871123640757178E-2</v>
      </c>
      <c r="E87" s="95">
        <f t="shared" si="5"/>
        <v>3.9871123640757178E-2</v>
      </c>
      <c r="F87" s="94">
        <f t="shared" si="6"/>
        <v>0.19537037037037042</v>
      </c>
      <c r="G87" s="95">
        <f t="shared" si="7"/>
        <v>0.19537037037037042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62</v>
      </c>
      <c r="W87" s="112">
        <v>70</v>
      </c>
      <c r="X87" s="112">
        <v>59</v>
      </c>
      <c r="Y87" s="112">
        <v>71</v>
      </c>
      <c r="Z87" s="112">
        <v>66</v>
      </c>
    </row>
    <row r="88" spans="1:30" ht="15" customHeight="1" x14ac:dyDescent="0.25">
      <c r="A88" s="96" t="s">
        <v>5</v>
      </c>
      <c r="B88" s="49"/>
      <c r="C88" s="97" t="str">
        <f t="shared" si="3"/>
        <v>4,175</v>
      </c>
      <c r="D88" s="94">
        <f t="shared" si="4"/>
        <v>-2.7486606102958278E-2</v>
      </c>
      <c r="E88" s="95">
        <f t="shared" si="5"/>
        <v>-2.7486606102958278E-2</v>
      </c>
      <c r="F88" s="94">
        <f t="shared" si="6"/>
        <v>0.17440225035161738</v>
      </c>
      <c r="G88" s="95">
        <f t="shared" si="7"/>
        <v>0.17440225035161738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115</v>
      </c>
      <c r="W88" s="112">
        <v>106</v>
      </c>
      <c r="X88" s="112">
        <v>122</v>
      </c>
      <c r="Y88" s="112">
        <v>123</v>
      </c>
      <c r="Z88" s="112">
        <v>133</v>
      </c>
    </row>
    <row r="89" spans="1:30" ht="15" customHeight="1" x14ac:dyDescent="0.25">
      <c r="A89" s="49" t="s">
        <v>6</v>
      </c>
      <c r="B89" s="49"/>
      <c r="C89" s="97" t="str">
        <f t="shared" si="3"/>
        <v>6,369</v>
      </c>
      <c r="D89" s="94">
        <f t="shared" si="4"/>
        <v>3.7803487045787953E-2</v>
      </c>
      <c r="E89" s="95">
        <f t="shared" si="5"/>
        <v>3.7803487045787953E-2</v>
      </c>
      <c r="F89" s="94">
        <f t="shared" si="6"/>
        <v>0.20488081725312135</v>
      </c>
      <c r="G89" s="95">
        <f t="shared" si="7"/>
        <v>0.20488081725312135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309</v>
      </c>
      <c r="W89" s="112">
        <v>343</v>
      </c>
      <c r="X89" s="112">
        <v>344</v>
      </c>
      <c r="Y89" s="112">
        <v>332</v>
      </c>
      <c r="Z89" s="112">
        <v>426</v>
      </c>
    </row>
    <row r="90" spans="1:30" ht="15" customHeight="1" x14ac:dyDescent="0.25">
      <c r="A90" s="49" t="s">
        <v>95</v>
      </c>
      <c r="B90" s="49"/>
      <c r="C90" s="97" t="str">
        <f t="shared" si="3"/>
        <v>$43,108</v>
      </c>
      <c r="D90" s="94">
        <f t="shared" si="4"/>
        <v>0.10372353227334408</v>
      </c>
      <c r="E90" s="95">
        <f t="shared" si="5"/>
        <v>0.10372353227334408</v>
      </c>
      <c r="F90" s="94">
        <f t="shared" si="6"/>
        <v>0.3748946298961815</v>
      </c>
      <c r="G90" s="95">
        <f t="shared" si="7"/>
        <v>0.3748946298961815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663</v>
      </c>
      <c r="W90" s="112">
        <v>741</v>
      </c>
      <c r="X90" s="112">
        <v>713</v>
      </c>
      <c r="Y90" s="112">
        <v>724</v>
      </c>
      <c r="Z90" s="112">
        <v>660</v>
      </c>
    </row>
    <row r="91" spans="1:30" ht="15" customHeight="1" x14ac:dyDescent="0.25">
      <c r="A91" s="49" t="s">
        <v>7</v>
      </c>
      <c r="B91" s="49"/>
      <c r="C91" s="97" t="str">
        <f t="shared" si="3"/>
        <v>$312.8 mil</v>
      </c>
      <c r="D91" s="94">
        <f t="shared" si="4"/>
        <v>6.5393043721468036E-2</v>
      </c>
      <c r="E91" s="95">
        <f t="shared" si="5"/>
        <v>6.5393043721468036E-2</v>
      </c>
      <c r="F91" s="94">
        <f t="shared" si="6"/>
        <v>0.37751986458242603</v>
      </c>
      <c r="G91" s="95">
        <f t="shared" si="7"/>
        <v>0.37751986458242603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2913</v>
      </c>
      <c r="W91" s="112">
        <v>3591</v>
      </c>
      <c r="X91" s="112">
        <v>3426</v>
      </c>
      <c r="Y91" s="112">
        <v>3418</v>
      </c>
      <c r="Z91" s="112">
        <v>3639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167</v>
      </c>
      <c r="W93" s="112">
        <v>182</v>
      </c>
      <c r="X93" s="112">
        <v>201</v>
      </c>
      <c r="Y93" s="112">
        <v>203</v>
      </c>
      <c r="Z93" s="112">
        <v>210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303</v>
      </c>
      <c r="W94" s="112">
        <v>337</v>
      </c>
      <c r="X94" s="112">
        <v>350</v>
      </c>
      <c r="Y94" s="112">
        <v>356</v>
      </c>
      <c r="Z94" s="112">
        <v>361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63</v>
      </c>
      <c r="W95" s="112">
        <v>84</v>
      </c>
      <c r="X95" s="112">
        <v>82</v>
      </c>
      <c r="Y95" s="112">
        <v>91</v>
      </c>
      <c r="Z95" s="112">
        <v>107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359</v>
      </c>
      <c r="W96" s="112">
        <v>403</v>
      </c>
      <c r="X96" s="112">
        <v>452</v>
      </c>
      <c r="Y96" s="112">
        <v>453</v>
      </c>
      <c r="Z96" s="112">
        <v>475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307</v>
      </c>
      <c r="W97" s="112">
        <v>345</v>
      </c>
      <c r="X97" s="112">
        <v>329</v>
      </c>
      <c r="Y97" s="112">
        <v>352</v>
      </c>
      <c r="Z97" s="112">
        <v>350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251</v>
      </c>
      <c r="W98" s="112">
        <v>261</v>
      </c>
      <c r="X98" s="112">
        <v>263</v>
      </c>
      <c r="Y98" s="112">
        <v>268</v>
      </c>
      <c r="Z98" s="112">
        <v>260</v>
      </c>
    </row>
    <row r="99" spans="1:32" ht="15" customHeight="1" x14ac:dyDescent="0.25">
      <c r="S99" s="115" t="s">
        <v>188</v>
      </c>
      <c r="T99" s="115"/>
      <c r="U99" s="112"/>
      <c r="V99" s="112">
        <v>20</v>
      </c>
      <c r="W99" s="112">
        <v>25</v>
      </c>
      <c r="X99" s="112">
        <v>27</v>
      </c>
      <c r="Y99" s="112">
        <v>26</v>
      </c>
      <c r="Z99" s="112">
        <v>64</v>
      </c>
    </row>
    <row r="100" spans="1:32" ht="15" customHeight="1" x14ac:dyDescent="0.25">
      <c r="S100" s="115" t="s">
        <v>58</v>
      </c>
      <c r="T100" s="115"/>
      <c r="U100" s="112"/>
      <c r="V100" s="112">
        <v>408</v>
      </c>
      <c r="W100" s="112">
        <v>440</v>
      </c>
      <c r="X100" s="112">
        <v>450</v>
      </c>
      <c r="Y100" s="112">
        <v>439</v>
      </c>
      <c r="Z100" s="112">
        <v>409</v>
      </c>
    </row>
    <row r="101" spans="1:32" x14ac:dyDescent="0.25">
      <c r="A101" s="18"/>
      <c r="S101" s="118" t="s">
        <v>53</v>
      </c>
      <c r="T101" s="118"/>
      <c r="U101" s="112"/>
      <c r="V101" s="112">
        <v>2375</v>
      </c>
      <c r="W101" s="112">
        <v>2594</v>
      </c>
      <c r="X101" s="112">
        <v>2619</v>
      </c>
      <c r="Y101" s="112">
        <v>2714</v>
      </c>
      <c r="Z101" s="112">
        <v>2724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6296</v>
      </c>
      <c r="W104" s="112">
        <v>7111</v>
      </c>
      <c r="X104" s="112">
        <v>7169</v>
      </c>
      <c r="Y104" s="112">
        <v>7208</v>
      </c>
      <c r="Z104" s="112">
        <v>7326</v>
      </c>
      <c r="AB104" s="109" t="str">
        <f>TEXT(Z104,"###,###")</f>
        <v>7,326</v>
      </c>
      <c r="AD104" s="130">
        <f>Z104/($Z$4)*100</f>
        <v>78.428433786532494</v>
      </c>
      <c r="AF104" s="109"/>
    </row>
    <row r="105" spans="1:32" x14ac:dyDescent="0.25">
      <c r="S105" s="115" t="s">
        <v>17</v>
      </c>
      <c r="T105" s="115"/>
      <c r="U105" s="112"/>
      <c r="V105" s="112">
        <v>978</v>
      </c>
      <c r="W105" s="112">
        <v>1015</v>
      </c>
      <c r="X105" s="112">
        <v>1036</v>
      </c>
      <c r="Y105" s="112">
        <v>1180</v>
      </c>
      <c r="Z105" s="112">
        <v>1173</v>
      </c>
      <c r="AB105" s="109" t="str">
        <f>TEXT(Z105,"###,###")</f>
        <v>1,173</v>
      </c>
      <c r="AD105" s="130">
        <f>Z105/($Z$4)*100</f>
        <v>12.557542019055775</v>
      </c>
      <c r="AF105" s="109"/>
    </row>
    <row r="106" spans="1:32" x14ac:dyDescent="0.25">
      <c r="S106" s="118" t="s">
        <v>53</v>
      </c>
      <c r="T106" s="118"/>
      <c r="U106" s="120"/>
      <c r="V106" s="120">
        <v>7274</v>
      </c>
      <c r="W106" s="120">
        <v>8126</v>
      </c>
      <c r="X106" s="120">
        <v>8205</v>
      </c>
      <c r="Y106" s="120">
        <v>8388</v>
      </c>
      <c r="Z106" s="120">
        <v>8499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1108</v>
      </c>
      <c r="W108" s="112">
        <v>1216</v>
      </c>
      <c r="X108" s="112">
        <v>1140</v>
      </c>
      <c r="Y108" s="112">
        <v>1081</v>
      </c>
      <c r="Z108" s="112">
        <v>1094</v>
      </c>
      <c r="AB108" s="109" t="str">
        <f>TEXT(Z108,"###,###")</f>
        <v>1,094</v>
      </c>
      <c r="AD108" s="130">
        <f>Z108/($Z$4)*100</f>
        <v>11.711808157584841</v>
      </c>
      <c r="AF108" s="109"/>
    </row>
    <row r="109" spans="1:32" x14ac:dyDescent="0.25">
      <c r="S109" s="115" t="s">
        <v>20</v>
      </c>
      <c r="T109" s="115"/>
      <c r="U109" s="112"/>
      <c r="V109" s="112">
        <v>1249</v>
      </c>
      <c r="W109" s="112">
        <v>1379</v>
      </c>
      <c r="X109" s="112">
        <v>1427</v>
      </c>
      <c r="Y109" s="112">
        <v>1438</v>
      </c>
      <c r="Z109" s="112">
        <v>1405</v>
      </c>
      <c r="AB109" s="109" t="str">
        <f>TEXT(Z109,"###,###")</f>
        <v>1,405</v>
      </c>
      <c r="AD109" s="130">
        <f>Z109/($Z$4)*100</f>
        <v>15.041216143881812</v>
      </c>
      <c r="AF109" s="109"/>
    </row>
    <row r="110" spans="1:32" x14ac:dyDescent="0.25">
      <c r="S110" s="115" t="s">
        <v>21</v>
      </c>
      <c r="T110" s="115"/>
      <c r="U110" s="112"/>
      <c r="V110" s="112">
        <v>2153</v>
      </c>
      <c r="W110" s="112">
        <v>2283</v>
      </c>
      <c r="X110" s="112">
        <v>2700</v>
      </c>
      <c r="Y110" s="112">
        <v>2725</v>
      </c>
      <c r="Z110" s="112">
        <v>2737</v>
      </c>
      <c r="AB110" s="109" t="str">
        <f>TEXT(Z110,"###,###")</f>
        <v>2,737</v>
      </c>
      <c r="AD110" s="130">
        <f>Z110/($Z$4)*100</f>
        <v>29.300931377796807</v>
      </c>
      <c r="AF110" s="109"/>
    </row>
    <row r="111" spans="1:32" x14ac:dyDescent="0.25">
      <c r="S111" s="115" t="s">
        <v>22</v>
      </c>
      <c r="T111" s="115"/>
      <c r="U111" s="112"/>
      <c r="V111" s="112">
        <v>2560</v>
      </c>
      <c r="W111" s="112">
        <v>3065</v>
      </c>
      <c r="X111" s="112">
        <v>2938</v>
      </c>
      <c r="Y111" s="112">
        <v>3144</v>
      </c>
      <c r="Z111" s="112">
        <v>3265</v>
      </c>
      <c r="AB111" s="109" t="str">
        <f>TEXT(Z111,"###,###")</f>
        <v>3,265</v>
      </c>
      <c r="AD111" s="130">
        <f>Z111/($Z$4)*100</f>
        <v>34.953431110159514</v>
      </c>
      <c r="AF111" s="109"/>
    </row>
    <row r="112" spans="1:32" x14ac:dyDescent="0.25">
      <c r="S112" s="118" t="s">
        <v>53</v>
      </c>
      <c r="T112" s="118"/>
      <c r="U112" s="112"/>
      <c r="V112" s="112">
        <v>7876</v>
      </c>
      <c r="W112" s="112">
        <v>8843</v>
      </c>
      <c r="X112" s="112">
        <v>9167</v>
      </c>
      <c r="Y112" s="112">
        <v>9263</v>
      </c>
      <c r="Z112" s="112">
        <v>9343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40.229999999999997</v>
      </c>
      <c r="W118" s="131">
        <v>40.49</v>
      </c>
      <c r="X118" s="131">
        <v>41.07</v>
      </c>
      <c r="Y118" s="131">
        <v>41.11</v>
      </c>
      <c r="Z118" s="131">
        <v>40.9</v>
      </c>
      <c r="AB118" s="109" t="str">
        <f>TEXT(Z118,"##.0")</f>
        <v>40.9</v>
      </c>
    </row>
    <row r="120" spans="19:32" x14ac:dyDescent="0.25">
      <c r="S120" s="101" t="s">
        <v>97</v>
      </c>
      <c r="T120" s="112"/>
      <c r="U120" s="112"/>
      <c r="V120" s="112">
        <v>4369</v>
      </c>
      <c r="W120" s="112">
        <v>5102</v>
      </c>
      <c r="X120" s="112">
        <v>4909</v>
      </c>
      <c r="Y120" s="112">
        <v>5000</v>
      </c>
      <c r="Z120" s="112">
        <v>5281</v>
      </c>
      <c r="AB120" s="109" t="str">
        <f>TEXT(Z120,"###,###")</f>
        <v>5,281</v>
      </c>
    </row>
    <row r="121" spans="19:32" x14ac:dyDescent="0.25">
      <c r="S121" s="101" t="s">
        <v>98</v>
      </c>
      <c r="T121" s="112"/>
      <c r="U121" s="112"/>
      <c r="V121" s="112">
        <v>488</v>
      </c>
      <c r="W121" s="112">
        <v>555</v>
      </c>
      <c r="X121" s="112">
        <v>581</v>
      </c>
      <c r="Y121" s="112">
        <v>550</v>
      </c>
      <c r="Z121" s="112">
        <v>527</v>
      </c>
      <c r="AB121" s="109" t="str">
        <f>TEXT(Z121,"###,###")</f>
        <v>527</v>
      </c>
    </row>
    <row r="122" spans="19:32" x14ac:dyDescent="0.25">
      <c r="S122" s="101" t="s">
        <v>99</v>
      </c>
      <c r="T122" s="112"/>
      <c r="U122" s="112"/>
      <c r="V122" s="112">
        <v>429</v>
      </c>
      <c r="W122" s="112">
        <v>525</v>
      </c>
      <c r="X122" s="112">
        <v>568</v>
      </c>
      <c r="Y122" s="112">
        <v>588</v>
      </c>
      <c r="Z122" s="112">
        <v>557</v>
      </c>
      <c r="AB122" s="109" t="str">
        <f>TEXT(Z122,"###,###")</f>
        <v>557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4798</v>
      </c>
      <c r="W124" s="112">
        <v>5627</v>
      </c>
      <c r="X124" s="112">
        <v>5477</v>
      </c>
      <c r="Y124" s="112">
        <v>5588</v>
      </c>
      <c r="Z124" s="112">
        <v>5838</v>
      </c>
      <c r="AB124" s="109" t="str">
        <f>TEXT(Z124,"###,###")</f>
        <v>5,838</v>
      </c>
      <c r="AD124" s="127">
        <f>Z124/$Z$7*100</f>
        <v>91.662741403674048</v>
      </c>
    </row>
    <row r="125" spans="19:32" x14ac:dyDescent="0.25">
      <c r="S125" s="101" t="s">
        <v>101</v>
      </c>
      <c r="T125" s="112"/>
      <c r="U125" s="112"/>
      <c r="V125" s="112">
        <v>917</v>
      </c>
      <c r="W125" s="112">
        <v>1080</v>
      </c>
      <c r="X125" s="112">
        <v>1149</v>
      </c>
      <c r="Y125" s="112">
        <v>1138</v>
      </c>
      <c r="Z125" s="112">
        <v>1084</v>
      </c>
      <c r="AB125" s="109" t="str">
        <f>TEXT(Z125,"###,###")</f>
        <v>1,084</v>
      </c>
      <c r="AD125" s="127">
        <f>Z125/$Z$7*100</f>
        <v>17.019940336002513</v>
      </c>
    </row>
    <row r="127" spans="19:32" x14ac:dyDescent="0.25">
      <c r="S127" s="101" t="s">
        <v>102</v>
      </c>
      <c r="T127" s="112"/>
      <c r="U127" s="112"/>
      <c r="V127" s="112">
        <v>2907</v>
      </c>
      <c r="W127" s="112">
        <v>3591</v>
      </c>
      <c r="X127" s="112">
        <v>3426</v>
      </c>
      <c r="Y127" s="112">
        <v>3416</v>
      </c>
      <c r="Z127" s="112">
        <v>3640</v>
      </c>
      <c r="AB127" s="109" t="str">
        <f>TEXT(Z127,"###,###")</f>
        <v>3,640</v>
      </c>
      <c r="AD127" s="127">
        <f>Z127/$Z$7*100</f>
        <v>57.151829172554557</v>
      </c>
    </row>
    <row r="128" spans="19:32" x14ac:dyDescent="0.25">
      <c r="S128" s="101" t="s">
        <v>103</v>
      </c>
      <c r="T128" s="112"/>
      <c r="U128" s="112"/>
      <c r="V128" s="112">
        <v>2371</v>
      </c>
      <c r="W128" s="112">
        <v>2597</v>
      </c>
      <c r="X128" s="112">
        <v>2621</v>
      </c>
      <c r="Y128" s="112">
        <v>2712</v>
      </c>
      <c r="Z128" s="112">
        <v>2721</v>
      </c>
      <c r="AB128" s="109" t="str">
        <f>TEXT(Z128,"###,###")</f>
        <v>2,721</v>
      </c>
      <c r="AD128" s="127">
        <f>Z128/$Z$7*100</f>
        <v>42.722562411681579</v>
      </c>
    </row>
    <row r="130" spans="19:20" x14ac:dyDescent="0.25">
      <c r="S130" s="101" t="s">
        <v>261</v>
      </c>
      <c r="T130" s="127">
        <v>82.917255456115555</v>
      </c>
    </row>
    <row r="131" spans="19:20" x14ac:dyDescent="0.25">
      <c r="S131" s="101" t="s">
        <v>262</v>
      </c>
      <c r="T131" s="127">
        <v>8.2744543884440258</v>
      </c>
    </row>
    <row r="132" spans="19:20" x14ac:dyDescent="0.25">
      <c r="S132" s="101" t="s">
        <v>263</v>
      </c>
      <c r="T132" s="127">
        <v>8.7454859475584854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6672C18-FFEB-45B9-8EB9-0DACB6BD7C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1908EF0F-BEA7-4881-BA5F-68DB44C3FE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37C2B12-4AB1-4288-AAAA-652F763ED9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FAC3EFB-3F22-4CFF-8106-ACC636AB45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BDEFD-55AC-4F20-99B9-26872EE9315F}">
  <sheetPr codeName="Sheet11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160</v>
      </c>
      <c r="T1" s="99"/>
      <c r="U1" s="99"/>
      <c r="V1" s="99"/>
      <c r="W1" s="99"/>
      <c r="X1" s="99"/>
      <c r="Y1" s="100" t="s">
        <v>240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160</v>
      </c>
      <c r="Y3" s="105" t="s">
        <v>240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10.52 Robe,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1277</v>
      </c>
      <c r="W4" s="108">
        <v>1363</v>
      </c>
      <c r="X4" s="108">
        <v>1391</v>
      </c>
      <c r="Y4" s="108">
        <v>1466</v>
      </c>
      <c r="Z4" s="108">
        <v>1533</v>
      </c>
      <c r="AB4" s="109" t="str">
        <f>TEXT(Z4,"###,###")</f>
        <v>1,533</v>
      </c>
      <c r="AD4" s="110">
        <f>Z4/Y4-1</f>
        <v>4.5702592087312421E-2</v>
      </c>
      <c r="AF4" s="110">
        <f>Z4/V4-1</f>
        <v>0.20046985121378236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620</v>
      </c>
      <c r="W5" s="108">
        <v>674</v>
      </c>
      <c r="X5" s="108">
        <v>695</v>
      </c>
      <c r="Y5" s="108">
        <v>717</v>
      </c>
      <c r="Z5" s="108">
        <v>757</v>
      </c>
      <c r="AB5" s="109" t="str">
        <f>TEXT(Z5,"###,###")</f>
        <v>757</v>
      </c>
      <c r="AD5" s="110">
        <f t="shared" ref="AD5:AD9" si="0">Z5/Y5-1</f>
        <v>5.5788005578800481E-2</v>
      </c>
      <c r="AF5" s="110">
        <f t="shared" ref="AF5:AF9" si="1">Z5/V5-1</f>
        <v>0.22096774193548385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657</v>
      </c>
      <c r="W6" s="108">
        <v>690</v>
      </c>
      <c r="X6" s="108">
        <v>696</v>
      </c>
      <c r="Y6" s="108">
        <v>751</v>
      </c>
      <c r="Z6" s="108">
        <v>775</v>
      </c>
      <c r="AB6" s="109" t="str">
        <f>TEXT(Z6,"###,###")</f>
        <v>775</v>
      </c>
      <c r="AD6" s="110">
        <f t="shared" si="0"/>
        <v>3.1957390146471365E-2</v>
      </c>
      <c r="AF6" s="110">
        <f t="shared" si="1"/>
        <v>0.17960426179604272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848</v>
      </c>
      <c r="W7" s="108">
        <v>921</v>
      </c>
      <c r="X7" s="108">
        <v>936</v>
      </c>
      <c r="Y7" s="108">
        <v>988</v>
      </c>
      <c r="Z7" s="108">
        <v>1000</v>
      </c>
      <c r="AB7" s="109" t="str">
        <f>TEXT(Z7,"###,###")</f>
        <v>1,000</v>
      </c>
      <c r="AD7" s="110">
        <f t="shared" si="0"/>
        <v>1.2145748987854255E-2</v>
      </c>
      <c r="AF7" s="110">
        <f t="shared" si="1"/>
        <v>0.179245283018868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1,533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1,000</v>
      </c>
      <c r="P8" s="65"/>
      <c r="S8" s="107" t="s">
        <v>82</v>
      </c>
      <c r="T8" s="108"/>
      <c r="U8" s="108"/>
      <c r="V8" s="108">
        <v>25605</v>
      </c>
      <c r="W8" s="108">
        <v>24704.58</v>
      </c>
      <c r="X8" s="108">
        <v>29259.11</v>
      </c>
      <c r="Y8" s="108">
        <v>31123.31</v>
      </c>
      <c r="Z8" s="108">
        <v>31668.75</v>
      </c>
      <c r="AB8" s="109" t="str">
        <f>TEXT(Z8,"$###,###")</f>
        <v>$31,669</v>
      </c>
      <c r="AD8" s="110">
        <f t="shared" si="0"/>
        <v>1.7525128272025015E-2</v>
      </c>
      <c r="AF8" s="110">
        <f t="shared" si="1"/>
        <v>0.23681898066783824</v>
      </c>
    </row>
    <row r="9" spans="1:32" x14ac:dyDescent="0.25">
      <c r="A9" s="30" t="s">
        <v>14</v>
      </c>
      <c r="B9" s="69"/>
      <c r="C9" s="70"/>
      <c r="D9" s="71">
        <f>AD104</f>
        <v>74.168297455968684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50.9</v>
      </c>
      <c r="P9" s="72" t="s">
        <v>83</v>
      </c>
      <c r="S9" s="107" t="s">
        <v>7</v>
      </c>
      <c r="T9" s="108"/>
      <c r="U9" s="108"/>
      <c r="V9" s="108">
        <v>39338181</v>
      </c>
      <c r="W9" s="108">
        <v>45116431</v>
      </c>
      <c r="X9" s="108">
        <v>47668158</v>
      </c>
      <c r="Y9" s="108">
        <v>54292854</v>
      </c>
      <c r="Z9" s="108">
        <v>50509788</v>
      </c>
      <c r="AB9" s="109" t="str">
        <f>TEXT(Z9/1000000,"$#,###.0")&amp;" mil"</f>
        <v>$50.5 mil</v>
      </c>
      <c r="AD9" s="110">
        <f t="shared" si="0"/>
        <v>-6.967889365329738E-2</v>
      </c>
      <c r="AF9" s="110">
        <f t="shared" si="1"/>
        <v>0.28398890635029628</v>
      </c>
    </row>
    <row r="10" spans="1:32" x14ac:dyDescent="0.25">
      <c r="A10" s="30" t="s">
        <v>17</v>
      </c>
      <c r="B10" s="69"/>
      <c r="C10" s="70"/>
      <c r="D10" s="71">
        <f>AD105</f>
        <v>10.306588388780169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48.699999999999996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66.400000000000006</v>
      </c>
      <c r="P11" s="72" t="s">
        <v>83</v>
      </c>
      <c r="S11" s="107" t="s">
        <v>29</v>
      </c>
      <c r="T11" s="112"/>
      <c r="U11" s="112"/>
      <c r="V11" s="112">
        <v>969</v>
      </c>
      <c r="W11" s="112">
        <v>1012</v>
      </c>
      <c r="X11" s="112">
        <v>1050</v>
      </c>
      <c r="Y11" s="112">
        <v>1145</v>
      </c>
      <c r="Z11" s="112">
        <v>1200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20.5</v>
      </c>
      <c r="P12" s="72" t="s">
        <v>83</v>
      </c>
      <c r="S12" s="107" t="s">
        <v>30</v>
      </c>
      <c r="T12" s="112"/>
      <c r="U12" s="112"/>
      <c r="V12" s="112">
        <v>309</v>
      </c>
      <c r="W12" s="112">
        <v>346</v>
      </c>
      <c r="X12" s="112">
        <v>341</v>
      </c>
      <c r="Y12" s="112">
        <v>328</v>
      </c>
      <c r="Z12" s="112">
        <v>335</v>
      </c>
    </row>
    <row r="13" spans="1:32" ht="15" customHeight="1" x14ac:dyDescent="0.25">
      <c r="A13" s="30" t="s">
        <v>19</v>
      </c>
      <c r="B13" s="70"/>
      <c r="C13" s="70"/>
      <c r="D13" s="71">
        <f>AD108</f>
        <v>20.874103065883887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13.100000000000001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26.418786692759294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45.3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19.112850619699934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19.860279441117765</v>
      </c>
      <c r="P15" s="72" t="s">
        <v>83</v>
      </c>
      <c r="S15" s="115" t="s">
        <v>59</v>
      </c>
      <c r="T15" s="115"/>
      <c r="U15" s="116"/>
      <c r="V15" s="116">
        <v>194</v>
      </c>
      <c r="W15" s="116">
        <v>234</v>
      </c>
      <c r="X15" s="116">
        <v>238</v>
      </c>
      <c r="Y15" s="112">
        <v>242</v>
      </c>
      <c r="Z15" s="112">
        <v>252</v>
      </c>
      <c r="AB15" s="117">
        <f t="shared" ref="AB15:AB34" si="2">IF(Z15="np",0,Z15/$Z$34)</f>
        <v>0.1640625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18.199608610567513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80.139720558882232</v>
      </c>
      <c r="P16" s="37" t="s">
        <v>83</v>
      </c>
      <c r="S16" s="115" t="s">
        <v>60</v>
      </c>
      <c r="T16" s="115"/>
      <c r="U16" s="116"/>
      <c r="V16" s="116">
        <v>0</v>
      </c>
      <c r="W16" s="116">
        <v>3</v>
      </c>
      <c r="X16" s="116">
        <v>3</v>
      </c>
      <c r="Y16" s="112">
        <v>6</v>
      </c>
      <c r="Z16" s="112">
        <v>4</v>
      </c>
      <c r="AB16" s="117">
        <f t="shared" si="2"/>
        <v>2.6041666666666665E-3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46</v>
      </c>
      <c r="W17" s="116">
        <v>57</v>
      </c>
      <c r="X17" s="116">
        <v>60</v>
      </c>
      <c r="Y17" s="112">
        <v>69</v>
      </c>
      <c r="Z17" s="112">
        <v>71</v>
      </c>
      <c r="AB17" s="117">
        <f t="shared" si="2"/>
        <v>4.6223958333333336E-2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0</v>
      </c>
      <c r="W18" s="116">
        <v>0</v>
      </c>
      <c r="X18" s="116">
        <v>3</v>
      </c>
      <c r="Y18" s="112">
        <v>6</v>
      </c>
      <c r="Z18" s="112">
        <v>0</v>
      </c>
      <c r="AB18" s="117">
        <f t="shared" si="2"/>
        <v>0</v>
      </c>
    </row>
    <row r="19" spans="1:28" x14ac:dyDescent="0.25">
      <c r="A19" s="61" t="str">
        <f>$S$1&amp;" ("&amp;$V$2&amp;" to "&amp;$Z$2&amp;")"</f>
        <v>Robe (2018-19 to 2022-23)</v>
      </c>
      <c r="B19" s="61"/>
      <c r="C19" s="61"/>
      <c r="D19" s="61"/>
      <c r="E19" s="61"/>
      <c r="F19" s="61"/>
      <c r="G19" s="61" t="str">
        <f>$S$1&amp;" ("&amp;$V$2&amp;" to "&amp;$Z$2&amp;")"</f>
        <v>Robe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98</v>
      </c>
      <c r="W19" s="116">
        <v>93</v>
      </c>
      <c r="X19" s="116">
        <v>115</v>
      </c>
      <c r="Y19" s="112">
        <v>108</v>
      </c>
      <c r="Z19" s="112">
        <v>134</v>
      </c>
      <c r="AB19" s="117">
        <f t="shared" si="2"/>
        <v>8.7239583333333329E-2</v>
      </c>
    </row>
    <row r="20" spans="1:28" x14ac:dyDescent="0.25">
      <c r="S20" s="115" t="s">
        <v>64</v>
      </c>
      <c r="T20" s="115"/>
      <c r="U20" s="116"/>
      <c r="V20" s="116">
        <v>62</v>
      </c>
      <c r="W20" s="116">
        <v>64</v>
      </c>
      <c r="X20" s="116">
        <v>54</v>
      </c>
      <c r="Y20" s="112">
        <v>45</v>
      </c>
      <c r="Z20" s="112">
        <v>54</v>
      </c>
      <c r="AB20" s="117">
        <f t="shared" si="2"/>
        <v>3.515625E-2</v>
      </c>
    </row>
    <row r="21" spans="1:28" x14ac:dyDescent="0.25">
      <c r="S21" s="115" t="s">
        <v>65</v>
      </c>
      <c r="T21" s="115"/>
      <c r="U21" s="116"/>
      <c r="V21" s="116">
        <v>90</v>
      </c>
      <c r="W21" s="116">
        <v>80</v>
      </c>
      <c r="X21" s="116">
        <v>81</v>
      </c>
      <c r="Y21" s="112">
        <v>98</v>
      </c>
      <c r="Z21" s="112">
        <v>95</v>
      </c>
      <c r="AB21" s="117">
        <f t="shared" si="2"/>
        <v>6.1848958333333336E-2</v>
      </c>
    </row>
    <row r="22" spans="1:28" x14ac:dyDescent="0.25">
      <c r="S22" s="115" t="s">
        <v>66</v>
      </c>
      <c r="T22" s="115"/>
      <c r="U22" s="116"/>
      <c r="V22" s="116">
        <v>238</v>
      </c>
      <c r="W22" s="116">
        <v>217</v>
      </c>
      <c r="X22" s="116">
        <v>235</v>
      </c>
      <c r="Y22" s="112">
        <v>214</v>
      </c>
      <c r="Z22" s="112">
        <v>287</v>
      </c>
      <c r="AB22" s="117">
        <f t="shared" si="2"/>
        <v>0.18684895833333334</v>
      </c>
    </row>
    <row r="23" spans="1:28" x14ac:dyDescent="0.25">
      <c r="S23" s="115" t="s">
        <v>67</v>
      </c>
      <c r="T23" s="115"/>
      <c r="U23" s="116"/>
      <c r="V23" s="116">
        <v>43</v>
      </c>
      <c r="W23" s="116">
        <v>55</v>
      </c>
      <c r="X23" s="116">
        <v>47</v>
      </c>
      <c r="Y23" s="112">
        <v>51</v>
      </c>
      <c r="Z23" s="112">
        <v>58</v>
      </c>
      <c r="AB23" s="117">
        <f t="shared" si="2"/>
        <v>3.7760416666666664E-2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5</v>
      </c>
      <c r="X24" s="116">
        <v>3</v>
      </c>
      <c r="Y24" s="112">
        <v>5</v>
      </c>
      <c r="Z24" s="112">
        <v>5</v>
      </c>
      <c r="AB24" s="117">
        <f t="shared" si="2"/>
        <v>3.2552083333333335E-3</v>
      </c>
    </row>
    <row r="25" spans="1:28" x14ac:dyDescent="0.25">
      <c r="S25" s="115" t="s">
        <v>69</v>
      </c>
      <c r="T25" s="115"/>
      <c r="U25" s="116"/>
      <c r="V25" s="116">
        <v>23</v>
      </c>
      <c r="W25" s="116">
        <v>24</v>
      </c>
      <c r="X25" s="116">
        <v>29</v>
      </c>
      <c r="Y25" s="112">
        <v>35</v>
      </c>
      <c r="Z25" s="112">
        <v>27</v>
      </c>
      <c r="AB25" s="117">
        <f t="shared" si="2"/>
        <v>1.7578125E-2</v>
      </c>
    </row>
    <row r="26" spans="1:28" x14ac:dyDescent="0.25">
      <c r="S26" s="115" t="s">
        <v>70</v>
      </c>
      <c r="T26" s="115"/>
      <c r="U26" s="116"/>
      <c r="V26" s="116">
        <v>16</v>
      </c>
      <c r="W26" s="116">
        <v>27</v>
      </c>
      <c r="X26" s="116">
        <v>31</v>
      </c>
      <c r="Y26" s="112">
        <v>25</v>
      </c>
      <c r="Z26" s="112">
        <v>26</v>
      </c>
      <c r="AB26" s="117">
        <f t="shared" si="2"/>
        <v>1.6927083333333332E-2</v>
      </c>
    </row>
    <row r="27" spans="1:28" x14ac:dyDescent="0.25">
      <c r="S27" s="115" t="s">
        <v>71</v>
      </c>
      <c r="T27" s="115"/>
      <c r="U27" s="116"/>
      <c r="V27" s="116">
        <v>40</v>
      </c>
      <c r="W27" s="116">
        <v>40</v>
      </c>
      <c r="X27" s="116">
        <v>46</v>
      </c>
      <c r="Y27" s="112">
        <v>54</v>
      </c>
      <c r="Z27" s="112">
        <v>53</v>
      </c>
      <c r="AB27" s="117">
        <f t="shared" si="2"/>
        <v>3.4505208333333336E-2</v>
      </c>
    </row>
    <row r="28" spans="1:28" x14ac:dyDescent="0.25">
      <c r="S28" s="115" t="s">
        <v>72</v>
      </c>
      <c r="T28" s="115"/>
      <c r="U28" s="116"/>
      <c r="V28" s="116">
        <v>49</v>
      </c>
      <c r="W28" s="116">
        <v>50</v>
      </c>
      <c r="X28" s="116">
        <v>50</v>
      </c>
      <c r="Y28" s="112">
        <v>65</v>
      </c>
      <c r="Z28" s="112">
        <v>72</v>
      </c>
      <c r="AB28" s="117">
        <f t="shared" si="2"/>
        <v>4.6875E-2</v>
      </c>
    </row>
    <row r="29" spans="1:28" x14ac:dyDescent="0.25">
      <c r="S29" s="115" t="s">
        <v>73</v>
      </c>
      <c r="T29" s="115"/>
      <c r="U29" s="116"/>
      <c r="V29" s="116">
        <v>49</v>
      </c>
      <c r="W29" s="116">
        <v>42</v>
      </c>
      <c r="X29" s="116">
        <v>44</v>
      </c>
      <c r="Y29" s="112">
        <v>67</v>
      </c>
      <c r="Z29" s="112">
        <v>56</v>
      </c>
      <c r="AB29" s="117">
        <f t="shared" si="2"/>
        <v>3.6458333333333336E-2</v>
      </c>
    </row>
    <row r="30" spans="1:28" x14ac:dyDescent="0.25">
      <c r="S30" s="115" t="s">
        <v>74</v>
      </c>
      <c r="T30" s="115"/>
      <c r="U30" s="116"/>
      <c r="V30" s="116">
        <v>59</v>
      </c>
      <c r="W30" s="116">
        <v>62</v>
      </c>
      <c r="X30" s="116">
        <v>70</v>
      </c>
      <c r="Y30" s="112">
        <v>75</v>
      </c>
      <c r="Z30" s="112">
        <v>69</v>
      </c>
      <c r="AB30" s="117">
        <f t="shared" si="2"/>
        <v>4.4921875E-2</v>
      </c>
    </row>
    <row r="31" spans="1:28" x14ac:dyDescent="0.25">
      <c r="S31" s="115" t="s">
        <v>75</v>
      </c>
      <c r="T31" s="115"/>
      <c r="U31" s="116"/>
      <c r="V31" s="116">
        <v>46</v>
      </c>
      <c r="W31" s="116">
        <v>62</v>
      </c>
      <c r="X31" s="116">
        <v>61</v>
      </c>
      <c r="Y31" s="112">
        <v>68</v>
      </c>
      <c r="Z31" s="112">
        <v>63</v>
      </c>
      <c r="AB31" s="117">
        <f t="shared" si="2"/>
        <v>4.1015625E-2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16</v>
      </c>
      <c r="W32" s="116">
        <v>12</v>
      </c>
      <c r="X32" s="116">
        <v>12</v>
      </c>
      <c r="Y32" s="112">
        <v>26</v>
      </c>
      <c r="Z32" s="112">
        <v>32</v>
      </c>
      <c r="AB32" s="117">
        <f t="shared" si="2"/>
        <v>2.0833333333333332E-2</v>
      </c>
    </row>
    <row r="33" spans="19:32" x14ac:dyDescent="0.25">
      <c r="S33" s="115" t="s">
        <v>77</v>
      </c>
      <c r="T33" s="115"/>
      <c r="U33" s="116"/>
      <c r="V33" s="116">
        <v>22</v>
      </c>
      <c r="W33" s="116">
        <v>25</v>
      </c>
      <c r="X33" s="116">
        <v>33</v>
      </c>
      <c r="Y33" s="112">
        <v>27</v>
      </c>
      <c r="Z33" s="112">
        <v>43</v>
      </c>
      <c r="AB33" s="117">
        <f t="shared" si="2"/>
        <v>2.7994791666666668E-2</v>
      </c>
    </row>
    <row r="34" spans="19:32" x14ac:dyDescent="0.25">
      <c r="S34" s="118" t="s">
        <v>53</v>
      </c>
      <c r="T34" s="118"/>
      <c r="U34" s="119"/>
      <c r="V34" s="119">
        <v>1275</v>
      </c>
      <c r="W34" s="119">
        <v>1358</v>
      </c>
      <c r="X34" s="119">
        <v>1391</v>
      </c>
      <c r="Y34" s="120">
        <v>1469</v>
      </c>
      <c r="Z34" s="120">
        <v>1536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691</v>
      </c>
      <c r="W37" s="112">
        <v>758</v>
      </c>
      <c r="X37" s="112">
        <v>759</v>
      </c>
      <c r="Y37" s="112">
        <v>806</v>
      </c>
      <c r="Z37" s="112">
        <v>803</v>
      </c>
      <c r="AB37" s="132">
        <f>Z37/Z40*100</f>
        <v>80.139720558882232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162</v>
      </c>
      <c r="W38" s="112">
        <v>162</v>
      </c>
      <c r="X38" s="112">
        <v>179</v>
      </c>
      <c r="Y38" s="112">
        <v>186</v>
      </c>
      <c r="Z38" s="112">
        <v>199</v>
      </c>
      <c r="AB38" s="132">
        <f>Z38/Z40*100</f>
        <v>19.860279441117765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853</v>
      </c>
      <c r="W40" s="112">
        <v>920</v>
      </c>
      <c r="X40" s="112">
        <v>938</v>
      </c>
      <c r="Y40" s="112">
        <v>992</v>
      </c>
      <c r="Z40" s="112">
        <v>1002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8</v>
      </c>
      <c r="X44" s="112">
        <v>10</v>
      </c>
      <c r="Y44" s="112">
        <v>6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12</v>
      </c>
      <c r="W45" s="112">
        <v>16</v>
      </c>
      <c r="X45" s="112">
        <v>24</v>
      </c>
      <c r="Y45" s="112">
        <v>18</v>
      </c>
      <c r="Z45" s="112">
        <v>39</v>
      </c>
    </row>
    <row r="46" spans="19:32" x14ac:dyDescent="0.25">
      <c r="S46" s="115" t="s">
        <v>38</v>
      </c>
      <c r="T46" s="115"/>
      <c r="U46" s="112"/>
      <c r="V46" s="112">
        <v>41</v>
      </c>
      <c r="W46" s="112">
        <v>44</v>
      </c>
      <c r="X46" s="112">
        <v>58</v>
      </c>
      <c r="Y46" s="112">
        <v>62</v>
      </c>
      <c r="Z46" s="112">
        <v>45</v>
      </c>
    </row>
    <row r="47" spans="19:32" x14ac:dyDescent="0.25">
      <c r="S47" s="115" t="s">
        <v>39</v>
      </c>
      <c r="T47" s="115"/>
      <c r="U47" s="112"/>
      <c r="V47" s="112">
        <v>61</v>
      </c>
      <c r="W47" s="112">
        <v>61</v>
      </c>
      <c r="X47" s="112">
        <v>49</v>
      </c>
      <c r="Y47" s="112">
        <v>53</v>
      </c>
      <c r="Z47" s="112">
        <v>80</v>
      </c>
    </row>
    <row r="48" spans="19:32" x14ac:dyDescent="0.25">
      <c r="S48" s="115" t="s">
        <v>40</v>
      </c>
      <c r="T48" s="115"/>
      <c r="U48" s="112"/>
      <c r="V48" s="112">
        <v>71</v>
      </c>
      <c r="W48" s="112">
        <v>87</v>
      </c>
      <c r="X48" s="112">
        <v>79</v>
      </c>
      <c r="Y48" s="112">
        <v>87</v>
      </c>
      <c r="Z48" s="112">
        <v>93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53</v>
      </c>
      <c r="W49" s="112">
        <v>41</v>
      </c>
      <c r="X49" s="112">
        <v>39</v>
      </c>
      <c r="Y49" s="112">
        <v>42</v>
      </c>
      <c r="Z49" s="112">
        <v>50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Robe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46</v>
      </c>
      <c r="W50" s="112">
        <v>45</v>
      </c>
      <c r="X50" s="112">
        <v>59</v>
      </c>
      <c r="Y50" s="112">
        <v>65</v>
      </c>
      <c r="Z50" s="112">
        <v>63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38</v>
      </c>
      <c r="W51" s="112">
        <v>33</v>
      </c>
      <c r="X51" s="112">
        <v>35</v>
      </c>
      <c r="Y51" s="112">
        <v>38</v>
      </c>
      <c r="Z51" s="112">
        <v>50</v>
      </c>
    </row>
    <row r="52" spans="1:26" ht="15" customHeight="1" x14ac:dyDescent="0.25">
      <c r="S52" s="115" t="s">
        <v>44</v>
      </c>
      <c r="T52" s="115"/>
      <c r="U52" s="112"/>
      <c r="V52" s="112">
        <v>55</v>
      </c>
      <c r="W52" s="112">
        <v>80</v>
      </c>
      <c r="X52" s="112">
        <v>64</v>
      </c>
      <c r="Y52" s="112">
        <v>51</v>
      </c>
      <c r="Z52" s="112">
        <v>43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47</v>
      </c>
      <c r="W53" s="112">
        <v>60</v>
      </c>
      <c r="X53" s="112">
        <v>61</v>
      </c>
      <c r="Y53" s="112">
        <v>67</v>
      </c>
      <c r="Z53" s="112">
        <v>74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53</v>
      </c>
      <c r="W54" s="112">
        <v>60</v>
      </c>
      <c r="X54" s="112">
        <v>65</v>
      </c>
      <c r="Y54" s="112">
        <v>70</v>
      </c>
      <c r="Z54" s="112">
        <v>63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58</v>
      </c>
      <c r="W55" s="112">
        <v>57</v>
      </c>
      <c r="X55" s="112">
        <v>63</v>
      </c>
      <c r="Y55" s="112">
        <v>65</v>
      </c>
      <c r="Z55" s="112">
        <v>69</v>
      </c>
    </row>
    <row r="56" spans="1:26" ht="15" customHeight="1" x14ac:dyDescent="0.25">
      <c r="S56" s="115" t="s">
        <v>48</v>
      </c>
      <c r="T56" s="115"/>
      <c r="U56" s="112"/>
      <c r="V56" s="112">
        <v>39</v>
      </c>
      <c r="W56" s="112">
        <v>44</v>
      </c>
      <c r="X56" s="112">
        <v>41</v>
      </c>
      <c r="Y56" s="112">
        <v>28</v>
      </c>
      <c r="Z56" s="112">
        <v>40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11</v>
      </c>
      <c r="W57" s="112">
        <v>23</v>
      </c>
      <c r="X57" s="112">
        <v>23</v>
      </c>
      <c r="Y57" s="112">
        <v>22</v>
      </c>
      <c r="Z57" s="112">
        <v>25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14</v>
      </c>
      <c r="W58" s="112">
        <v>13</v>
      </c>
      <c r="X58" s="112">
        <v>13</v>
      </c>
      <c r="Y58" s="112">
        <v>13</v>
      </c>
      <c r="Z58" s="112">
        <v>10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4</v>
      </c>
      <c r="W59" s="112">
        <v>4</v>
      </c>
      <c r="X59" s="112">
        <v>7</v>
      </c>
      <c r="Y59" s="112">
        <v>11</v>
      </c>
      <c r="Z59" s="112">
        <v>10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5</v>
      </c>
      <c r="Y60" s="112">
        <v>8</v>
      </c>
      <c r="Z60" s="112">
        <v>8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619</v>
      </c>
      <c r="W61" s="112">
        <v>671</v>
      </c>
      <c r="X61" s="112">
        <v>695</v>
      </c>
      <c r="Y61" s="112">
        <v>718</v>
      </c>
      <c r="Z61" s="112">
        <v>761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15</v>
      </c>
      <c r="W63" s="112">
        <v>14</v>
      </c>
      <c r="X63" s="112">
        <v>16</v>
      </c>
      <c r="Y63" s="112">
        <v>9</v>
      </c>
      <c r="Z63" s="112">
        <v>11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11</v>
      </c>
      <c r="W64" s="112">
        <v>20</v>
      </c>
      <c r="X64" s="112">
        <v>21</v>
      </c>
      <c r="Y64" s="112">
        <v>37</v>
      </c>
      <c r="Z64" s="112">
        <v>46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Robe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39</v>
      </c>
      <c r="W65" s="112">
        <v>36</v>
      </c>
      <c r="X65" s="112">
        <v>35</v>
      </c>
      <c r="Y65" s="112">
        <v>29</v>
      </c>
      <c r="Z65" s="112">
        <v>32</v>
      </c>
    </row>
    <row r="66" spans="1:26" x14ac:dyDescent="0.25">
      <c r="S66" s="115" t="s">
        <v>39</v>
      </c>
      <c r="T66" s="115"/>
      <c r="U66" s="112"/>
      <c r="V66" s="112">
        <v>57</v>
      </c>
      <c r="W66" s="112">
        <v>61</v>
      </c>
      <c r="X66" s="112">
        <v>70</v>
      </c>
      <c r="Y66" s="112">
        <v>73</v>
      </c>
      <c r="Z66" s="112">
        <v>68</v>
      </c>
    </row>
    <row r="67" spans="1:26" x14ac:dyDescent="0.25">
      <c r="S67" s="115" t="s">
        <v>40</v>
      </c>
      <c r="T67" s="115"/>
      <c r="U67" s="112"/>
      <c r="V67" s="112">
        <v>62</v>
      </c>
      <c r="W67" s="112">
        <v>57</v>
      </c>
      <c r="X67" s="112">
        <v>65</v>
      </c>
      <c r="Y67" s="112">
        <v>69</v>
      </c>
      <c r="Z67" s="112">
        <v>69</v>
      </c>
    </row>
    <row r="68" spans="1:26" x14ac:dyDescent="0.25">
      <c r="S68" s="115" t="s">
        <v>41</v>
      </c>
      <c r="T68" s="115"/>
      <c r="U68" s="112"/>
      <c r="V68" s="112">
        <v>84</v>
      </c>
      <c r="W68" s="112">
        <v>66</v>
      </c>
      <c r="X68" s="112">
        <v>41</v>
      </c>
      <c r="Y68" s="112">
        <v>39</v>
      </c>
      <c r="Z68" s="112">
        <v>71</v>
      </c>
    </row>
    <row r="69" spans="1:26" x14ac:dyDescent="0.25">
      <c r="S69" s="115" t="s">
        <v>42</v>
      </c>
      <c r="T69" s="115"/>
      <c r="U69" s="112"/>
      <c r="V69" s="112">
        <v>41</v>
      </c>
      <c r="W69" s="112">
        <v>46</v>
      </c>
      <c r="X69" s="112">
        <v>56</v>
      </c>
      <c r="Y69" s="112">
        <v>77</v>
      </c>
      <c r="Z69" s="112">
        <v>74</v>
      </c>
    </row>
    <row r="70" spans="1:26" x14ac:dyDescent="0.25">
      <c r="S70" s="115" t="s">
        <v>43</v>
      </c>
      <c r="T70" s="115"/>
      <c r="U70" s="112"/>
      <c r="V70" s="112">
        <v>55</v>
      </c>
      <c r="W70" s="112">
        <v>57</v>
      </c>
      <c r="X70" s="112">
        <v>50</v>
      </c>
      <c r="Y70" s="112">
        <v>48</v>
      </c>
      <c r="Z70" s="112">
        <v>52</v>
      </c>
    </row>
    <row r="71" spans="1:26" x14ac:dyDescent="0.25">
      <c r="S71" s="115" t="s">
        <v>44</v>
      </c>
      <c r="T71" s="115"/>
      <c r="U71" s="112"/>
      <c r="V71" s="112">
        <v>41</v>
      </c>
      <c r="W71" s="112">
        <v>45</v>
      </c>
      <c r="X71" s="112">
        <v>47</v>
      </c>
      <c r="Y71" s="112">
        <v>66</v>
      </c>
      <c r="Z71" s="112">
        <v>59</v>
      </c>
    </row>
    <row r="72" spans="1:26" x14ac:dyDescent="0.25">
      <c r="S72" s="115" t="s">
        <v>45</v>
      </c>
      <c r="T72" s="115"/>
      <c r="U72" s="112"/>
      <c r="V72" s="112">
        <v>61</v>
      </c>
      <c r="W72" s="112">
        <v>65</v>
      </c>
      <c r="X72" s="112">
        <v>59</v>
      </c>
      <c r="Y72" s="112">
        <v>57</v>
      </c>
      <c r="Z72" s="112">
        <v>53</v>
      </c>
    </row>
    <row r="73" spans="1:26" x14ac:dyDescent="0.25">
      <c r="S73" s="115" t="s">
        <v>46</v>
      </c>
      <c r="T73" s="115"/>
      <c r="U73" s="112"/>
      <c r="V73" s="112">
        <v>63</v>
      </c>
      <c r="W73" s="112">
        <v>77</v>
      </c>
      <c r="X73" s="112">
        <v>89</v>
      </c>
      <c r="Y73" s="112">
        <v>97</v>
      </c>
      <c r="Z73" s="112">
        <v>92</v>
      </c>
    </row>
    <row r="74" spans="1:26" x14ac:dyDescent="0.25">
      <c r="S74" s="115" t="s">
        <v>47</v>
      </c>
      <c r="T74" s="115"/>
      <c r="U74" s="112"/>
      <c r="V74" s="112">
        <v>54</v>
      </c>
      <c r="W74" s="112">
        <v>58</v>
      </c>
      <c r="X74" s="112">
        <v>58</v>
      </c>
      <c r="Y74" s="112">
        <v>52</v>
      </c>
      <c r="Z74" s="112">
        <v>59</v>
      </c>
    </row>
    <row r="75" spans="1:26" x14ac:dyDescent="0.25">
      <c r="S75" s="115" t="s">
        <v>48</v>
      </c>
      <c r="T75" s="115"/>
      <c r="U75" s="112"/>
      <c r="V75" s="112">
        <v>39</v>
      </c>
      <c r="W75" s="112">
        <v>37</v>
      </c>
      <c r="X75" s="112">
        <v>42</v>
      </c>
      <c r="Y75" s="112">
        <v>45</v>
      </c>
      <c r="Z75" s="112">
        <v>47</v>
      </c>
    </row>
    <row r="76" spans="1:26" x14ac:dyDescent="0.25">
      <c r="S76" s="115" t="s">
        <v>49</v>
      </c>
      <c r="T76" s="115"/>
      <c r="U76" s="112"/>
      <c r="V76" s="112">
        <v>20</v>
      </c>
      <c r="W76" s="112">
        <v>32</v>
      </c>
      <c r="X76" s="112">
        <v>29</v>
      </c>
      <c r="Y76" s="112">
        <v>25</v>
      </c>
      <c r="Z76" s="112">
        <v>26</v>
      </c>
    </row>
    <row r="77" spans="1:26" x14ac:dyDescent="0.25">
      <c r="S77" s="115" t="s">
        <v>50</v>
      </c>
      <c r="T77" s="115"/>
      <c r="U77" s="112"/>
      <c r="V77" s="112">
        <v>9</v>
      </c>
      <c r="W77" s="112">
        <v>9</v>
      </c>
      <c r="X77" s="112">
        <v>11</v>
      </c>
      <c r="Y77" s="112">
        <v>11</v>
      </c>
      <c r="Z77" s="112">
        <v>11</v>
      </c>
    </row>
    <row r="78" spans="1:26" x14ac:dyDescent="0.25">
      <c r="S78" s="115" t="s">
        <v>51</v>
      </c>
      <c r="T78" s="115"/>
      <c r="U78" s="112"/>
      <c r="V78" s="112">
        <v>4</v>
      </c>
      <c r="W78" s="112">
        <v>5</v>
      </c>
      <c r="X78" s="112">
        <v>4</v>
      </c>
      <c r="Y78" s="112">
        <v>10</v>
      </c>
      <c r="Z78" s="112">
        <v>6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3</v>
      </c>
      <c r="Y79" s="112">
        <v>3</v>
      </c>
      <c r="Z79" s="112">
        <v>7</v>
      </c>
    </row>
    <row r="80" spans="1:26" x14ac:dyDescent="0.25">
      <c r="S80" s="118" t="s">
        <v>53</v>
      </c>
      <c r="T80" s="118"/>
      <c r="U80" s="112"/>
      <c r="V80" s="112">
        <v>660</v>
      </c>
      <c r="W80" s="112">
        <v>688</v>
      </c>
      <c r="X80" s="112">
        <v>696</v>
      </c>
      <c r="Y80" s="112">
        <v>752</v>
      </c>
      <c r="Z80" s="112">
        <v>774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Robe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46</v>
      </c>
      <c r="W83" s="112">
        <v>50</v>
      </c>
      <c r="X83" s="112">
        <v>53</v>
      </c>
      <c r="Y83" s="112">
        <v>56</v>
      </c>
      <c r="Z83" s="112">
        <v>57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20</v>
      </c>
      <c r="W84" s="112">
        <v>20</v>
      </c>
      <c r="X84" s="112">
        <v>19</v>
      </c>
      <c r="Y84" s="112">
        <v>25</v>
      </c>
      <c r="Z84" s="112">
        <v>19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58</v>
      </c>
      <c r="W85" s="112">
        <v>67</v>
      </c>
      <c r="X85" s="112">
        <v>71</v>
      </c>
      <c r="Y85" s="112">
        <v>89</v>
      </c>
      <c r="Z85" s="112">
        <v>86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1,533</v>
      </c>
      <c r="D86" s="94">
        <f t="shared" ref="D86:D91" si="4">AD4</f>
        <v>4.5702592087312421E-2</v>
      </c>
      <c r="E86" s="95">
        <f t="shared" ref="E86:E91" si="5">AD4</f>
        <v>4.5702592087312421E-2</v>
      </c>
      <c r="F86" s="94">
        <f t="shared" ref="F86:F91" si="6">AF4</f>
        <v>0.20046985121378236</v>
      </c>
      <c r="G86" s="95">
        <f t="shared" ref="G86:G91" si="7">AF4</f>
        <v>0.20046985121378236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14</v>
      </c>
      <c r="W86" s="112">
        <v>18</v>
      </c>
      <c r="X86" s="112">
        <v>18</v>
      </c>
      <c r="Y86" s="112">
        <v>26</v>
      </c>
      <c r="Z86" s="112">
        <v>30</v>
      </c>
    </row>
    <row r="87" spans="1:30" ht="15" customHeight="1" x14ac:dyDescent="0.25">
      <c r="A87" s="96" t="s">
        <v>4</v>
      </c>
      <c r="B87" s="49"/>
      <c r="C87" s="97" t="str">
        <f t="shared" si="3"/>
        <v>757</v>
      </c>
      <c r="D87" s="94">
        <f t="shared" si="4"/>
        <v>5.5788005578800481E-2</v>
      </c>
      <c r="E87" s="95">
        <f t="shared" si="5"/>
        <v>5.5788005578800481E-2</v>
      </c>
      <c r="F87" s="94">
        <f t="shared" si="6"/>
        <v>0.22096774193548385</v>
      </c>
      <c r="G87" s="95">
        <f t="shared" si="7"/>
        <v>0.22096774193548385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7</v>
      </c>
      <c r="W87" s="112">
        <v>9</v>
      </c>
      <c r="X87" s="112">
        <v>7</v>
      </c>
      <c r="Y87" s="112">
        <v>5</v>
      </c>
      <c r="Z87" s="112">
        <v>6</v>
      </c>
    </row>
    <row r="88" spans="1:30" ht="15" customHeight="1" x14ac:dyDescent="0.25">
      <c r="A88" s="96" t="s">
        <v>5</v>
      </c>
      <c r="B88" s="49"/>
      <c r="C88" s="97" t="str">
        <f t="shared" si="3"/>
        <v>775</v>
      </c>
      <c r="D88" s="94">
        <f t="shared" si="4"/>
        <v>3.1957390146471365E-2</v>
      </c>
      <c r="E88" s="95">
        <f t="shared" si="5"/>
        <v>3.1957390146471365E-2</v>
      </c>
      <c r="F88" s="94">
        <f t="shared" si="6"/>
        <v>0.17960426179604272</v>
      </c>
      <c r="G88" s="95">
        <f t="shared" si="7"/>
        <v>0.17960426179604272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25</v>
      </c>
      <c r="W88" s="112">
        <v>23</v>
      </c>
      <c r="X88" s="112">
        <v>18</v>
      </c>
      <c r="Y88" s="112">
        <v>16</v>
      </c>
      <c r="Z88" s="112">
        <v>15</v>
      </c>
    </row>
    <row r="89" spans="1:30" ht="15" customHeight="1" x14ac:dyDescent="0.25">
      <c r="A89" s="49" t="s">
        <v>6</v>
      </c>
      <c r="B89" s="49"/>
      <c r="C89" s="97" t="str">
        <f t="shared" si="3"/>
        <v>1,000</v>
      </c>
      <c r="D89" s="94">
        <f t="shared" si="4"/>
        <v>1.2145748987854255E-2</v>
      </c>
      <c r="E89" s="95">
        <f t="shared" si="5"/>
        <v>1.2145748987854255E-2</v>
      </c>
      <c r="F89" s="94">
        <f t="shared" si="6"/>
        <v>0.179245283018868</v>
      </c>
      <c r="G89" s="95">
        <f t="shared" si="7"/>
        <v>0.179245283018868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25</v>
      </c>
      <c r="W89" s="112">
        <v>33</v>
      </c>
      <c r="X89" s="112">
        <v>26</v>
      </c>
      <c r="Y89" s="112">
        <v>32</v>
      </c>
      <c r="Z89" s="112">
        <v>37</v>
      </c>
    </row>
    <row r="90" spans="1:30" ht="15" customHeight="1" x14ac:dyDescent="0.25">
      <c r="A90" s="49" t="s">
        <v>95</v>
      </c>
      <c r="B90" s="49"/>
      <c r="C90" s="97" t="str">
        <f t="shared" si="3"/>
        <v>$31,669</v>
      </c>
      <c r="D90" s="94">
        <f t="shared" si="4"/>
        <v>1.7525128272025015E-2</v>
      </c>
      <c r="E90" s="95">
        <f t="shared" si="5"/>
        <v>1.7525128272025015E-2</v>
      </c>
      <c r="F90" s="94">
        <f t="shared" si="6"/>
        <v>0.23681898066783824</v>
      </c>
      <c r="G90" s="95">
        <f t="shared" si="7"/>
        <v>0.23681898066783824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81</v>
      </c>
      <c r="W90" s="112">
        <v>85</v>
      </c>
      <c r="X90" s="112">
        <v>82</v>
      </c>
      <c r="Y90" s="112">
        <v>87</v>
      </c>
      <c r="Z90" s="112">
        <v>80</v>
      </c>
    </row>
    <row r="91" spans="1:30" ht="15" customHeight="1" x14ac:dyDescent="0.25">
      <c r="A91" s="49" t="s">
        <v>7</v>
      </c>
      <c r="B91" s="49"/>
      <c r="C91" s="97" t="str">
        <f t="shared" si="3"/>
        <v>$50.5 mil</v>
      </c>
      <c r="D91" s="94">
        <f t="shared" si="4"/>
        <v>-6.967889365329738E-2</v>
      </c>
      <c r="E91" s="95">
        <f t="shared" si="5"/>
        <v>-6.967889365329738E-2</v>
      </c>
      <c r="F91" s="94">
        <f t="shared" si="6"/>
        <v>0.28398890635029628</v>
      </c>
      <c r="G91" s="95">
        <f t="shared" si="7"/>
        <v>0.28398890635029628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427</v>
      </c>
      <c r="W91" s="112">
        <v>471</v>
      </c>
      <c r="X91" s="112">
        <v>485</v>
      </c>
      <c r="Y91" s="112">
        <v>507</v>
      </c>
      <c r="Z91" s="112">
        <v>512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28</v>
      </c>
      <c r="W93" s="112">
        <v>36</v>
      </c>
      <c r="X93" s="112">
        <v>40</v>
      </c>
      <c r="Y93" s="112">
        <v>38</v>
      </c>
      <c r="Z93" s="112">
        <v>42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54</v>
      </c>
      <c r="W94" s="112">
        <v>59</v>
      </c>
      <c r="X94" s="112">
        <v>50</v>
      </c>
      <c r="Y94" s="112">
        <v>46</v>
      </c>
      <c r="Z94" s="112">
        <v>54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17</v>
      </c>
      <c r="W95" s="112">
        <v>14</v>
      </c>
      <c r="X95" s="112">
        <v>17</v>
      </c>
      <c r="Y95" s="112">
        <v>9</v>
      </c>
      <c r="Z95" s="112">
        <v>14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68</v>
      </c>
      <c r="W96" s="112">
        <v>75</v>
      </c>
      <c r="X96" s="112">
        <v>70</v>
      </c>
      <c r="Y96" s="112">
        <v>75</v>
      </c>
      <c r="Z96" s="112">
        <v>80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44</v>
      </c>
      <c r="W97" s="112">
        <v>58</v>
      </c>
      <c r="X97" s="112">
        <v>51</v>
      </c>
      <c r="Y97" s="112">
        <v>67</v>
      </c>
      <c r="Z97" s="112">
        <v>58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36</v>
      </c>
      <c r="W98" s="112">
        <v>37</v>
      </c>
      <c r="X98" s="112">
        <v>33</v>
      </c>
      <c r="Y98" s="112">
        <v>45</v>
      </c>
      <c r="Z98" s="112">
        <v>44</v>
      </c>
    </row>
    <row r="99" spans="1:32" ht="15" customHeight="1" x14ac:dyDescent="0.25">
      <c r="S99" s="115" t="s">
        <v>188</v>
      </c>
      <c r="T99" s="115"/>
      <c r="U99" s="112"/>
      <c r="V99" s="112">
        <v>5</v>
      </c>
      <c r="W99" s="112">
        <v>7</v>
      </c>
      <c r="X99" s="112">
        <v>5</v>
      </c>
      <c r="Y99" s="112">
        <v>6</v>
      </c>
      <c r="Z99" s="112">
        <v>9</v>
      </c>
    </row>
    <row r="100" spans="1:32" ht="15" customHeight="1" x14ac:dyDescent="0.25">
      <c r="S100" s="115" t="s">
        <v>58</v>
      </c>
      <c r="T100" s="115"/>
      <c r="U100" s="112"/>
      <c r="V100" s="112">
        <v>53</v>
      </c>
      <c r="W100" s="112">
        <v>48</v>
      </c>
      <c r="X100" s="112">
        <v>42</v>
      </c>
      <c r="Y100" s="112">
        <v>50</v>
      </c>
      <c r="Z100" s="112">
        <v>45</v>
      </c>
    </row>
    <row r="101" spans="1:32" x14ac:dyDescent="0.25">
      <c r="A101" s="18"/>
      <c r="S101" s="118" t="s">
        <v>53</v>
      </c>
      <c r="T101" s="118"/>
      <c r="U101" s="112"/>
      <c r="V101" s="112">
        <v>422</v>
      </c>
      <c r="W101" s="112">
        <v>454</v>
      </c>
      <c r="X101" s="112">
        <v>447</v>
      </c>
      <c r="Y101" s="112">
        <v>486</v>
      </c>
      <c r="Z101" s="112">
        <v>487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914</v>
      </c>
      <c r="W104" s="112">
        <v>973</v>
      </c>
      <c r="X104" s="112">
        <v>976</v>
      </c>
      <c r="Y104" s="112">
        <v>1008</v>
      </c>
      <c r="Z104" s="112">
        <v>1137</v>
      </c>
      <c r="AB104" s="109" t="str">
        <f>TEXT(Z104,"###,###")</f>
        <v>1,137</v>
      </c>
      <c r="AD104" s="130">
        <f>Z104/($Z$4)*100</f>
        <v>74.168297455968684</v>
      </c>
      <c r="AF104" s="109"/>
    </row>
    <row r="105" spans="1:32" x14ac:dyDescent="0.25">
      <c r="S105" s="115" t="s">
        <v>17</v>
      </c>
      <c r="T105" s="115"/>
      <c r="U105" s="112"/>
      <c r="V105" s="112">
        <v>141</v>
      </c>
      <c r="W105" s="112">
        <v>144</v>
      </c>
      <c r="X105" s="112">
        <v>152</v>
      </c>
      <c r="Y105" s="112">
        <v>179</v>
      </c>
      <c r="Z105" s="112">
        <v>158</v>
      </c>
      <c r="AB105" s="109" t="str">
        <f>TEXT(Z105,"###,###")</f>
        <v>158</v>
      </c>
      <c r="AD105" s="130">
        <f>Z105/($Z$4)*100</f>
        <v>10.306588388780169</v>
      </c>
      <c r="AF105" s="109"/>
    </row>
    <row r="106" spans="1:32" x14ac:dyDescent="0.25">
      <c r="S106" s="118" t="s">
        <v>53</v>
      </c>
      <c r="T106" s="118"/>
      <c r="U106" s="120"/>
      <c r="V106" s="120">
        <v>1055</v>
      </c>
      <c r="W106" s="120">
        <v>1117</v>
      </c>
      <c r="X106" s="120">
        <v>1128</v>
      </c>
      <c r="Y106" s="120">
        <v>1187</v>
      </c>
      <c r="Z106" s="120">
        <v>1295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291</v>
      </c>
      <c r="W108" s="112">
        <v>304</v>
      </c>
      <c r="X108" s="112">
        <v>333</v>
      </c>
      <c r="Y108" s="112">
        <v>334</v>
      </c>
      <c r="Z108" s="112">
        <v>320</v>
      </c>
      <c r="AB108" s="109" t="str">
        <f>TEXT(Z108,"###,###")</f>
        <v>320</v>
      </c>
      <c r="AD108" s="130">
        <f>Z108/($Z$4)*100</f>
        <v>20.874103065883887</v>
      </c>
      <c r="AF108" s="109"/>
    </row>
    <row r="109" spans="1:32" x14ac:dyDescent="0.25">
      <c r="S109" s="115" t="s">
        <v>20</v>
      </c>
      <c r="T109" s="115"/>
      <c r="U109" s="112"/>
      <c r="V109" s="112">
        <v>287</v>
      </c>
      <c r="W109" s="112">
        <v>317</v>
      </c>
      <c r="X109" s="112">
        <v>327</v>
      </c>
      <c r="Y109" s="112">
        <v>315</v>
      </c>
      <c r="Z109" s="112">
        <v>405</v>
      </c>
      <c r="AB109" s="109" t="str">
        <f>TEXT(Z109,"###,###")</f>
        <v>405</v>
      </c>
      <c r="AD109" s="130">
        <f>Z109/($Z$4)*100</f>
        <v>26.418786692759294</v>
      </c>
      <c r="AF109" s="109"/>
    </row>
    <row r="110" spans="1:32" x14ac:dyDescent="0.25">
      <c r="S110" s="115" t="s">
        <v>21</v>
      </c>
      <c r="T110" s="115"/>
      <c r="U110" s="112"/>
      <c r="V110" s="112">
        <v>257</v>
      </c>
      <c r="W110" s="112">
        <v>249</v>
      </c>
      <c r="X110" s="112">
        <v>247</v>
      </c>
      <c r="Y110" s="112">
        <v>272</v>
      </c>
      <c r="Z110" s="112">
        <v>293</v>
      </c>
      <c r="AB110" s="109" t="str">
        <f>TEXT(Z110,"###,###")</f>
        <v>293</v>
      </c>
      <c r="AD110" s="130">
        <f>Z110/($Z$4)*100</f>
        <v>19.112850619699934</v>
      </c>
      <c r="AF110" s="109"/>
    </row>
    <row r="111" spans="1:32" x14ac:dyDescent="0.25">
      <c r="S111" s="115" t="s">
        <v>22</v>
      </c>
      <c r="T111" s="115"/>
      <c r="U111" s="112"/>
      <c r="V111" s="112">
        <v>183</v>
      </c>
      <c r="W111" s="112">
        <v>180</v>
      </c>
      <c r="X111" s="112">
        <v>221</v>
      </c>
      <c r="Y111" s="112">
        <v>269</v>
      </c>
      <c r="Z111" s="112">
        <v>279</v>
      </c>
      <c r="AB111" s="109" t="str">
        <f>TEXT(Z111,"###,###")</f>
        <v>279</v>
      </c>
      <c r="AD111" s="130">
        <f>Z111/($Z$4)*100</f>
        <v>18.199608610567513</v>
      </c>
      <c r="AF111" s="109"/>
    </row>
    <row r="112" spans="1:32" x14ac:dyDescent="0.25">
      <c r="S112" s="118" t="s">
        <v>53</v>
      </c>
      <c r="T112" s="118"/>
      <c r="U112" s="112"/>
      <c r="V112" s="112">
        <v>1275</v>
      </c>
      <c r="W112" s="112">
        <v>1363</v>
      </c>
      <c r="X112" s="112">
        <v>1391</v>
      </c>
      <c r="Y112" s="112">
        <v>1469</v>
      </c>
      <c r="Z112" s="112">
        <v>1535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44.68</v>
      </c>
      <c r="W118" s="131">
        <v>45.13</v>
      </c>
      <c r="X118" s="131">
        <v>45.65</v>
      </c>
      <c r="Y118" s="131">
        <v>45.15</v>
      </c>
      <c r="Z118" s="131">
        <v>45.34</v>
      </c>
      <c r="AB118" s="109" t="str">
        <f>TEXT(Z118,"##.0")</f>
        <v>45.3</v>
      </c>
    </row>
    <row r="120" spans="19:32" x14ac:dyDescent="0.25">
      <c r="S120" s="101" t="s">
        <v>97</v>
      </c>
      <c r="T120" s="112"/>
      <c r="U120" s="112"/>
      <c r="V120" s="112">
        <v>542</v>
      </c>
      <c r="W120" s="112">
        <v>577</v>
      </c>
      <c r="X120" s="112">
        <v>594</v>
      </c>
      <c r="Y120" s="112">
        <v>661</v>
      </c>
      <c r="Z120" s="112">
        <v>664</v>
      </c>
      <c r="AB120" s="109" t="str">
        <f>TEXT(Z120,"###,###")</f>
        <v>664</v>
      </c>
    </row>
    <row r="121" spans="19:32" x14ac:dyDescent="0.25">
      <c r="S121" s="101" t="s">
        <v>98</v>
      </c>
      <c r="T121" s="112"/>
      <c r="U121" s="112"/>
      <c r="V121" s="112">
        <v>192</v>
      </c>
      <c r="W121" s="112">
        <v>215</v>
      </c>
      <c r="X121" s="112">
        <v>215</v>
      </c>
      <c r="Y121" s="112">
        <v>207</v>
      </c>
      <c r="Z121" s="112">
        <v>205</v>
      </c>
      <c r="AB121" s="109" t="str">
        <f>TEXT(Z121,"###,###")</f>
        <v>205</v>
      </c>
    </row>
    <row r="122" spans="19:32" x14ac:dyDescent="0.25">
      <c r="S122" s="101" t="s">
        <v>99</v>
      </c>
      <c r="T122" s="112"/>
      <c r="U122" s="112"/>
      <c r="V122" s="112">
        <v>114</v>
      </c>
      <c r="W122" s="112">
        <v>136</v>
      </c>
      <c r="X122" s="112">
        <v>124</v>
      </c>
      <c r="Y122" s="112">
        <v>116</v>
      </c>
      <c r="Z122" s="112">
        <v>131</v>
      </c>
      <c r="AB122" s="109" t="str">
        <f>TEXT(Z122,"###,###")</f>
        <v>131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656</v>
      </c>
      <c r="W124" s="112">
        <v>713</v>
      </c>
      <c r="X124" s="112">
        <v>718</v>
      </c>
      <c r="Y124" s="112">
        <v>777</v>
      </c>
      <c r="Z124" s="112">
        <v>795</v>
      </c>
      <c r="AB124" s="109" t="str">
        <f>TEXT(Z124,"###,###")</f>
        <v>795</v>
      </c>
      <c r="AD124" s="127">
        <f>Z124/$Z$7*100</f>
        <v>79.5</v>
      </c>
    </row>
    <row r="125" spans="19:32" x14ac:dyDescent="0.25">
      <c r="S125" s="101" t="s">
        <v>101</v>
      </c>
      <c r="T125" s="112"/>
      <c r="U125" s="112"/>
      <c r="V125" s="112">
        <v>306</v>
      </c>
      <c r="W125" s="112">
        <v>351</v>
      </c>
      <c r="X125" s="112">
        <v>339</v>
      </c>
      <c r="Y125" s="112">
        <v>323</v>
      </c>
      <c r="Z125" s="112">
        <v>336</v>
      </c>
      <c r="AB125" s="109" t="str">
        <f>TEXT(Z125,"###,###")</f>
        <v>336</v>
      </c>
      <c r="AD125" s="127">
        <f>Z125/$Z$7*100</f>
        <v>33.6</v>
      </c>
    </row>
    <row r="127" spans="19:32" x14ac:dyDescent="0.25">
      <c r="S127" s="101" t="s">
        <v>102</v>
      </c>
      <c r="T127" s="112"/>
      <c r="U127" s="112"/>
      <c r="V127" s="112">
        <v>431</v>
      </c>
      <c r="W127" s="112">
        <v>470</v>
      </c>
      <c r="X127" s="112">
        <v>487</v>
      </c>
      <c r="Y127" s="112">
        <v>502</v>
      </c>
      <c r="Z127" s="112">
        <v>509</v>
      </c>
      <c r="AB127" s="109" t="str">
        <f>TEXT(Z127,"###,###")</f>
        <v>509</v>
      </c>
      <c r="AD127" s="127">
        <f>Z127/$Z$7*100</f>
        <v>50.9</v>
      </c>
    </row>
    <row r="128" spans="19:32" x14ac:dyDescent="0.25">
      <c r="S128" s="101" t="s">
        <v>103</v>
      </c>
      <c r="T128" s="112"/>
      <c r="U128" s="112"/>
      <c r="V128" s="112">
        <v>420</v>
      </c>
      <c r="W128" s="112">
        <v>448</v>
      </c>
      <c r="X128" s="112">
        <v>447</v>
      </c>
      <c r="Y128" s="112">
        <v>483</v>
      </c>
      <c r="Z128" s="112">
        <v>487</v>
      </c>
      <c r="AB128" s="109" t="str">
        <f>TEXT(Z128,"###,###")</f>
        <v>487</v>
      </c>
      <c r="AD128" s="127">
        <f>Z128/$Z$7*100</f>
        <v>48.699999999999996</v>
      </c>
    </row>
    <row r="130" spans="19:20" x14ac:dyDescent="0.25">
      <c r="S130" s="101" t="s">
        <v>261</v>
      </c>
      <c r="T130" s="127">
        <v>66.400000000000006</v>
      </c>
    </row>
    <row r="131" spans="19:20" x14ac:dyDescent="0.25">
      <c r="S131" s="101" t="s">
        <v>262</v>
      </c>
      <c r="T131" s="127">
        <v>20.5</v>
      </c>
    </row>
    <row r="132" spans="19:20" x14ac:dyDescent="0.25">
      <c r="S132" s="101" t="s">
        <v>263</v>
      </c>
      <c r="T132" s="127">
        <v>13.100000000000001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AC81806-ADF6-4077-908D-56090D513F2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5B5AAD3-57BE-4EBE-9D0F-E9E2BD9391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A7234BD-10AE-4D4F-BDCF-A016976046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D7314030-0CD9-4499-9EE8-14B1617B06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1897A-79EE-4D9B-B3A6-52D42CE5F46A}">
  <sheetPr codeName="Sheet11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161</v>
      </c>
      <c r="T1" s="99"/>
      <c r="U1" s="99"/>
      <c r="V1" s="99"/>
      <c r="W1" s="99"/>
      <c r="X1" s="99"/>
      <c r="Y1" s="100" t="s">
        <v>241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161</v>
      </c>
      <c r="Y3" s="105" t="s">
        <v>241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10.53 Roxby Downs,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3923</v>
      </c>
      <c r="W4" s="108">
        <v>3861</v>
      </c>
      <c r="X4" s="108">
        <v>3930</v>
      </c>
      <c r="Y4" s="108">
        <v>3817</v>
      </c>
      <c r="Z4" s="108">
        <v>3726</v>
      </c>
      <c r="AB4" s="109" t="str">
        <f>TEXT(Z4,"###,###")</f>
        <v>3,726</v>
      </c>
      <c r="AD4" s="110">
        <f>Z4/Y4-1</f>
        <v>-2.3840712601519543E-2</v>
      </c>
      <c r="AF4" s="110">
        <f>Z4/V4-1</f>
        <v>-5.0216670915115946E-2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2182</v>
      </c>
      <c r="W5" s="108">
        <v>2086</v>
      </c>
      <c r="X5" s="108">
        <v>2121</v>
      </c>
      <c r="Y5" s="108">
        <v>2077</v>
      </c>
      <c r="Z5" s="108">
        <v>2036</v>
      </c>
      <c r="AB5" s="109" t="str">
        <f>TEXT(Z5,"###,###")</f>
        <v>2,036</v>
      </c>
      <c r="AD5" s="110">
        <f t="shared" ref="AD5:AD9" si="0">Z5/Y5-1</f>
        <v>-1.9740009629273025E-2</v>
      </c>
      <c r="AF5" s="110">
        <f t="shared" ref="AF5:AF9" si="1">Z5/V5-1</f>
        <v>-6.6911090742438173E-2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1745</v>
      </c>
      <c r="W6" s="108">
        <v>1774</v>
      </c>
      <c r="X6" s="108">
        <v>1808</v>
      </c>
      <c r="Y6" s="108">
        <v>1746</v>
      </c>
      <c r="Z6" s="108">
        <v>1693</v>
      </c>
      <c r="AB6" s="109" t="str">
        <f>TEXT(Z6,"###,###")</f>
        <v>1,693</v>
      </c>
      <c r="AD6" s="110">
        <f t="shared" si="0"/>
        <v>-3.0355097365406647E-2</v>
      </c>
      <c r="AF6" s="110">
        <f t="shared" si="1"/>
        <v>-2.9799426934097428E-2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2719</v>
      </c>
      <c r="W7" s="108">
        <v>2633</v>
      </c>
      <c r="X7" s="108">
        <v>2583</v>
      </c>
      <c r="Y7" s="108">
        <v>2589</v>
      </c>
      <c r="Z7" s="108">
        <v>2542</v>
      </c>
      <c r="AB7" s="109" t="str">
        <f>TEXT(Z7,"###,###")</f>
        <v>2,542</v>
      </c>
      <c r="AD7" s="110">
        <f t="shared" si="0"/>
        <v>-1.8153727307840817E-2</v>
      </c>
      <c r="AF7" s="110">
        <f t="shared" si="1"/>
        <v>-6.5097462302317055E-2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3,726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2,542</v>
      </c>
      <c r="P8" s="65"/>
      <c r="S8" s="107" t="s">
        <v>82</v>
      </c>
      <c r="T8" s="108"/>
      <c r="U8" s="108"/>
      <c r="V8" s="108">
        <v>84850.5</v>
      </c>
      <c r="W8" s="108">
        <v>80799.63</v>
      </c>
      <c r="X8" s="108">
        <v>81980</v>
      </c>
      <c r="Y8" s="108">
        <v>85410</v>
      </c>
      <c r="Z8" s="108">
        <v>87450</v>
      </c>
      <c r="AB8" s="109" t="str">
        <f>TEXT(Z8,"$###,###")</f>
        <v>$87,450</v>
      </c>
      <c r="AD8" s="110">
        <f t="shared" si="0"/>
        <v>2.388479100807861E-2</v>
      </c>
      <c r="AF8" s="110">
        <f t="shared" si="1"/>
        <v>3.0636236675093187E-2</v>
      </c>
    </row>
    <row r="9" spans="1:32" x14ac:dyDescent="0.25">
      <c r="A9" s="30" t="s">
        <v>14</v>
      </c>
      <c r="B9" s="69"/>
      <c r="C9" s="70"/>
      <c r="D9" s="71">
        <f>AD104</f>
        <v>89.210950080515289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56.923682140047205</v>
      </c>
      <c r="P9" s="72" t="s">
        <v>83</v>
      </c>
      <c r="S9" s="107" t="s">
        <v>7</v>
      </c>
      <c r="T9" s="108"/>
      <c r="U9" s="108"/>
      <c r="V9" s="108">
        <v>265434313</v>
      </c>
      <c r="W9" s="108">
        <v>267295518</v>
      </c>
      <c r="X9" s="108">
        <v>272136072</v>
      </c>
      <c r="Y9" s="108">
        <v>275856390</v>
      </c>
      <c r="Z9" s="108">
        <v>279020984</v>
      </c>
      <c r="AB9" s="109" t="str">
        <f>TEXT(Z9/1000000,"$#,###.0")&amp;" mil"</f>
        <v>$279.0 mil</v>
      </c>
      <c r="AD9" s="110">
        <f t="shared" si="0"/>
        <v>1.1471889413183334E-2</v>
      </c>
      <c r="AF9" s="110">
        <f t="shared" si="1"/>
        <v>5.1186566071433237E-2</v>
      </c>
    </row>
    <row r="10" spans="1:32" x14ac:dyDescent="0.25">
      <c r="A10" s="30" t="s">
        <v>17</v>
      </c>
      <c r="B10" s="69"/>
      <c r="C10" s="70"/>
      <c r="D10" s="71">
        <f>AD105</f>
        <v>8.7761674718196456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42.840283241542096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94.453186467348544</v>
      </c>
      <c r="P11" s="72" t="s">
        <v>83</v>
      </c>
      <c r="S11" s="107" t="s">
        <v>29</v>
      </c>
      <c r="T11" s="112"/>
      <c r="U11" s="112"/>
      <c r="V11" s="112">
        <v>3761</v>
      </c>
      <c r="W11" s="112">
        <v>3713</v>
      </c>
      <c r="X11" s="112">
        <v>3778</v>
      </c>
      <c r="Y11" s="112">
        <v>3666</v>
      </c>
      <c r="Z11" s="112">
        <v>3584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1.4948859166011015</v>
      </c>
      <c r="P12" s="72" t="s">
        <v>83</v>
      </c>
      <c r="S12" s="107" t="s">
        <v>30</v>
      </c>
      <c r="T12" s="112"/>
      <c r="U12" s="112"/>
      <c r="V12" s="112">
        <v>165</v>
      </c>
      <c r="W12" s="112">
        <v>143</v>
      </c>
      <c r="X12" s="112">
        <v>152</v>
      </c>
      <c r="Y12" s="112">
        <v>151</v>
      </c>
      <c r="Z12" s="112">
        <v>139</v>
      </c>
    </row>
    <row r="13" spans="1:32" ht="15" customHeight="1" x14ac:dyDescent="0.25">
      <c r="A13" s="30" t="s">
        <v>19</v>
      </c>
      <c r="B13" s="70"/>
      <c r="C13" s="70"/>
      <c r="D13" s="71">
        <f>AD108</f>
        <v>4.6967257112184653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3.9339103068450036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9.9570585077831453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38.4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24.798711755233494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18.467583497053045</v>
      </c>
      <c r="P15" s="72" t="s">
        <v>83</v>
      </c>
      <c r="S15" s="115" t="s">
        <v>59</v>
      </c>
      <c r="T15" s="115"/>
      <c r="U15" s="116"/>
      <c r="V15" s="116">
        <v>32</v>
      </c>
      <c r="W15" s="116">
        <v>31</v>
      </c>
      <c r="X15" s="116">
        <v>42</v>
      </c>
      <c r="Y15" s="112">
        <v>41</v>
      </c>
      <c r="Z15" s="112">
        <v>37</v>
      </c>
      <c r="AB15" s="117">
        <f t="shared" ref="AB15:AB34" si="2">IF(Z15="np",0,Z15/$Z$34)</f>
        <v>9.9355531686358758E-3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58.132045088566834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81.532416502946958</v>
      </c>
      <c r="P16" s="37" t="s">
        <v>83</v>
      </c>
      <c r="S16" s="115" t="s">
        <v>60</v>
      </c>
      <c r="T16" s="115"/>
      <c r="U16" s="116"/>
      <c r="V16" s="116">
        <v>905</v>
      </c>
      <c r="W16" s="116">
        <v>933</v>
      </c>
      <c r="X16" s="116">
        <v>822</v>
      </c>
      <c r="Y16" s="112">
        <v>833</v>
      </c>
      <c r="Z16" s="112">
        <v>814</v>
      </c>
      <c r="AB16" s="117">
        <f t="shared" si="2"/>
        <v>0.21858216970998925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324</v>
      </c>
      <c r="W17" s="116">
        <v>240</v>
      </c>
      <c r="X17" s="116">
        <v>285</v>
      </c>
      <c r="Y17" s="112">
        <v>243</v>
      </c>
      <c r="Z17" s="112">
        <v>254</v>
      </c>
      <c r="AB17" s="117">
        <f t="shared" si="2"/>
        <v>6.8206229860365203E-2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143</v>
      </c>
      <c r="W18" s="116">
        <v>123</v>
      </c>
      <c r="X18" s="116">
        <v>121</v>
      </c>
      <c r="Y18" s="112">
        <v>129</v>
      </c>
      <c r="Z18" s="112">
        <v>128</v>
      </c>
      <c r="AB18" s="117">
        <f t="shared" si="2"/>
        <v>3.4371643394199784E-2</v>
      </c>
    </row>
    <row r="19" spans="1:28" x14ac:dyDescent="0.25">
      <c r="A19" s="61" t="str">
        <f>$S$1&amp;" ("&amp;$V$2&amp;" to "&amp;$Z$2&amp;")"</f>
        <v>Roxby Downs (2018-19 to 2022-23)</v>
      </c>
      <c r="B19" s="61"/>
      <c r="C19" s="61"/>
      <c r="D19" s="61"/>
      <c r="E19" s="61"/>
      <c r="F19" s="61"/>
      <c r="G19" s="61" t="str">
        <f>$S$1&amp;" ("&amp;$V$2&amp;" to "&amp;$Z$2&amp;")"</f>
        <v>Roxby Downs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484</v>
      </c>
      <c r="W19" s="116">
        <v>572</v>
      </c>
      <c r="X19" s="116">
        <v>561</v>
      </c>
      <c r="Y19" s="112">
        <v>586</v>
      </c>
      <c r="Z19" s="112">
        <v>522</v>
      </c>
      <c r="AB19" s="117">
        <f t="shared" si="2"/>
        <v>0.14017185821697101</v>
      </c>
    </row>
    <row r="20" spans="1:28" x14ac:dyDescent="0.25">
      <c r="S20" s="115" t="s">
        <v>64</v>
      </c>
      <c r="T20" s="115"/>
      <c r="U20" s="116"/>
      <c r="V20" s="116">
        <v>77</v>
      </c>
      <c r="W20" s="116">
        <v>86</v>
      </c>
      <c r="X20" s="116">
        <v>71</v>
      </c>
      <c r="Y20" s="112">
        <v>63</v>
      </c>
      <c r="Z20" s="112">
        <v>80</v>
      </c>
      <c r="AB20" s="117">
        <f t="shared" si="2"/>
        <v>2.1482277121374866E-2</v>
      </c>
    </row>
    <row r="21" spans="1:28" x14ac:dyDescent="0.25">
      <c r="S21" s="115" t="s">
        <v>65</v>
      </c>
      <c r="T21" s="115"/>
      <c r="U21" s="116"/>
      <c r="V21" s="116">
        <v>233</v>
      </c>
      <c r="W21" s="116">
        <v>226</v>
      </c>
      <c r="X21" s="116">
        <v>207</v>
      </c>
      <c r="Y21" s="112">
        <v>264</v>
      </c>
      <c r="Z21" s="112">
        <v>254</v>
      </c>
      <c r="AB21" s="117">
        <f t="shared" si="2"/>
        <v>6.8206229860365203E-2</v>
      </c>
    </row>
    <row r="22" spans="1:28" x14ac:dyDescent="0.25">
      <c r="S22" s="115" t="s">
        <v>66</v>
      </c>
      <c r="T22" s="115"/>
      <c r="U22" s="116"/>
      <c r="V22" s="116">
        <v>285</v>
      </c>
      <c r="W22" s="116">
        <v>272</v>
      </c>
      <c r="X22" s="116">
        <v>385</v>
      </c>
      <c r="Y22" s="112">
        <v>307</v>
      </c>
      <c r="Z22" s="112">
        <v>287</v>
      </c>
      <c r="AB22" s="117">
        <f t="shared" si="2"/>
        <v>7.7067669172932327E-2</v>
      </c>
    </row>
    <row r="23" spans="1:28" x14ac:dyDescent="0.25">
      <c r="S23" s="115" t="s">
        <v>67</v>
      </c>
      <c r="T23" s="115"/>
      <c r="U23" s="116"/>
      <c r="V23" s="116">
        <v>85</v>
      </c>
      <c r="W23" s="116">
        <v>76</v>
      </c>
      <c r="X23" s="116">
        <v>77</v>
      </c>
      <c r="Y23" s="112">
        <v>71</v>
      </c>
      <c r="Z23" s="112">
        <v>69</v>
      </c>
      <c r="AB23" s="117">
        <f t="shared" si="2"/>
        <v>1.852846401718582E-2</v>
      </c>
    </row>
    <row r="24" spans="1:28" x14ac:dyDescent="0.25">
      <c r="S24" s="115" t="s">
        <v>68</v>
      </c>
      <c r="T24" s="115"/>
      <c r="U24" s="116"/>
      <c r="V24" s="116">
        <v>8</v>
      </c>
      <c r="W24" s="116">
        <v>6</v>
      </c>
      <c r="X24" s="116">
        <v>3</v>
      </c>
      <c r="Y24" s="112">
        <v>6</v>
      </c>
      <c r="Z24" s="112">
        <v>8</v>
      </c>
      <c r="AB24" s="117">
        <f t="shared" si="2"/>
        <v>2.1482277121374865E-3</v>
      </c>
    </row>
    <row r="25" spans="1:28" x14ac:dyDescent="0.25">
      <c r="S25" s="115" t="s">
        <v>69</v>
      </c>
      <c r="T25" s="115"/>
      <c r="U25" s="116"/>
      <c r="V25" s="116">
        <v>67</v>
      </c>
      <c r="W25" s="116">
        <v>53</v>
      </c>
      <c r="X25" s="116">
        <v>52</v>
      </c>
      <c r="Y25" s="112">
        <v>67</v>
      </c>
      <c r="Z25" s="112">
        <v>62</v>
      </c>
      <c r="AB25" s="117">
        <f t="shared" si="2"/>
        <v>1.664876476906552E-2</v>
      </c>
    </row>
    <row r="26" spans="1:28" x14ac:dyDescent="0.25">
      <c r="S26" s="115" t="s">
        <v>70</v>
      </c>
      <c r="T26" s="115"/>
      <c r="U26" s="116"/>
      <c r="V26" s="116">
        <v>34</v>
      </c>
      <c r="W26" s="116">
        <v>41</v>
      </c>
      <c r="X26" s="116">
        <v>43</v>
      </c>
      <c r="Y26" s="112">
        <v>49</v>
      </c>
      <c r="Z26" s="112">
        <v>40</v>
      </c>
      <c r="AB26" s="117">
        <f t="shared" si="2"/>
        <v>1.0741138560687433E-2</v>
      </c>
    </row>
    <row r="27" spans="1:28" x14ac:dyDescent="0.25">
      <c r="S27" s="115" t="s">
        <v>71</v>
      </c>
      <c r="T27" s="115"/>
      <c r="U27" s="116"/>
      <c r="V27" s="116">
        <v>93</v>
      </c>
      <c r="W27" s="116">
        <v>105</v>
      </c>
      <c r="X27" s="116">
        <v>198</v>
      </c>
      <c r="Y27" s="112">
        <v>203</v>
      </c>
      <c r="Z27" s="112">
        <v>205</v>
      </c>
      <c r="AB27" s="117">
        <f t="shared" si="2"/>
        <v>5.5048335123523091E-2</v>
      </c>
    </row>
    <row r="28" spans="1:28" x14ac:dyDescent="0.25">
      <c r="S28" s="115" t="s">
        <v>72</v>
      </c>
      <c r="T28" s="115"/>
      <c r="U28" s="116"/>
      <c r="V28" s="116">
        <v>605</v>
      </c>
      <c r="W28" s="116">
        <v>584</v>
      </c>
      <c r="X28" s="116">
        <v>594</v>
      </c>
      <c r="Y28" s="112">
        <v>477</v>
      </c>
      <c r="Z28" s="112">
        <v>460</v>
      </c>
      <c r="AB28" s="117">
        <f t="shared" si="2"/>
        <v>0.12352309344790548</v>
      </c>
    </row>
    <row r="29" spans="1:28" x14ac:dyDescent="0.25">
      <c r="S29" s="115" t="s">
        <v>73</v>
      </c>
      <c r="T29" s="115"/>
      <c r="U29" s="116"/>
      <c r="V29" s="116">
        <v>51</v>
      </c>
      <c r="W29" s="116">
        <v>49</v>
      </c>
      <c r="X29" s="116">
        <v>38</v>
      </c>
      <c r="Y29" s="112">
        <v>55</v>
      </c>
      <c r="Z29" s="112">
        <v>39</v>
      </c>
      <c r="AB29" s="117">
        <f t="shared" si="2"/>
        <v>1.0472610096670247E-2</v>
      </c>
    </row>
    <row r="30" spans="1:28" x14ac:dyDescent="0.25">
      <c r="S30" s="115" t="s">
        <v>74</v>
      </c>
      <c r="T30" s="115"/>
      <c r="U30" s="116"/>
      <c r="V30" s="116">
        <v>234</v>
      </c>
      <c r="W30" s="116">
        <v>208</v>
      </c>
      <c r="X30" s="116">
        <v>167</v>
      </c>
      <c r="Y30" s="112">
        <v>154</v>
      </c>
      <c r="Z30" s="112">
        <v>200</v>
      </c>
      <c r="AB30" s="117">
        <f t="shared" si="2"/>
        <v>5.3705692803437163E-2</v>
      </c>
    </row>
    <row r="31" spans="1:28" x14ac:dyDescent="0.25">
      <c r="S31" s="115" t="s">
        <v>75</v>
      </c>
      <c r="T31" s="115"/>
      <c r="U31" s="116"/>
      <c r="V31" s="116">
        <v>127</v>
      </c>
      <c r="W31" s="116">
        <v>152</v>
      </c>
      <c r="X31" s="116">
        <v>140</v>
      </c>
      <c r="Y31" s="112">
        <v>158</v>
      </c>
      <c r="Z31" s="112">
        <v>159</v>
      </c>
      <c r="AB31" s="117">
        <f t="shared" si="2"/>
        <v>4.2696025778732542E-2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9</v>
      </c>
      <c r="W32" s="116">
        <v>14</v>
      </c>
      <c r="X32" s="116">
        <v>26</v>
      </c>
      <c r="Y32" s="112">
        <v>22</v>
      </c>
      <c r="Z32" s="112">
        <v>26</v>
      </c>
      <c r="AB32" s="117">
        <f t="shared" si="2"/>
        <v>6.9817400644468317E-3</v>
      </c>
    </row>
    <row r="33" spans="19:32" x14ac:dyDescent="0.25">
      <c r="S33" s="115" t="s">
        <v>77</v>
      </c>
      <c r="T33" s="115"/>
      <c r="U33" s="116"/>
      <c r="V33" s="116">
        <v>90</v>
      </c>
      <c r="W33" s="116">
        <v>62</v>
      </c>
      <c r="X33" s="116">
        <v>62</v>
      </c>
      <c r="Y33" s="112">
        <v>67</v>
      </c>
      <c r="Z33" s="112">
        <v>66</v>
      </c>
      <c r="AB33" s="117">
        <f t="shared" si="2"/>
        <v>1.7722878625134265E-2</v>
      </c>
    </row>
    <row r="34" spans="19:32" x14ac:dyDescent="0.25">
      <c r="S34" s="118" t="s">
        <v>53</v>
      </c>
      <c r="T34" s="118"/>
      <c r="U34" s="119"/>
      <c r="V34" s="119">
        <v>3926</v>
      </c>
      <c r="W34" s="119">
        <v>3859</v>
      </c>
      <c r="X34" s="119">
        <v>3930</v>
      </c>
      <c r="Y34" s="120">
        <v>3817</v>
      </c>
      <c r="Z34" s="120">
        <v>3724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2297</v>
      </c>
      <c r="W37" s="112">
        <v>2119</v>
      </c>
      <c r="X37" s="112">
        <v>2032</v>
      </c>
      <c r="Y37" s="112">
        <v>2106</v>
      </c>
      <c r="Z37" s="112">
        <v>2075</v>
      </c>
      <c r="AB37" s="132">
        <f>Z37/Z40*100</f>
        <v>81.532416502946958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417</v>
      </c>
      <c r="W38" s="112">
        <v>518</v>
      </c>
      <c r="X38" s="112">
        <v>549</v>
      </c>
      <c r="Y38" s="112">
        <v>480</v>
      </c>
      <c r="Z38" s="112">
        <v>470</v>
      </c>
      <c r="AB38" s="132">
        <f>Z38/Z40*100</f>
        <v>18.467583497053045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2714</v>
      </c>
      <c r="W40" s="112">
        <v>2637</v>
      </c>
      <c r="X40" s="112">
        <v>2581</v>
      </c>
      <c r="Y40" s="112">
        <v>2586</v>
      </c>
      <c r="Z40" s="112">
        <v>2545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0</v>
      </c>
      <c r="X44" s="112">
        <v>7</v>
      </c>
      <c r="Y44" s="112">
        <v>9</v>
      </c>
      <c r="Z44" s="112">
        <v>6</v>
      </c>
    </row>
    <row r="45" spans="19:32" x14ac:dyDescent="0.25">
      <c r="S45" s="115" t="s">
        <v>37</v>
      </c>
      <c r="T45" s="115"/>
      <c r="U45" s="112"/>
      <c r="V45" s="112">
        <v>28</v>
      </c>
      <c r="W45" s="112">
        <v>14</v>
      </c>
      <c r="X45" s="112">
        <v>31</v>
      </c>
      <c r="Y45" s="112">
        <v>46</v>
      </c>
      <c r="Z45" s="112">
        <v>39</v>
      </c>
    </row>
    <row r="46" spans="19:32" x14ac:dyDescent="0.25">
      <c r="S46" s="115" t="s">
        <v>38</v>
      </c>
      <c r="T46" s="115"/>
      <c r="U46" s="112"/>
      <c r="V46" s="112">
        <v>99</v>
      </c>
      <c r="W46" s="112">
        <v>106</v>
      </c>
      <c r="X46" s="112">
        <v>88</v>
      </c>
      <c r="Y46" s="112">
        <v>86</v>
      </c>
      <c r="Z46" s="112">
        <v>103</v>
      </c>
    </row>
    <row r="47" spans="19:32" x14ac:dyDescent="0.25">
      <c r="S47" s="115" t="s">
        <v>39</v>
      </c>
      <c r="T47" s="115"/>
      <c r="U47" s="112"/>
      <c r="V47" s="112">
        <v>185</v>
      </c>
      <c r="W47" s="112">
        <v>156</v>
      </c>
      <c r="X47" s="112">
        <v>141</v>
      </c>
      <c r="Y47" s="112">
        <v>158</v>
      </c>
      <c r="Z47" s="112">
        <v>141</v>
      </c>
    </row>
    <row r="48" spans="19:32" x14ac:dyDescent="0.25">
      <c r="S48" s="115" t="s">
        <v>40</v>
      </c>
      <c r="T48" s="115"/>
      <c r="U48" s="112"/>
      <c r="V48" s="112">
        <v>335</v>
      </c>
      <c r="W48" s="112">
        <v>335</v>
      </c>
      <c r="X48" s="112">
        <v>333</v>
      </c>
      <c r="Y48" s="112">
        <v>271</v>
      </c>
      <c r="Z48" s="112">
        <v>261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306</v>
      </c>
      <c r="W49" s="112">
        <v>300</v>
      </c>
      <c r="X49" s="112">
        <v>340</v>
      </c>
      <c r="Y49" s="112">
        <v>340</v>
      </c>
      <c r="Z49" s="112">
        <v>328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Roxby Downs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319</v>
      </c>
      <c r="W50" s="112">
        <v>315</v>
      </c>
      <c r="X50" s="112">
        <v>318</v>
      </c>
      <c r="Y50" s="112">
        <v>325</v>
      </c>
      <c r="Z50" s="112">
        <v>319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261</v>
      </c>
      <c r="W51" s="112">
        <v>226</v>
      </c>
      <c r="X51" s="112">
        <v>209</v>
      </c>
      <c r="Y51" s="112">
        <v>218</v>
      </c>
      <c r="Z51" s="112">
        <v>203</v>
      </c>
    </row>
    <row r="52" spans="1:26" ht="15" customHeight="1" x14ac:dyDescent="0.25">
      <c r="S52" s="115" t="s">
        <v>44</v>
      </c>
      <c r="T52" s="115"/>
      <c r="U52" s="112"/>
      <c r="V52" s="112">
        <v>192</v>
      </c>
      <c r="W52" s="112">
        <v>174</v>
      </c>
      <c r="X52" s="112">
        <v>196</v>
      </c>
      <c r="Y52" s="112">
        <v>170</v>
      </c>
      <c r="Z52" s="112">
        <v>183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172</v>
      </c>
      <c r="W53" s="112">
        <v>176</v>
      </c>
      <c r="X53" s="112">
        <v>174</v>
      </c>
      <c r="Y53" s="112">
        <v>172</v>
      </c>
      <c r="Z53" s="112">
        <v>161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170</v>
      </c>
      <c r="W54" s="112">
        <v>165</v>
      </c>
      <c r="X54" s="112">
        <v>148</v>
      </c>
      <c r="Y54" s="112">
        <v>142</v>
      </c>
      <c r="Z54" s="112">
        <v>145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67</v>
      </c>
      <c r="W55" s="112">
        <v>85</v>
      </c>
      <c r="X55" s="112">
        <v>104</v>
      </c>
      <c r="Y55" s="112">
        <v>103</v>
      </c>
      <c r="Z55" s="112">
        <v>117</v>
      </c>
    </row>
    <row r="56" spans="1:26" ht="15" customHeight="1" x14ac:dyDescent="0.25">
      <c r="S56" s="115" t="s">
        <v>48</v>
      </c>
      <c r="T56" s="115"/>
      <c r="U56" s="112"/>
      <c r="V56" s="112">
        <v>33</v>
      </c>
      <c r="W56" s="112">
        <v>28</v>
      </c>
      <c r="X56" s="112">
        <v>25</v>
      </c>
      <c r="Y56" s="112">
        <v>21</v>
      </c>
      <c r="Z56" s="112">
        <v>21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8</v>
      </c>
      <c r="W57" s="112">
        <v>7</v>
      </c>
      <c r="X57" s="112">
        <v>7</v>
      </c>
      <c r="Y57" s="112">
        <v>11</v>
      </c>
      <c r="Z57" s="112">
        <v>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0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0</v>
      </c>
      <c r="W59" s="112">
        <v>0</v>
      </c>
      <c r="X59" s="112">
        <v>0</v>
      </c>
      <c r="Y59" s="112">
        <v>0</v>
      </c>
      <c r="Z59" s="112">
        <v>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2178</v>
      </c>
      <c r="W61" s="112">
        <v>2086</v>
      </c>
      <c r="X61" s="112">
        <v>2121</v>
      </c>
      <c r="Y61" s="112">
        <v>2074</v>
      </c>
      <c r="Z61" s="112">
        <v>2032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6</v>
      </c>
      <c r="W63" s="112">
        <v>0</v>
      </c>
      <c r="X63" s="112">
        <v>4</v>
      </c>
      <c r="Y63" s="112">
        <v>11</v>
      </c>
      <c r="Z63" s="112">
        <v>8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35</v>
      </c>
      <c r="W64" s="112">
        <v>43</v>
      </c>
      <c r="X64" s="112">
        <v>42</v>
      </c>
      <c r="Y64" s="112">
        <v>45</v>
      </c>
      <c r="Z64" s="112">
        <v>50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Roxby Downs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69</v>
      </c>
      <c r="W65" s="112">
        <v>135</v>
      </c>
      <c r="X65" s="112">
        <v>131</v>
      </c>
      <c r="Y65" s="112">
        <v>117</v>
      </c>
      <c r="Z65" s="112">
        <v>107</v>
      </c>
    </row>
    <row r="66" spans="1:26" x14ac:dyDescent="0.25">
      <c r="S66" s="115" t="s">
        <v>39</v>
      </c>
      <c r="T66" s="115"/>
      <c r="U66" s="112"/>
      <c r="V66" s="112">
        <v>165</v>
      </c>
      <c r="W66" s="112">
        <v>146</v>
      </c>
      <c r="X66" s="112">
        <v>143</v>
      </c>
      <c r="Y66" s="112">
        <v>123</v>
      </c>
      <c r="Z66" s="112">
        <v>124</v>
      </c>
    </row>
    <row r="67" spans="1:26" x14ac:dyDescent="0.25">
      <c r="S67" s="115" t="s">
        <v>40</v>
      </c>
      <c r="T67" s="115"/>
      <c r="U67" s="112"/>
      <c r="V67" s="112">
        <v>308</v>
      </c>
      <c r="W67" s="112">
        <v>273</v>
      </c>
      <c r="X67" s="112">
        <v>267</v>
      </c>
      <c r="Y67" s="112">
        <v>245</v>
      </c>
      <c r="Z67" s="112">
        <v>240</v>
      </c>
    </row>
    <row r="68" spans="1:26" x14ac:dyDescent="0.25">
      <c r="S68" s="115" t="s">
        <v>41</v>
      </c>
      <c r="T68" s="115"/>
      <c r="U68" s="112"/>
      <c r="V68" s="112">
        <v>312</v>
      </c>
      <c r="W68" s="112">
        <v>282</v>
      </c>
      <c r="X68" s="112">
        <v>304</v>
      </c>
      <c r="Y68" s="112">
        <v>325</v>
      </c>
      <c r="Z68" s="112">
        <v>310</v>
      </c>
    </row>
    <row r="69" spans="1:26" x14ac:dyDescent="0.25">
      <c r="S69" s="115" t="s">
        <v>42</v>
      </c>
      <c r="T69" s="115"/>
      <c r="U69" s="112"/>
      <c r="V69" s="112">
        <v>256</v>
      </c>
      <c r="W69" s="112">
        <v>277</v>
      </c>
      <c r="X69" s="112">
        <v>268</v>
      </c>
      <c r="Y69" s="112">
        <v>267</v>
      </c>
      <c r="Z69" s="112">
        <v>244</v>
      </c>
    </row>
    <row r="70" spans="1:26" x14ac:dyDescent="0.25">
      <c r="S70" s="115" t="s">
        <v>43</v>
      </c>
      <c r="T70" s="115"/>
      <c r="U70" s="112"/>
      <c r="V70" s="112">
        <v>189</v>
      </c>
      <c r="W70" s="112">
        <v>188</v>
      </c>
      <c r="X70" s="112">
        <v>185</v>
      </c>
      <c r="Y70" s="112">
        <v>179</v>
      </c>
      <c r="Z70" s="112">
        <v>202</v>
      </c>
    </row>
    <row r="71" spans="1:26" x14ac:dyDescent="0.25">
      <c r="S71" s="115" t="s">
        <v>44</v>
      </c>
      <c r="T71" s="115"/>
      <c r="U71" s="112"/>
      <c r="V71" s="112">
        <v>134</v>
      </c>
      <c r="W71" s="112">
        <v>138</v>
      </c>
      <c r="X71" s="112">
        <v>152</v>
      </c>
      <c r="Y71" s="112">
        <v>138</v>
      </c>
      <c r="Z71" s="112">
        <v>128</v>
      </c>
    </row>
    <row r="72" spans="1:26" x14ac:dyDescent="0.25">
      <c r="S72" s="115" t="s">
        <v>45</v>
      </c>
      <c r="T72" s="115"/>
      <c r="U72" s="112"/>
      <c r="V72" s="112">
        <v>121</v>
      </c>
      <c r="W72" s="112">
        <v>117</v>
      </c>
      <c r="X72" s="112">
        <v>135</v>
      </c>
      <c r="Y72" s="112">
        <v>127</v>
      </c>
      <c r="Z72" s="112">
        <v>118</v>
      </c>
    </row>
    <row r="73" spans="1:26" x14ac:dyDescent="0.25">
      <c r="S73" s="115" t="s">
        <v>46</v>
      </c>
      <c r="T73" s="115"/>
      <c r="U73" s="112"/>
      <c r="V73" s="112">
        <v>109</v>
      </c>
      <c r="W73" s="112">
        <v>109</v>
      </c>
      <c r="X73" s="112">
        <v>104</v>
      </c>
      <c r="Y73" s="112">
        <v>92</v>
      </c>
      <c r="Z73" s="112">
        <v>91</v>
      </c>
    </row>
    <row r="74" spans="1:26" x14ac:dyDescent="0.25">
      <c r="S74" s="115" t="s">
        <v>47</v>
      </c>
      <c r="T74" s="115"/>
      <c r="U74" s="112"/>
      <c r="V74" s="112">
        <v>39</v>
      </c>
      <c r="W74" s="112">
        <v>41</v>
      </c>
      <c r="X74" s="112">
        <v>65</v>
      </c>
      <c r="Y74" s="112">
        <v>63</v>
      </c>
      <c r="Z74" s="112">
        <v>69</v>
      </c>
    </row>
    <row r="75" spans="1:26" x14ac:dyDescent="0.25">
      <c r="S75" s="115" t="s">
        <v>48</v>
      </c>
      <c r="T75" s="115"/>
      <c r="U75" s="112"/>
      <c r="V75" s="112">
        <v>10</v>
      </c>
      <c r="W75" s="112">
        <v>11</v>
      </c>
      <c r="X75" s="112">
        <v>8</v>
      </c>
      <c r="Y75" s="112">
        <v>12</v>
      </c>
      <c r="Z75" s="112">
        <v>12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0</v>
      </c>
      <c r="X76" s="112">
        <v>0</v>
      </c>
      <c r="Y76" s="112">
        <v>0</v>
      </c>
      <c r="Z76" s="112">
        <v>0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0</v>
      </c>
      <c r="Y77" s="112">
        <v>0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1745</v>
      </c>
      <c r="W80" s="112">
        <v>1769</v>
      </c>
      <c r="X80" s="112">
        <v>1808</v>
      </c>
      <c r="Y80" s="112">
        <v>1741</v>
      </c>
      <c r="Z80" s="112">
        <v>1693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Roxby Downs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96</v>
      </c>
      <c r="W83" s="112">
        <v>96</v>
      </c>
      <c r="X83" s="112">
        <v>98</v>
      </c>
      <c r="Y83" s="112">
        <v>99</v>
      </c>
      <c r="Z83" s="112">
        <v>92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125</v>
      </c>
      <c r="W84" s="112">
        <v>117</v>
      </c>
      <c r="X84" s="112">
        <v>108</v>
      </c>
      <c r="Y84" s="112">
        <v>108</v>
      </c>
      <c r="Z84" s="112">
        <v>99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538</v>
      </c>
      <c r="W85" s="112">
        <v>514</v>
      </c>
      <c r="X85" s="112">
        <v>495</v>
      </c>
      <c r="Y85" s="112">
        <v>512</v>
      </c>
      <c r="Z85" s="112">
        <v>501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3,726</v>
      </c>
      <c r="D86" s="94">
        <f t="shared" ref="D86:D91" si="4">AD4</f>
        <v>-2.3840712601519543E-2</v>
      </c>
      <c r="E86" s="95">
        <f t="shared" ref="E86:E91" si="5">AD4</f>
        <v>-2.3840712601519543E-2</v>
      </c>
      <c r="F86" s="94">
        <f t="shared" ref="F86:F91" si="6">AF4</f>
        <v>-5.0216670915115946E-2</v>
      </c>
      <c r="G86" s="95">
        <f t="shared" ref="G86:G91" si="7">AF4</f>
        <v>-5.0216670915115946E-2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31</v>
      </c>
      <c r="W86" s="112">
        <v>30</v>
      </c>
      <c r="X86" s="112">
        <v>38</v>
      </c>
      <c r="Y86" s="112">
        <v>35</v>
      </c>
      <c r="Z86" s="112">
        <v>33</v>
      </c>
    </row>
    <row r="87" spans="1:30" ht="15" customHeight="1" x14ac:dyDescent="0.25">
      <c r="A87" s="96" t="s">
        <v>4</v>
      </c>
      <c r="B87" s="49"/>
      <c r="C87" s="97" t="str">
        <f t="shared" si="3"/>
        <v>2,036</v>
      </c>
      <c r="D87" s="94">
        <f t="shared" si="4"/>
        <v>-1.9740009629273025E-2</v>
      </c>
      <c r="E87" s="95">
        <f t="shared" si="5"/>
        <v>-1.9740009629273025E-2</v>
      </c>
      <c r="F87" s="94">
        <f t="shared" si="6"/>
        <v>-6.6911090742438173E-2</v>
      </c>
      <c r="G87" s="95">
        <f t="shared" si="7"/>
        <v>-6.6911090742438173E-2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21</v>
      </c>
      <c r="W87" s="112">
        <v>20</v>
      </c>
      <c r="X87" s="112">
        <v>21</v>
      </c>
      <c r="Y87" s="112">
        <v>23</v>
      </c>
      <c r="Z87" s="112">
        <v>21</v>
      </c>
    </row>
    <row r="88" spans="1:30" ht="15" customHeight="1" x14ac:dyDescent="0.25">
      <c r="A88" s="96" t="s">
        <v>5</v>
      </c>
      <c r="B88" s="49"/>
      <c r="C88" s="97" t="str">
        <f t="shared" si="3"/>
        <v>1,693</v>
      </c>
      <c r="D88" s="94">
        <f t="shared" si="4"/>
        <v>-3.0355097365406647E-2</v>
      </c>
      <c r="E88" s="95">
        <f t="shared" si="5"/>
        <v>-3.0355097365406647E-2</v>
      </c>
      <c r="F88" s="94">
        <f t="shared" si="6"/>
        <v>-2.9799426934097428E-2</v>
      </c>
      <c r="G88" s="95">
        <f t="shared" si="7"/>
        <v>-2.9799426934097428E-2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23</v>
      </c>
      <c r="W88" s="112">
        <v>22</v>
      </c>
      <c r="X88" s="112">
        <v>25</v>
      </c>
      <c r="Y88" s="112">
        <v>29</v>
      </c>
      <c r="Z88" s="112">
        <v>37</v>
      </c>
    </row>
    <row r="89" spans="1:30" ht="15" customHeight="1" x14ac:dyDescent="0.25">
      <c r="A89" s="49" t="s">
        <v>6</v>
      </c>
      <c r="B89" s="49"/>
      <c r="C89" s="97" t="str">
        <f t="shared" si="3"/>
        <v>2,542</v>
      </c>
      <c r="D89" s="94">
        <f t="shared" si="4"/>
        <v>-1.8153727307840817E-2</v>
      </c>
      <c r="E89" s="95">
        <f t="shared" si="5"/>
        <v>-1.8153727307840817E-2</v>
      </c>
      <c r="F89" s="94">
        <f t="shared" si="6"/>
        <v>-6.5097462302317055E-2</v>
      </c>
      <c r="G89" s="95">
        <f t="shared" si="7"/>
        <v>-6.5097462302317055E-2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415</v>
      </c>
      <c r="W89" s="112">
        <v>395</v>
      </c>
      <c r="X89" s="112">
        <v>369</v>
      </c>
      <c r="Y89" s="112">
        <v>350</v>
      </c>
      <c r="Z89" s="112">
        <v>329</v>
      </c>
    </row>
    <row r="90" spans="1:30" ht="15" customHeight="1" x14ac:dyDescent="0.25">
      <c r="A90" s="49" t="s">
        <v>95</v>
      </c>
      <c r="B90" s="49"/>
      <c r="C90" s="97" t="str">
        <f t="shared" si="3"/>
        <v>$87,450</v>
      </c>
      <c r="D90" s="94">
        <f t="shared" si="4"/>
        <v>2.388479100807861E-2</v>
      </c>
      <c r="E90" s="95">
        <f t="shared" si="5"/>
        <v>2.388479100807861E-2</v>
      </c>
      <c r="F90" s="94">
        <f t="shared" si="6"/>
        <v>3.0636236675093187E-2</v>
      </c>
      <c r="G90" s="95">
        <f t="shared" si="7"/>
        <v>3.0636236675093187E-2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188</v>
      </c>
      <c r="W90" s="112">
        <v>185</v>
      </c>
      <c r="X90" s="112">
        <v>191</v>
      </c>
      <c r="Y90" s="112">
        <v>186</v>
      </c>
      <c r="Z90" s="112">
        <v>199</v>
      </c>
    </row>
    <row r="91" spans="1:30" ht="15" customHeight="1" x14ac:dyDescent="0.25">
      <c r="A91" s="49" t="s">
        <v>7</v>
      </c>
      <c r="B91" s="49"/>
      <c r="C91" s="97" t="str">
        <f t="shared" si="3"/>
        <v>$279.0 mil</v>
      </c>
      <c r="D91" s="94">
        <f t="shared" si="4"/>
        <v>1.1471889413183334E-2</v>
      </c>
      <c r="E91" s="95">
        <f t="shared" si="5"/>
        <v>1.1471889413183334E-2</v>
      </c>
      <c r="F91" s="94">
        <f t="shared" si="6"/>
        <v>5.1186566071433237E-2</v>
      </c>
      <c r="G91" s="95">
        <f t="shared" si="7"/>
        <v>5.1186566071433237E-2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1559</v>
      </c>
      <c r="W91" s="112">
        <v>1503</v>
      </c>
      <c r="X91" s="112">
        <v>1478</v>
      </c>
      <c r="Y91" s="112">
        <v>1474</v>
      </c>
      <c r="Z91" s="112">
        <v>1448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89</v>
      </c>
      <c r="W93" s="112">
        <v>80</v>
      </c>
      <c r="X93" s="112">
        <v>65</v>
      </c>
      <c r="Y93" s="112">
        <v>74</v>
      </c>
      <c r="Z93" s="112">
        <v>74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169</v>
      </c>
      <c r="W94" s="112">
        <v>167</v>
      </c>
      <c r="X94" s="112">
        <v>146</v>
      </c>
      <c r="Y94" s="112">
        <v>152</v>
      </c>
      <c r="Z94" s="112">
        <v>148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104</v>
      </c>
      <c r="W95" s="112">
        <v>111</v>
      </c>
      <c r="X95" s="112">
        <v>111</v>
      </c>
      <c r="Y95" s="112">
        <v>121</v>
      </c>
      <c r="Z95" s="112">
        <v>116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153</v>
      </c>
      <c r="W96" s="112">
        <v>137</v>
      </c>
      <c r="X96" s="112">
        <v>104</v>
      </c>
      <c r="Y96" s="112">
        <v>117</v>
      </c>
      <c r="Z96" s="112">
        <v>115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208</v>
      </c>
      <c r="W97" s="112">
        <v>187</v>
      </c>
      <c r="X97" s="112">
        <v>195</v>
      </c>
      <c r="Y97" s="112">
        <v>175</v>
      </c>
      <c r="Z97" s="112">
        <v>173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89</v>
      </c>
      <c r="W98" s="112">
        <v>85</v>
      </c>
      <c r="X98" s="112">
        <v>85</v>
      </c>
      <c r="Y98" s="112">
        <v>84</v>
      </c>
      <c r="Z98" s="112">
        <v>78</v>
      </c>
    </row>
    <row r="99" spans="1:32" ht="15" customHeight="1" x14ac:dyDescent="0.25">
      <c r="S99" s="115" t="s">
        <v>188</v>
      </c>
      <c r="T99" s="115"/>
      <c r="U99" s="112"/>
      <c r="V99" s="112">
        <v>116</v>
      </c>
      <c r="W99" s="112">
        <v>111</v>
      </c>
      <c r="X99" s="112">
        <v>120</v>
      </c>
      <c r="Y99" s="112">
        <v>132</v>
      </c>
      <c r="Z99" s="112">
        <v>148</v>
      </c>
    </row>
    <row r="100" spans="1:32" ht="15" customHeight="1" x14ac:dyDescent="0.25">
      <c r="S100" s="115" t="s">
        <v>58</v>
      </c>
      <c r="T100" s="115"/>
      <c r="U100" s="112"/>
      <c r="V100" s="112">
        <v>124</v>
      </c>
      <c r="W100" s="112">
        <v>140</v>
      </c>
      <c r="X100" s="112">
        <v>147</v>
      </c>
      <c r="Y100" s="112">
        <v>139</v>
      </c>
      <c r="Z100" s="112">
        <v>127</v>
      </c>
    </row>
    <row r="101" spans="1:32" x14ac:dyDescent="0.25">
      <c r="A101" s="18"/>
      <c r="S101" s="118" t="s">
        <v>53</v>
      </c>
      <c r="T101" s="118"/>
      <c r="U101" s="112"/>
      <c r="V101" s="112">
        <v>1153</v>
      </c>
      <c r="W101" s="112">
        <v>1135</v>
      </c>
      <c r="X101" s="112">
        <v>1107</v>
      </c>
      <c r="Y101" s="112">
        <v>1115</v>
      </c>
      <c r="Z101" s="112">
        <v>1092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3491</v>
      </c>
      <c r="W104" s="112">
        <v>3519</v>
      </c>
      <c r="X104" s="112">
        <v>3516</v>
      </c>
      <c r="Y104" s="112">
        <v>3385</v>
      </c>
      <c r="Z104" s="112">
        <v>3324</v>
      </c>
      <c r="AB104" s="109" t="str">
        <f>TEXT(Z104,"###,###")</f>
        <v>3,324</v>
      </c>
      <c r="AD104" s="130">
        <f>Z104/($Z$4)*100</f>
        <v>89.210950080515289</v>
      </c>
      <c r="AF104" s="109"/>
    </row>
    <row r="105" spans="1:32" x14ac:dyDescent="0.25">
      <c r="S105" s="115" t="s">
        <v>17</v>
      </c>
      <c r="T105" s="115"/>
      <c r="U105" s="112"/>
      <c r="V105" s="112">
        <v>328</v>
      </c>
      <c r="W105" s="112">
        <v>337</v>
      </c>
      <c r="X105" s="112">
        <v>296</v>
      </c>
      <c r="Y105" s="112">
        <v>316</v>
      </c>
      <c r="Z105" s="112">
        <v>327</v>
      </c>
      <c r="AB105" s="109" t="str">
        <f>TEXT(Z105,"###,###")</f>
        <v>327</v>
      </c>
      <c r="AD105" s="130">
        <f>Z105/($Z$4)*100</f>
        <v>8.7761674718196456</v>
      </c>
      <c r="AF105" s="109"/>
    </row>
    <row r="106" spans="1:32" x14ac:dyDescent="0.25">
      <c r="S106" s="118" t="s">
        <v>53</v>
      </c>
      <c r="T106" s="118"/>
      <c r="U106" s="120"/>
      <c r="V106" s="120">
        <v>3819</v>
      </c>
      <c r="W106" s="120">
        <v>3856</v>
      </c>
      <c r="X106" s="120">
        <v>3812</v>
      </c>
      <c r="Y106" s="120">
        <v>3701</v>
      </c>
      <c r="Z106" s="120">
        <v>3651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231</v>
      </c>
      <c r="W108" s="112">
        <v>240</v>
      </c>
      <c r="X108" s="112">
        <v>271</v>
      </c>
      <c r="Y108" s="112">
        <v>246</v>
      </c>
      <c r="Z108" s="112">
        <v>175</v>
      </c>
      <c r="AB108" s="109" t="str">
        <f>TEXT(Z108,"###,###")</f>
        <v>175</v>
      </c>
      <c r="AD108" s="130">
        <f>Z108/($Z$4)*100</f>
        <v>4.6967257112184653</v>
      </c>
      <c r="AF108" s="109"/>
    </row>
    <row r="109" spans="1:32" x14ac:dyDescent="0.25">
      <c r="S109" s="115" t="s">
        <v>20</v>
      </c>
      <c r="T109" s="115"/>
      <c r="U109" s="112"/>
      <c r="V109" s="112">
        <v>270</v>
      </c>
      <c r="W109" s="112">
        <v>331</v>
      </c>
      <c r="X109" s="112">
        <v>383</v>
      </c>
      <c r="Y109" s="112">
        <v>357</v>
      </c>
      <c r="Z109" s="112">
        <v>371</v>
      </c>
      <c r="AB109" s="109" t="str">
        <f>TEXT(Z109,"###,###")</f>
        <v>371</v>
      </c>
      <c r="AD109" s="130">
        <f>Z109/($Z$4)*100</f>
        <v>9.9570585077831453</v>
      </c>
      <c r="AF109" s="109"/>
    </row>
    <row r="110" spans="1:32" x14ac:dyDescent="0.25">
      <c r="S110" s="115" t="s">
        <v>21</v>
      </c>
      <c r="T110" s="115"/>
      <c r="U110" s="112"/>
      <c r="V110" s="112">
        <v>859</v>
      </c>
      <c r="W110" s="112">
        <v>845</v>
      </c>
      <c r="X110" s="112">
        <v>899</v>
      </c>
      <c r="Y110" s="112">
        <v>947</v>
      </c>
      <c r="Z110" s="112">
        <v>924</v>
      </c>
      <c r="AB110" s="109" t="str">
        <f>TEXT(Z110,"###,###")</f>
        <v>924</v>
      </c>
      <c r="AD110" s="130">
        <f>Z110/($Z$4)*100</f>
        <v>24.798711755233494</v>
      </c>
      <c r="AF110" s="109"/>
    </row>
    <row r="111" spans="1:32" x14ac:dyDescent="0.25">
      <c r="S111" s="115" t="s">
        <v>22</v>
      </c>
      <c r="T111" s="115"/>
      <c r="U111" s="112"/>
      <c r="V111" s="112">
        <v>2430</v>
      </c>
      <c r="W111" s="112">
        <v>2339</v>
      </c>
      <c r="X111" s="112">
        <v>2259</v>
      </c>
      <c r="Y111" s="112">
        <v>2158</v>
      </c>
      <c r="Z111" s="112">
        <v>2166</v>
      </c>
      <c r="AB111" s="109" t="str">
        <f>TEXT(Z111,"###,###")</f>
        <v>2,166</v>
      </c>
      <c r="AD111" s="130">
        <f>Z111/($Z$4)*100</f>
        <v>58.132045088566834</v>
      </c>
      <c r="AF111" s="109"/>
    </row>
    <row r="112" spans="1:32" x14ac:dyDescent="0.25">
      <c r="S112" s="118" t="s">
        <v>53</v>
      </c>
      <c r="T112" s="118"/>
      <c r="U112" s="112"/>
      <c r="V112" s="112">
        <v>3923</v>
      </c>
      <c r="W112" s="112">
        <v>3856</v>
      </c>
      <c r="X112" s="112">
        <v>3930</v>
      </c>
      <c r="Y112" s="112">
        <v>3818</v>
      </c>
      <c r="Z112" s="112">
        <v>3728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37.590000000000003</v>
      </c>
      <c r="W118" s="131">
        <v>37.89</v>
      </c>
      <c r="X118" s="131">
        <v>38.200000000000003</v>
      </c>
      <c r="Y118" s="131">
        <v>38.1</v>
      </c>
      <c r="Z118" s="131">
        <v>38.39</v>
      </c>
      <c r="AB118" s="109" t="str">
        <f>TEXT(Z118,"##.0")</f>
        <v>38.4</v>
      </c>
    </row>
    <row r="120" spans="19:32" x14ac:dyDescent="0.25">
      <c r="S120" s="101" t="s">
        <v>97</v>
      </c>
      <c r="T120" s="112"/>
      <c r="U120" s="112"/>
      <c r="V120" s="112">
        <v>2554</v>
      </c>
      <c r="W120" s="112">
        <v>2495</v>
      </c>
      <c r="X120" s="112">
        <v>2436</v>
      </c>
      <c r="Y120" s="112">
        <v>2434</v>
      </c>
      <c r="Z120" s="112">
        <v>2401</v>
      </c>
      <c r="AB120" s="109" t="str">
        <f>TEXT(Z120,"###,###")</f>
        <v>2,401</v>
      </c>
    </row>
    <row r="121" spans="19:32" x14ac:dyDescent="0.25">
      <c r="S121" s="101" t="s">
        <v>98</v>
      </c>
      <c r="T121" s="112"/>
      <c r="U121" s="112"/>
      <c r="V121" s="112">
        <v>37</v>
      </c>
      <c r="W121" s="112">
        <v>23</v>
      </c>
      <c r="X121" s="112">
        <v>43</v>
      </c>
      <c r="Y121" s="112">
        <v>35</v>
      </c>
      <c r="Z121" s="112">
        <v>38</v>
      </c>
      <c r="AB121" s="109" t="str">
        <f>TEXT(Z121,"###,###")</f>
        <v>38</v>
      </c>
    </row>
    <row r="122" spans="19:32" x14ac:dyDescent="0.25">
      <c r="S122" s="101" t="s">
        <v>99</v>
      </c>
      <c r="T122" s="112"/>
      <c r="U122" s="112"/>
      <c r="V122" s="112">
        <v>127</v>
      </c>
      <c r="W122" s="112">
        <v>121</v>
      </c>
      <c r="X122" s="112">
        <v>113</v>
      </c>
      <c r="Y122" s="112">
        <v>117</v>
      </c>
      <c r="Z122" s="112">
        <v>100</v>
      </c>
      <c r="AB122" s="109" t="str">
        <f>TEXT(Z122,"###,###")</f>
        <v>100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2681</v>
      </c>
      <c r="W124" s="112">
        <v>2616</v>
      </c>
      <c r="X124" s="112">
        <v>2549</v>
      </c>
      <c r="Y124" s="112">
        <v>2551</v>
      </c>
      <c r="Z124" s="112">
        <v>2501</v>
      </c>
      <c r="AB124" s="109" t="str">
        <f>TEXT(Z124,"###,###")</f>
        <v>2,501</v>
      </c>
      <c r="AD124" s="127">
        <f>Z124/$Z$7*100</f>
        <v>98.387096774193552</v>
      </c>
    </row>
    <row r="125" spans="19:32" x14ac:dyDescent="0.25">
      <c r="S125" s="101" t="s">
        <v>101</v>
      </c>
      <c r="T125" s="112"/>
      <c r="U125" s="112"/>
      <c r="V125" s="112">
        <v>164</v>
      </c>
      <c r="W125" s="112">
        <v>144</v>
      </c>
      <c r="X125" s="112">
        <v>156</v>
      </c>
      <c r="Y125" s="112">
        <v>152</v>
      </c>
      <c r="Z125" s="112">
        <v>138</v>
      </c>
      <c r="AB125" s="109" t="str">
        <f>TEXT(Z125,"###,###")</f>
        <v>138</v>
      </c>
      <c r="AD125" s="127">
        <f>Z125/$Z$7*100</f>
        <v>5.4287962234461054</v>
      </c>
    </row>
    <row r="127" spans="19:32" x14ac:dyDescent="0.25">
      <c r="S127" s="101" t="s">
        <v>102</v>
      </c>
      <c r="T127" s="112"/>
      <c r="U127" s="112"/>
      <c r="V127" s="112">
        <v>1563</v>
      </c>
      <c r="W127" s="112">
        <v>1502</v>
      </c>
      <c r="X127" s="112">
        <v>1476</v>
      </c>
      <c r="Y127" s="112">
        <v>1476</v>
      </c>
      <c r="Z127" s="112">
        <v>1447</v>
      </c>
      <c r="AB127" s="109" t="str">
        <f>TEXT(Z127,"###,###")</f>
        <v>1,447</v>
      </c>
      <c r="AD127" s="127">
        <f>Z127/$Z$7*100</f>
        <v>56.923682140047205</v>
      </c>
    </row>
    <row r="128" spans="19:32" x14ac:dyDescent="0.25">
      <c r="S128" s="101" t="s">
        <v>103</v>
      </c>
      <c r="T128" s="112"/>
      <c r="U128" s="112"/>
      <c r="V128" s="112">
        <v>1157</v>
      </c>
      <c r="W128" s="112">
        <v>1134</v>
      </c>
      <c r="X128" s="112">
        <v>1111</v>
      </c>
      <c r="Y128" s="112">
        <v>1112</v>
      </c>
      <c r="Z128" s="112">
        <v>1089</v>
      </c>
      <c r="AB128" s="109" t="str">
        <f>TEXT(Z128,"###,###")</f>
        <v>1,089</v>
      </c>
      <c r="AD128" s="127">
        <f>Z128/$Z$7*100</f>
        <v>42.840283241542096</v>
      </c>
    </row>
    <row r="130" spans="19:20" x14ac:dyDescent="0.25">
      <c r="S130" s="101" t="s">
        <v>261</v>
      </c>
      <c r="T130" s="127">
        <v>94.453186467348544</v>
      </c>
    </row>
    <row r="131" spans="19:20" x14ac:dyDescent="0.25">
      <c r="S131" s="101" t="s">
        <v>262</v>
      </c>
      <c r="T131" s="127">
        <v>1.4948859166011015</v>
      </c>
    </row>
    <row r="132" spans="19:20" x14ac:dyDescent="0.25">
      <c r="S132" s="101" t="s">
        <v>263</v>
      </c>
      <c r="T132" s="127">
        <v>3.9339103068450036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0FBA8E6-09D9-4D2C-98E7-9CCC96AB76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B80E135D-E874-41B9-8C21-541849E16F5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1FCB9BD-5F66-4816-92CC-9CFBBE1558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4A1147AE-C0A5-4C70-A9D5-C43515404C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9C9EE-6AFA-4BDE-92E4-40CB8BD4306A}">
  <sheetPr codeName="Sheet11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162</v>
      </c>
      <c r="T1" s="99"/>
      <c r="U1" s="99"/>
      <c r="V1" s="99"/>
      <c r="W1" s="99"/>
      <c r="X1" s="99"/>
      <c r="Y1" s="100" t="s">
        <v>242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162</v>
      </c>
      <c r="Y3" s="105" t="s">
        <v>242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10.54 Salisbury,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98222</v>
      </c>
      <c r="W4" s="108">
        <v>99125</v>
      </c>
      <c r="X4" s="108">
        <v>105235</v>
      </c>
      <c r="Y4" s="108">
        <v>119398</v>
      </c>
      <c r="Z4" s="108">
        <v>124322</v>
      </c>
      <c r="AB4" s="109" t="str">
        <f>TEXT(Z4,"###,###")</f>
        <v>124,322</v>
      </c>
      <c r="AD4" s="110">
        <f>Z4/Y4-1</f>
        <v>4.1240221779259345E-2</v>
      </c>
      <c r="AF4" s="110">
        <f>Z4/V4-1</f>
        <v>0.26572458308729208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53049</v>
      </c>
      <c r="W5" s="108">
        <v>53675</v>
      </c>
      <c r="X5" s="108">
        <v>57052</v>
      </c>
      <c r="Y5" s="108">
        <v>63990</v>
      </c>
      <c r="Z5" s="108">
        <v>66941</v>
      </c>
      <c r="AB5" s="109" t="str">
        <f>TEXT(Z5,"###,###")</f>
        <v>66,941</v>
      </c>
      <c r="AD5" s="110">
        <f t="shared" ref="AD5:AD9" si="0">Z5/Y5-1</f>
        <v>4.6116580715736877E-2</v>
      </c>
      <c r="AF5" s="110">
        <f t="shared" ref="AF5:AF9" si="1">Z5/V5-1</f>
        <v>0.26187110030349303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45174</v>
      </c>
      <c r="W6" s="108">
        <v>45448</v>
      </c>
      <c r="X6" s="108">
        <v>48131</v>
      </c>
      <c r="Y6" s="108">
        <v>55337</v>
      </c>
      <c r="Z6" s="108">
        <v>57315</v>
      </c>
      <c r="AB6" s="109" t="str">
        <f>TEXT(Z6,"###,###")</f>
        <v>57,315</v>
      </c>
      <c r="AD6" s="110">
        <f t="shared" si="0"/>
        <v>3.5744619332453764E-2</v>
      </c>
      <c r="AF6" s="110">
        <f t="shared" si="1"/>
        <v>0.26876079160579103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71848</v>
      </c>
      <c r="W7" s="108">
        <v>72970</v>
      </c>
      <c r="X7" s="108">
        <v>74402</v>
      </c>
      <c r="Y7" s="108">
        <v>78555</v>
      </c>
      <c r="Z7" s="108">
        <v>81667</v>
      </c>
      <c r="AB7" s="109" t="str">
        <f>TEXT(Z7,"###,###")</f>
        <v>81,667</v>
      </c>
      <c r="AD7" s="110">
        <f t="shared" si="0"/>
        <v>3.9615555979886752E-2</v>
      </c>
      <c r="AF7" s="110">
        <f t="shared" si="1"/>
        <v>0.13666351185836767</v>
      </c>
    </row>
    <row r="8" spans="1:32" ht="17.25" customHeight="1" x14ac:dyDescent="0.25">
      <c r="A8" s="62" t="s">
        <v>12</v>
      </c>
      <c r="B8" s="63"/>
      <c r="C8" s="29"/>
      <c r="D8" s="64" t="str">
        <f>AB4</f>
        <v>124,322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81,667</v>
      </c>
      <c r="P8" s="65"/>
      <c r="S8" s="107" t="s">
        <v>82</v>
      </c>
      <c r="T8" s="108"/>
      <c r="U8" s="108"/>
      <c r="V8" s="108">
        <v>45077</v>
      </c>
      <c r="W8" s="108">
        <v>44723.47</v>
      </c>
      <c r="X8" s="108">
        <v>45782</v>
      </c>
      <c r="Y8" s="108">
        <v>44826</v>
      </c>
      <c r="Z8" s="108">
        <v>46661.31</v>
      </c>
      <c r="AB8" s="109" t="str">
        <f>TEXT(Z8,"$###,###")</f>
        <v>$46,661</v>
      </c>
      <c r="AD8" s="110">
        <f t="shared" si="0"/>
        <v>4.0942979520813827E-2</v>
      </c>
      <c r="AF8" s="110">
        <f t="shared" si="1"/>
        <v>3.5146748896332847E-2</v>
      </c>
    </row>
    <row r="9" spans="1:32" x14ac:dyDescent="0.25">
      <c r="A9" s="30" t="s">
        <v>14</v>
      </c>
      <c r="B9" s="69"/>
      <c r="C9" s="70"/>
      <c r="D9" s="71">
        <f>AD104</f>
        <v>81.851965058477177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54.181003342843503</v>
      </c>
      <c r="P9" s="72" t="s">
        <v>83</v>
      </c>
      <c r="S9" s="107" t="s">
        <v>7</v>
      </c>
      <c r="T9" s="108"/>
      <c r="U9" s="108"/>
      <c r="V9" s="108">
        <v>3635894783</v>
      </c>
      <c r="W9" s="108">
        <v>3777820303</v>
      </c>
      <c r="X9" s="108">
        <v>3960251107</v>
      </c>
      <c r="Y9" s="108">
        <v>4327830685</v>
      </c>
      <c r="Z9" s="108">
        <v>4717270735</v>
      </c>
      <c r="AB9" s="109" t="str">
        <f>TEXT(Z9/1000000,"$#,###.0")&amp;" mil"</f>
        <v>$4,717.3 mil</v>
      </c>
      <c r="AD9" s="110">
        <f t="shared" si="0"/>
        <v>8.9985047555066311E-2</v>
      </c>
      <c r="AF9" s="110">
        <f t="shared" si="1"/>
        <v>0.29741673412995451</v>
      </c>
    </row>
    <row r="10" spans="1:32" x14ac:dyDescent="0.25">
      <c r="A10" s="30" t="s">
        <v>17</v>
      </c>
      <c r="B10" s="69"/>
      <c r="C10" s="70"/>
      <c r="D10" s="71">
        <f>AD105</f>
        <v>12.248033332797091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45.74307859967918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85.384549450818568</v>
      </c>
      <c r="P11" s="72" t="s">
        <v>83</v>
      </c>
      <c r="S11" s="107" t="s">
        <v>29</v>
      </c>
      <c r="T11" s="112"/>
      <c r="U11" s="112"/>
      <c r="V11" s="112">
        <v>89307</v>
      </c>
      <c r="W11" s="112">
        <v>89727</v>
      </c>
      <c r="X11" s="112">
        <v>95334</v>
      </c>
      <c r="Y11" s="112">
        <v>108565</v>
      </c>
      <c r="Z11" s="112">
        <v>112389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6.7811968114415864</v>
      </c>
      <c r="P12" s="72" t="s">
        <v>83</v>
      </c>
      <c r="S12" s="107" t="s">
        <v>30</v>
      </c>
      <c r="T12" s="112"/>
      <c r="U12" s="112"/>
      <c r="V12" s="112">
        <v>8919</v>
      </c>
      <c r="W12" s="112">
        <v>9392</v>
      </c>
      <c r="X12" s="112">
        <v>9901</v>
      </c>
      <c r="Y12" s="112">
        <v>10831</v>
      </c>
      <c r="Z12" s="112">
        <v>11933</v>
      </c>
    </row>
    <row r="13" spans="1:32" ht="15" customHeight="1" x14ac:dyDescent="0.25">
      <c r="A13" s="30" t="s">
        <v>19</v>
      </c>
      <c r="B13" s="70"/>
      <c r="C13" s="70"/>
      <c r="D13" s="71">
        <f>AD108</f>
        <v>11.541802738051189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7.8305802833457827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11.828155917697591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39.0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22.284068789112144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20.244902957203209</v>
      </c>
      <c r="P15" s="72" t="s">
        <v>83</v>
      </c>
      <c r="S15" s="115" t="s">
        <v>59</v>
      </c>
      <c r="T15" s="115"/>
      <c r="U15" s="116"/>
      <c r="V15" s="116">
        <v>1479</v>
      </c>
      <c r="W15" s="116">
        <v>1559</v>
      </c>
      <c r="X15" s="116">
        <v>1807</v>
      </c>
      <c r="Y15" s="112">
        <v>1754</v>
      </c>
      <c r="Z15" s="112">
        <v>1614</v>
      </c>
      <c r="AB15" s="117">
        <f t="shared" ref="AB15:AB34" si="2">IF(Z15="np",0,Z15/$Z$34)</f>
        <v>1.2982416627789128E-2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48.443557857820821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79.755097042796791</v>
      </c>
      <c r="P16" s="37" t="s">
        <v>83</v>
      </c>
      <c r="S16" s="115" t="s">
        <v>60</v>
      </c>
      <c r="T16" s="115"/>
      <c r="U16" s="116"/>
      <c r="V16" s="116">
        <v>390</v>
      </c>
      <c r="W16" s="116">
        <v>432</v>
      </c>
      <c r="X16" s="116">
        <v>387</v>
      </c>
      <c r="Y16" s="112">
        <v>483</v>
      </c>
      <c r="Z16" s="112">
        <v>512</v>
      </c>
      <c r="AB16" s="117">
        <f t="shared" si="2"/>
        <v>4.1183378645774683E-3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8741</v>
      </c>
      <c r="W17" s="116">
        <v>8576</v>
      </c>
      <c r="X17" s="116">
        <v>9183</v>
      </c>
      <c r="Y17" s="112">
        <v>9902</v>
      </c>
      <c r="Z17" s="112">
        <v>10168</v>
      </c>
      <c r="AB17" s="117">
        <f t="shared" si="2"/>
        <v>8.178761602934316E-2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824</v>
      </c>
      <c r="W18" s="116">
        <v>727</v>
      </c>
      <c r="X18" s="116">
        <v>845</v>
      </c>
      <c r="Y18" s="112">
        <v>977</v>
      </c>
      <c r="Z18" s="112">
        <v>1026</v>
      </c>
      <c r="AB18" s="117">
        <f t="shared" si="2"/>
        <v>8.2527629864384416E-3</v>
      </c>
    </row>
    <row r="19" spans="1:28" x14ac:dyDescent="0.25">
      <c r="A19" s="61" t="str">
        <f>$S$1&amp;" ("&amp;$V$2&amp;" to "&amp;$Z$2&amp;")"</f>
        <v>Salisbury (2018-19 to 2022-23)</v>
      </c>
      <c r="B19" s="61"/>
      <c r="C19" s="61"/>
      <c r="D19" s="61"/>
      <c r="E19" s="61"/>
      <c r="F19" s="61"/>
      <c r="G19" s="61" t="str">
        <f>$S$1&amp;" ("&amp;$V$2&amp;" to "&amp;$Z$2&amp;")"</f>
        <v>Salisbury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6850</v>
      </c>
      <c r="W19" s="116">
        <v>6865</v>
      </c>
      <c r="X19" s="116">
        <v>7267</v>
      </c>
      <c r="Y19" s="112">
        <v>7825</v>
      </c>
      <c r="Z19" s="112">
        <v>7982</v>
      </c>
      <c r="AB19" s="117">
        <f t="shared" si="2"/>
        <v>6.4204243818471382E-2</v>
      </c>
    </row>
    <row r="20" spans="1:28" x14ac:dyDescent="0.25">
      <c r="S20" s="115" t="s">
        <v>64</v>
      </c>
      <c r="T20" s="115"/>
      <c r="U20" s="116"/>
      <c r="V20" s="116">
        <v>4163</v>
      </c>
      <c r="W20" s="116">
        <v>4215</v>
      </c>
      <c r="X20" s="116">
        <v>4380</v>
      </c>
      <c r="Y20" s="112">
        <v>4686</v>
      </c>
      <c r="Z20" s="112">
        <v>4879</v>
      </c>
      <c r="AB20" s="117">
        <f t="shared" si="2"/>
        <v>3.9244864143112242E-2</v>
      </c>
    </row>
    <row r="21" spans="1:28" x14ac:dyDescent="0.25">
      <c r="S21" s="115" t="s">
        <v>65</v>
      </c>
      <c r="T21" s="115"/>
      <c r="U21" s="116"/>
      <c r="V21" s="116">
        <v>9693</v>
      </c>
      <c r="W21" s="116">
        <v>10517</v>
      </c>
      <c r="X21" s="116">
        <v>10640</v>
      </c>
      <c r="Y21" s="112">
        <v>12188</v>
      </c>
      <c r="Z21" s="112">
        <v>12367</v>
      </c>
      <c r="AB21" s="117">
        <f t="shared" si="2"/>
        <v>9.9475555412557717E-2</v>
      </c>
    </row>
    <row r="22" spans="1:28" x14ac:dyDescent="0.25">
      <c r="S22" s="115" t="s">
        <v>66</v>
      </c>
      <c r="T22" s="115"/>
      <c r="U22" s="116"/>
      <c r="V22" s="116">
        <v>5943</v>
      </c>
      <c r="W22" s="116">
        <v>6140</v>
      </c>
      <c r="X22" s="116">
        <v>6915</v>
      </c>
      <c r="Y22" s="112">
        <v>8230</v>
      </c>
      <c r="Z22" s="112">
        <v>8674</v>
      </c>
      <c r="AB22" s="117">
        <f t="shared" si="2"/>
        <v>6.9770434838564377E-2</v>
      </c>
    </row>
    <row r="23" spans="1:28" x14ac:dyDescent="0.25">
      <c r="S23" s="115" t="s">
        <v>67</v>
      </c>
      <c r="T23" s="115"/>
      <c r="U23" s="116"/>
      <c r="V23" s="116">
        <v>5421</v>
      </c>
      <c r="W23" s="116">
        <v>5637</v>
      </c>
      <c r="X23" s="116">
        <v>6189</v>
      </c>
      <c r="Y23" s="112">
        <v>7132</v>
      </c>
      <c r="Z23" s="112">
        <v>7954</v>
      </c>
      <c r="AB23" s="117">
        <f t="shared" si="2"/>
        <v>6.3979022216502313E-2</v>
      </c>
    </row>
    <row r="24" spans="1:28" x14ac:dyDescent="0.25">
      <c r="S24" s="115" t="s">
        <v>68</v>
      </c>
      <c r="T24" s="115"/>
      <c r="U24" s="116"/>
      <c r="V24" s="116">
        <v>970</v>
      </c>
      <c r="W24" s="116">
        <v>1025</v>
      </c>
      <c r="X24" s="116">
        <v>836</v>
      </c>
      <c r="Y24" s="112">
        <v>953</v>
      </c>
      <c r="Z24" s="112">
        <v>1014</v>
      </c>
      <c r="AB24" s="117">
        <f t="shared" si="2"/>
        <v>8.1562394427374084E-3</v>
      </c>
    </row>
    <row r="25" spans="1:28" x14ac:dyDescent="0.25">
      <c r="S25" s="115" t="s">
        <v>69</v>
      </c>
      <c r="T25" s="115"/>
      <c r="U25" s="116"/>
      <c r="V25" s="116">
        <v>2797</v>
      </c>
      <c r="W25" s="116">
        <v>2948</v>
      </c>
      <c r="X25" s="116">
        <v>3225</v>
      </c>
      <c r="Y25" s="112">
        <v>3613</v>
      </c>
      <c r="Z25" s="112">
        <v>3743</v>
      </c>
      <c r="AB25" s="117">
        <f t="shared" si="2"/>
        <v>3.0107302006080982E-2</v>
      </c>
    </row>
    <row r="26" spans="1:28" x14ac:dyDescent="0.25">
      <c r="S26" s="115" t="s">
        <v>70</v>
      </c>
      <c r="T26" s="115"/>
      <c r="U26" s="116"/>
      <c r="V26" s="116">
        <v>1427</v>
      </c>
      <c r="W26" s="116">
        <v>1430</v>
      </c>
      <c r="X26" s="116">
        <v>1475</v>
      </c>
      <c r="Y26" s="112">
        <v>1543</v>
      </c>
      <c r="Z26" s="112">
        <v>1911</v>
      </c>
      <c r="AB26" s="117">
        <f t="shared" si="2"/>
        <v>1.537137433438973E-2</v>
      </c>
    </row>
    <row r="27" spans="1:28" x14ac:dyDescent="0.25">
      <c r="S27" s="115" t="s">
        <v>71</v>
      </c>
      <c r="T27" s="115"/>
      <c r="U27" s="116"/>
      <c r="V27" s="116">
        <v>4637</v>
      </c>
      <c r="W27" s="116">
        <v>4774</v>
      </c>
      <c r="X27" s="116">
        <v>5136</v>
      </c>
      <c r="Y27" s="112">
        <v>5955</v>
      </c>
      <c r="Z27" s="112">
        <v>6069</v>
      </c>
      <c r="AB27" s="117">
        <f t="shared" si="2"/>
        <v>4.8816782226798153E-2</v>
      </c>
    </row>
    <row r="28" spans="1:28" x14ac:dyDescent="0.25">
      <c r="S28" s="115" t="s">
        <v>72</v>
      </c>
      <c r="T28" s="115"/>
      <c r="U28" s="116"/>
      <c r="V28" s="116">
        <v>11358</v>
      </c>
      <c r="W28" s="116">
        <v>11575</v>
      </c>
      <c r="X28" s="116">
        <v>12736</v>
      </c>
      <c r="Y28" s="112">
        <v>15252</v>
      </c>
      <c r="Z28" s="112">
        <v>15574</v>
      </c>
      <c r="AB28" s="117">
        <f t="shared" si="2"/>
        <v>0.12527147246665915</v>
      </c>
    </row>
    <row r="29" spans="1:28" x14ac:dyDescent="0.25">
      <c r="S29" s="115" t="s">
        <v>73</v>
      </c>
      <c r="T29" s="115"/>
      <c r="U29" s="116"/>
      <c r="V29" s="116">
        <v>6312</v>
      </c>
      <c r="W29" s="116">
        <v>5622</v>
      </c>
      <c r="X29" s="116">
        <v>5495</v>
      </c>
      <c r="Y29" s="112">
        <v>6605</v>
      </c>
      <c r="Z29" s="112">
        <v>6511</v>
      </c>
      <c r="AB29" s="117">
        <f t="shared" si="2"/>
        <v>5.2372066086452923E-2</v>
      </c>
    </row>
    <row r="30" spans="1:28" x14ac:dyDescent="0.25">
      <c r="S30" s="115" t="s">
        <v>74</v>
      </c>
      <c r="T30" s="115"/>
      <c r="U30" s="116"/>
      <c r="V30" s="116">
        <v>5632</v>
      </c>
      <c r="W30" s="116">
        <v>5765</v>
      </c>
      <c r="X30" s="116">
        <v>5772</v>
      </c>
      <c r="Y30" s="112">
        <v>6123</v>
      </c>
      <c r="Z30" s="112">
        <v>6380</v>
      </c>
      <c r="AB30" s="117">
        <f t="shared" si="2"/>
        <v>5.1318350734383296E-2</v>
      </c>
    </row>
    <row r="31" spans="1:28" x14ac:dyDescent="0.25">
      <c r="S31" s="115" t="s">
        <v>75</v>
      </c>
      <c r="T31" s="115"/>
      <c r="U31" s="116"/>
      <c r="V31" s="116">
        <v>12672</v>
      </c>
      <c r="W31" s="116">
        <v>13364</v>
      </c>
      <c r="X31" s="116">
        <v>15250</v>
      </c>
      <c r="Y31" s="112">
        <v>17786</v>
      </c>
      <c r="Z31" s="112">
        <v>19409</v>
      </c>
      <c r="AB31" s="117">
        <f t="shared" si="2"/>
        <v>0.15611878830778142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1351</v>
      </c>
      <c r="W32" s="116">
        <v>1317</v>
      </c>
      <c r="X32" s="116">
        <v>1312</v>
      </c>
      <c r="Y32" s="112">
        <v>1454</v>
      </c>
      <c r="Z32" s="112">
        <v>1711</v>
      </c>
      <c r="AB32" s="117">
        <f t="shared" si="2"/>
        <v>1.3762648606039157E-2</v>
      </c>
    </row>
    <row r="33" spans="19:32" x14ac:dyDescent="0.25">
      <c r="S33" s="115" t="s">
        <v>77</v>
      </c>
      <c r="T33" s="115"/>
      <c r="U33" s="116"/>
      <c r="V33" s="116">
        <v>3710</v>
      </c>
      <c r="W33" s="116">
        <v>3729</v>
      </c>
      <c r="X33" s="116">
        <v>4098</v>
      </c>
      <c r="Y33" s="112">
        <v>4739</v>
      </c>
      <c r="Z33" s="112">
        <v>4956</v>
      </c>
      <c r="AB33" s="117">
        <f t="shared" si="2"/>
        <v>3.9864223548527214E-2</v>
      </c>
    </row>
    <row r="34" spans="19:32" x14ac:dyDescent="0.25">
      <c r="S34" s="118" t="s">
        <v>53</v>
      </c>
      <c r="T34" s="118"/>
      <c r="U34" s="119"/>
      <c r="V34" s="119">
        <v>98227</v>
      </c>
      <c r="W34" s="119">
        <v>99124</v>
      </c>
      <c r="X34" s="119">
        <v>105235</v>
      </c>
      <c r="Y34" s="120">
        <v>119400</v>
      </c>
      <c r="Z34" s="120">
        <v>124322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61258</v>
      </c>
      <c r="W37" s="112">
        <v>61583</v>
      </c>
      <c r="X37" s="112">
        <v>62190</v>
      </c>
      <c r="Y37" s="112">
        <v>63053</v>
      </c>
      <c r="Z37" s="112">
        <v>65132</v>
      </c>
      <c r="AB37" s="132">
        <f>Z37/Z40*100</f>
        <v>79.755097042796791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10588</v>
      </c>
      <c r="W38" s="112">
        <v>11392</v>
      </c>
      <c r="X38" s="112">
        <v>12209</v>
      </c>
      <c r="Y38" s="112">
        <v>15505</v>
      </c>
      <c r="Z38" s="112">
        <v>16533</v>
      </c>
      <c r="AB38" s="132">
        <f>Z38/Z40*100</f>
        <v>20.244902957203209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71846</v>
      </c>
      <c r="W40" s="112">
        <v>72975</v>
      </c>
      <c r="X40" s="112">
        <v>74399</v>
      </c>
      <c r="Y40" s="112">
        <v>78558</v>
      </c>
      <c r="Z40" s="112">
        <v>81665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33</v>
      </c>
      <c r="W44" s="112">
        <v>38</v>
      </c>
      <c r="X44" s="112">
        <v>67</v>
      </c>
      <c r="Y44" s="112">
        <v>64</v>
      </c>
      <c r="Z44" s="112">
        <v>69</v>
      </c>
    </row>
    <row r="45" spans="19:32" x14ac:dyDescent="0.25">
      <c r="S45" s="115" t="s">
        <v>37</v>
      </c>
      <c r="T45" s="115"/>
      <c r="U45" s="112"/>
      <c r="V45" s="112">
        <v>751</v>
      </c>
      <c r="W45" s="112">
        <v>732</v>
      </c>
      <c r="X45" s="112">
        <v>866</v>
      </c>
      <c r="Y45" s="112">
        <v>1205</v>
      </c>
      <c r="Z45" s="112">
        <v>1267</v>
      </c>
    </row>
    <row r="46" spans="19:32" x14ac:dyDescent="0.25">
      <c r="S46" s="115" t="s">
        <v>38</v>
      </c>
      <c r="T46" s="115"/>
      <c r="U46" s="112"/>
      <c r="V46" s="112">
        <v>2610</v>
      </c>
      <c r="W46" s="112">
        <v>2622</v>
      </c>
      <c r="X46" s="112">
        <v>2921</v>
      </c>
      <c r="Y46" s="112">
        <v>3750</v>
      </c>
      <c r="Z46" s="112">
        <v>3823</v>
      </c>
    </row>
    <row r="47" spans="19:32" x14ac:dyDescent="0.25">
      <c r="S47" s="115" t="s">
        <v>39</v>
      </c>
      <c r="T47" s="115"/>
      <c r="U47" s="112"/>
      <c r="V47" s="112">
        <v>5338</v>
      </c>
      <c r="W47" s="112">
        <v>5413</v>
      </c>
      <c r="X47" s="112">
        <v>5834</v>
      </c>
      <c r="Y47" s="112">
        <v>7134</v>
      </c>
      <c r="Z47" s="112">
        <v>7920</v>
      </c>
    </row>
    <row r="48" spans="19:32" x14ac:dyDescent="0.25">
      <c r="S48" s="115" t="s">
        <v>40</v>
      </c>
      <c r="T48" s="115"/>
      <c r="U48" s="112"/>
      <c r="V48" s="112">
        <v>7188</v>
      </c>
      <c r="W48" s="112">
        <v>7567</v>
      </c>
      <c r="X48" s="112">
        <v>8614</v>
      </c>
      <c r="Y48" s="112">
        <v>10077</v>
      </c>
      <c r="Z48" s="112">
        <v>10885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7053</v>
      </c>
      <c r="W49" s="112">
        <v>6932</v>
      </c>
      <c r="X49" s="112">
        <v>7390</v>
      </c>
      <c r="Y49" s="112">
        <v>8360</v>
      </c>
      <c r="Z49" s="112">
        <v>9026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Salisbury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6830</v>
      </c>
      <c r="W50" s="112">
        <v>6820</v>
      </c>
      <c r="X50" s="112">
        <v>7090</v>
      </c>
      <c r="Y50" s="112">
        <v>7613</v>
      </c>
      <c r="Z50" s="112">
        <v>7755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5380</v>
      </c>
      <c r="W51" s="112">
        <v>5580</v>
      </c>
      <c r="X51" s="112">
        <v>5926</v>
      </c>
      <c r="Y51" s="112">
        <v>6381</v>
      </c>
      <c r="Z51" s="112">
        <v>6709</v>
      </c>
    </row>
    <row r="52" spans="1:26" ht="15" customHeight="1" x14ac:dyDescent="0.25">
      <c r="S52" s="115" t="s">
        <v>44</v>
      </c>
      <c r="T52" s="115"/>
      <c r="U52" s="112"/>
      <c r="V52" s="112">
        <v>5064</v>
      </c>
      <c r="W52" s="112">
        <v>5124</v>
      </c>
      <c r="X52" s="112">
        <v>5013</v>
      </c>
      <c r="Y52" s="112">
        <v>5249</v>
      </c>
      <c r="Z52" s="112">
        <v>5227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4482</v>
      </c>
      <c r="W53" s="112">
        <v>4429</v>
      </c>
      <c r="X53" s="112">
        <v>4637</v>
      </c>
      <c r="Y53" s="112">
        <v>4993</v>
      </c>
      <c r="Z53" s="112">
        <v>4933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3937</v>
      </c>
      <c r="W54" s="112">
        <v>3930</v>
      </c>
      <c r="X54" s="112">
        <v>4004</v>
      </c>
      <c r="Y54" s="112">
        <v>4085</v>
      </c>
      <c r="Z54" s="112">
        <v>4184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2687</v>
      </c>
      <c r="W55" s="112">
        <v>2741</v>
      </c>
      <c r="X55" s="112">
        <v>2888</v>
      </c>
      <c r="Y55" s="112">
        <v>3010</v>
      </c>
      <c r="Z55" s="112">
        <v>3070</v>
      </c>
    </row>
    <row r="56" spans="1:26" ht="15" customHeight="1" x14ac:dyDescent="0.25">
      <c r="S56" s="115" t="s">
        <v>48</v>
      </c>
      <c r="T56" s="115"/>
      <c r="U56" s="112"/>
      <c r="V56" s="112">
        <v>1164</v>
      </c>
      <c r="W56" s="112">
        <v>1198</v>
      </c>
      <c r="X56" s="112">
        <v>1217</v>
      </c>
      <c r="Y56" s="112">
        <v>1405</v>
      </c>
      <c r="Z56" s="112">
        <v>1437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360</v>
      </c>
      <c r="W57" s="112">
        <v>383</v>
      </c>
      <c r="X57" s="112">
        <v>421</v>
      </c>
      <c r="Y57" s="112">
        <v>460</v>
      </c>
      <c r="Z57" s="112">
        <v>433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112</v>
      </c>
      <c r="W58" s="112">
        <v>105</v>
      </c>
      <c r="X58" s="112">
        <v>107</v>
      </c>
      <c r="Y58" s="112">
        <v>137</v>
      </c>
      <c r="Z58" s="112">
        <v>143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45</v>
      </c>
      <c r="W59" s="112">
        <v>38</v>
      </c>
      <c r="X59" s="112">
        <v>35</v>
      </c>
      <c r="Y59" s="112">
        <v>41</v>
      </c>
      <c r="Z59" s="112">
        <v>40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23</v>
      </c>
      <c r="W60" s="112">
        <v>24</v>
      </c>
      <c r="X60" s="112">
        <v>22</v>
      </c>
      <c r="Y60" s="112">
        <v>21</v>
      </c>
      <c r="Z60" s="112">
        <v>18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53051</v>
      </c>
      <c r="W61" s="112">
        <v>53678</v>
      </c>
      <c r="X61" s="112">
        <v>57052</v>
      </c>
      <c r="Y61" s="112">
        <v>63989</v>
      </c>
      <c r="Z61" s="112">
        <v>66942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54</v>
      </c>
      <c r="W63" s="112">
        <v>67</v>
      </c>
      <c r="X63" s="112">
        <v>75</v>
      </c>
      <c r="Y63" s="112">
        <v>119</v>
      </c>
      <c r="Z63" s="112">
        <v>113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1061</v>
      </c>
      <c r="W64" s="112">
        <v>1015</v>
      </c>
      <c r="X64" s="112">
        <v>1166</v>
      </c>
      <c r="Y64" s="112">
        <v>1520</v>
      </c>
      <c r="Z64" s="112">
        <v>1519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Salisbury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2628</v>
      </c>
      <c r="W65" s="112">
        <v>2504</v>
      </c>
      <c r="X65" s="112">
        <v>2785</v>
      </c>
      <c r="Y65" s="112">
        <v>3595</v>
      </c>
      <c r="Z65" s="112">
        <v>3678</v>
      </c>
    </row>
    <row r="66" spans="1:26" x14ac:dyDescent="0.25">
      <c r="S66" s="115" t="s">
        <v>39</v>
      </c>
      <c r="T66" s="115"/>
      <c r="U66" s="112"/>
      <c r="V66" s="112">
        <v>4925</v>
      </c>
      <c r="W66" s="112">
        <v>4867</v>
      </c>
      <c r="X66" s="112">
        <v>5215</v>
      </c>
      <c r="Y66" s="112">
        <v>6188</v>
      </c>
      <c r="Z66" s="112">
        <v>6331</v>
      </c>
    </row>
    <row r="67" spans="1:26" x14ac:dyDescent="0.25">
      <c r="S67" s="115" t="s">
        <v>40</v>
      </c>
      <c r="T67" s="115"/>
      <c r="U67" s="112"/>
      <c r="V67" s="112">
        <v>5923</v>
      </c>
      <c r="W67" s="112">
        <v>6024</v>
      </c>
      <c r="X67" s="112">
        <v>6588</v>
      </c>
      <c r="Y67" s="112">
        <v>8053</v>
      </c>
      <c r="Z67" s="112">
        <v>8770</v>
      </c>
    </row>
    <row r="68" spans="1:26" x14ac:dyDescent="0.25">
      <c r="S68" s="115" t="s">
        <v>41</v>
      </c>
      <c r="T68" s="115"/>
      <c r="U68" s="112"/>
      <c r="V68" s="112">
        <v>5674</v>
      </c>
      <c r="W68" s="112">
        <v>5788</v>
      </c>
      <c r="X68" s="112">
        <v>6248</v>
      </c>
      <c r="Y68" s="112">
        <v>7069</v>
      </c>
      <c r="Z68" s="112">
        <v>7344</v>
      </c>
    </row>
    <row r="69" spans="1:26" x14ac:dyDescent="0.25">
      <c r="S69" s="115" t="s">
        <v>42</v>
      </c>
      <c r="T69" s="115"/>
      <c r="U69" s="112"/>
      <c r="V69" s="112">
        <v>5262</v>
      </c>
      <c r="W69" s="112">
        <v>5410</v>
      </c>
      <c r="X69" s="112">
        <v>5735</v>
      </c>
      <c r="Y69" s="112">
        <v>6416</v>
      </c>
      <c r="Z69" s="112">
        <v>6703</v>
      </c>
    </row>
    <row r="70" spans="1:26" x14ac:dyDescent="0.25">
      <c r="S70" s="115" t="s">
        <v>43</v>
      </c>
      <c r="T70" s="115"/>
      <c r="U70" s="112"/>
      <c r="V70" s="112">
        <v>4235</v>
      </c>
      <c r="W70" s="112">
        <v>4301</v>
      </c>
      <c r="X70" s="112">
        <v>4598</v>
      </c>
      <c r="Y70" s="112">
        <v>5330</v>
      </c>
      <c r="Z70" s="112">
        <v>5681</v>
      </c>
    </row>
    <row r="71" spans="1:26" x14ac:dyDescent="0.25">
      <c r="S71" s="115" t="s">
        <v>44</v>
      </c>
      <c r="T71" s="115"/>
      <c r="U71" s="112"/>
      <c r="V71" s="112">
        <v>4254</v>
      </c>
      <c r="W71" s="112">
        <v>4283</v>
      </c>
      <c r="X71" s="112">
        <v>4283</v>
      </c>
      <c r="Y71" s="112">
        <v>4598</v>
      </c>
      <c r="Z71" s="112">
        <v>4547</v>
      </c>
    </row>
    <row r="72" spans="1:26" x14ac:dyDescent="0.25">
      <c r="S72" s="115" t="s">
        <v>45</v>
      </c>
      <c r="T72" s="115"/>
      <c r="U72" s="112"/>
      <c r="V72" s="112">
        <v>3956</v>
      </c>
      <c r="W72" s="112">
        <v>3844</v>
      </c>
      <c r="X72" s="112">
        <v>3965</v>
      </c>
      <c r="Y72" s="112">
        <v>4360</v>
      </c>
      <c r="Z72" s="112">
        <v>4376</v>
      </c>
    </row>
    <row r="73" spans="1:26" x14ac:dyDescent="0.25">
      <c r="S73" s="115" t="s">
        <v>46</v>
      </c>
      <c r="T73" s="115"/>
      <c r="U73" s="112"/>
      <c r="V73" s="112">
        <v>3500</v>
      </c>
      <c r="W73" s="112">
        <v>3530</v>
      </c>
      <c r="X73" s="112">
        <v>3564</v>
      </c>
      <c r="Y73" s="112">
        <v>3733</v>
      </c>
      <c r="Z73" s="112">
        <v>3769</v>
      </c>
    </row>
    <row r="74" spans="1:26" x14ac:dyDescent="0.25">
      <c r="S74" s="115" t="s">
        <v>47</v>
      </c>
      <c r="T74" s="115"/>
      <c r="U74" s="112"/>
      <c r="V74" s="112">
        <v>2310</v>
      </c>
      <c r="W74" s="112">
        <v>2358</v>
      </c>
      <c r="X74" s="112">
        <v>2400</v>
      </c>
      <c r="Y74" s="112">
        <v>2670</v>
      </c>
      <c r="Z74" s="112">
        <v>2725</v>
      </c>
    </row>
    <row r="75" spans="1:26" x14ac:dyDescent="0.25">
      <c r="S75" s="115" t="s">
        <v>48</v>
      </c>
      <c r="T75" s="115"/>
      <c r="U75" s="112"/>
      <c r="V75" s="112">
        <v>951</v>
      </c>
      <c r="W75" s="112">
        <v>997</v>
      </c>
      <c r="X75" s="112">
        <v>1071</v>
      </c>
      <c r="Y75" s="112">
        <v>1193</v>
      </c>
      <c r="Z75" s="112">
        <v>1293</v>
      </c>
    </row>
    <row r="76" spans="1:26" x14ac:dyDescent="0.25">
      <c r="S76" s="115" t="s">
        <v>49</v>
      </c>
      <c r="T76" s="115"/>
      <c r="U76" s="112"/>
      <c r="V76" s="112">
        <v>246</v>
      </c>
      <c r="W76" s="112">
        <v>272</v>
      </c>
      <c r="X76" s="112">
        <v>289</v>
      </c>
      <c r="Y76" s="112">
        <v>330</v>
      </c>
      <c r="Z76" s="112">
        <v>293</v>
      </c>
    </row>
    <row r="77" spans="1:26" x14ac:dyDescent="0.25">
      <c r="S77" s="115" t="s">
        <v>50</v>
      </c>
      <c r="T77" s="115"/>
      <c r="U77" s="112"/>
      <c r="V77" s="112">
        <v>102</v>
      </c>
      <c r="W77" s="112">
        <v>102</v>
      </c>
      <c r="X77" s="112">
        <v>77</v>
      </c>
      <c r="Y77" s="112">
        <v>84</v>
      </c>
      <c r="Z77" s="112">
        <v>87</v>
      </c>
    </row>
    <row r="78" spans="1:26" x14ac:dyDescent="0.25">
      <c r="S78" s="115" t="s">
        <v>51</v>
      </c>
      <c r="T78" s="115"/>
      <c r="U78" s="112"/>
      <c r="V78" s="112">
        <v>50</v>
      </c>
      <c r="W78" s="112">
        <v>48</v>
      </c>
      <c r="X78" s="112">
        <v>42</v>
      </c>
      <c r="Y78" s="112">
        <v>47</v>
      </c>
      <c r="Z78" s="112">
        <v>46</v>
      </c>
    </row>
    <row r="79" spans="1:26" x14ac:dyDescent="0.25">
      <c r="S79" s="115" t="s">
        <v>52</v>
      </c>
      <c r="T79" s="115"/>
      <c r="U79" s="112"/>
      <c r="V79" s="112">
        <v>37</v>
      </c>
      <c r="W79" s="112">
        <v>34</v>
      </c>
      <c r="X79" s="112">
        <v>30</v>
      </c>
      <c r="Y79" s="112">
        <v>31</v>
      </c>
      <c r="Z79" s="112">
        <v>30</v>
      </c>
    </row>
    <row r="80" spans="1:26" x14ac:dyDescent="0.25">
      <c r="S80" s="118" t="s">
        <v>53</v>
      </c>
      <c r="T80" s="118"/>
      <c r="U80" s="112"/>
      <c r="V80" s="112">
        <v>45172</v>
      </c>
      <c r="W80" s="112">
        <v>45447</v>
      </c>
      <c r="X80" s="112">
        <v>48131</v>
      </c>
      <c r="Y80" s="112">
        <v>55336</v>
      </c>
      <c r="Z80" s="112">
        <v>57311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Salisbury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3315</v>
      </c>
      <c r="W83" s="112">
        <v>3433</v>
      </c>
      <c r="X83" s="112">
        <v>3399</v>
      </c>
      <c r="Y83" s="112">
        <v>3509</v>
      </c>
      <c r="Z83" s="112">
        <v>3567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3550</v>
      </c>
      <c r="W84" s="112">
        <v>3675</v>
      </c>
      <c r="X84" s="112">
        <v>3754</v>
      </c>
      <c r="Y84" s="112">
        <v>4117</v>
      </c>
      <c r="Z84" s="112">
        <v>4394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6706</v>
      </c>
      <c r="W85" s="112">
        <v>6738</v>
      </c>
      <c r="X85" s="112">
        <v>6844</v>
      </c>
      <c r="Y85" s="112">
        <v>7156</v>
      </c>
      <c r="Z85" s="112">
        <v>7244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124,322</v>
      </c>
      <c r="D86" s="94">
        <f t="shared" ref="D86:D91" si="4">AD4</f>
        <v>4.1240221779259345E-2</v>
      </c>
      <c r="E86" s="95">
        <f t="shared" ref="E86:E91" si="5">AD4</f>
        <v>4.1240221779259345E-2</v>
      </c>
      <c r="F86" s="94">
        <f t="shared" ref="F86:F91" si="6">AF4</f>
        <v>0.26572458308729208</v>
      </c>
      <c r="G86" s="95">
        <f t="shared" ref="G86:G91" si="7">AF4</f>
        <v>0.26572458308729208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2704</v>
      </c>
      <c r="W86" s="112">
        <v>2822</v>
      </c>
      <c r="X86" s="112">
        <v>3001</v>
      </c>
      <c r="Y86" s="112">
        <v>3152</v>
      </c>
      <c r="Z86" s="112">
        <v>3426</v>
      </c>
    </row>
    <row r="87" spans="1:30" ht="15" customHeight="1" x14ac:dyDescent="0.25">
      <c r="A87" s="96" t="s">
        <v>4</v>
      </c>
      <c r="B87" s="49"/>
      <c r="C87" s="97" t="str">
        <f t="shared" si="3"/>
        <v>66,941</v>
      </c>
      <c r="D87" s="94">
        <f t="shared" si="4"/>
        <v>4.6116580715736877E-2</v>
      </c>
      <c r="E87" s="95">
        <f t="shared" si="5"/>
        <v>4.6116580715736877E-2</v>
      </c>
      <c r="F87" s="94">
        <f t="shared" si="6"/>
        <v>0.26187110030349303</v>
      </c>
      <c r="G87" s="95">
        <f t="shared" si="7"/>
        <v>0.26187110030349303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2021</v>
      </c>
      <c r="W87" s="112">
        <v>1981</v>
      </c>
      <c r="X87" s="112">
        <v>1957</v>
      </c>
      <c r="Y87" s="112">
        <v>2087</v>
      </c>
      <c r="Z87" s="112">
        <v>2216</v>
      </c>
    </row>
    <row r="88" spans="1:30" ht="15" customHeight="1" x14ac:dyDescent="0.25">
      <c r="A88" s="96" t="s">
        <v>5</v>
      </c>
      <c r="B88" s="49"/>
      <c r="C88" s="97" t="str">
        <f t="shared" si="3"/>
        <v>57,315</v>
      </c>
      <c r="D88" s="94">
        <f t="shared" si="4"/>
        <v>3.5744619332453764E-2</v>
      </c>
      <c r="E88" s="95">
        <f t="shared" si="5"/>
        <v>3.5744619332453764E-2</v>
      </c>
      <c r="F88" s="94">
        <f t="shared" si="6"/>
        <v>0.26876079160579103</v>
      </c>
      <c r="G88" s="95">
        <f t="shared" si="7"/>
        <v>0.26876079160579103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2030</v>
      </c>
      <c r="W88" s="112">
        <v>2135</v>
      </c>
      <c r="X88" s="112">
        <v>2190</v>
      </c>
      <c r="Y88" s="112">
        <v>2316</v>
      </c>
      <c r="Z88" s="112">
        <v>2421</v>
      </c>
    </row>
    <row r="89" spans="1:30" ht="15" customHeight="1" x14ac:dyDescent="0.25">
      <c r="A89" s="49" t="s">
        <v>6</v>
      </c>
      <c r="B89" s="49"/>
      <c r="C89" s="97" t="str">
        <f t="shared" si="3"/>
        <v>81,667</v>
      </c>
      <c r="D89" s="94">
        <f t="shared" si="4"/>
        <v>3.9615555979886752E-2</v>
      </c>
      <c r="E89" s="95">
        <f t="shared" si="5"/>
        <v>3.9615555979886752E-2</v>
      </c>
      <c r="F89" s="94">
        <f t="shared" si="6"/>
        <v>0.13666351185836767</v>
      </c>
      <c r="G89" s="95">
        <f t="shared" si="7"/>
        <v>0.13666351185836767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5204</v>
      </c>
      <c r="W89" s="112">
        <v>5200</v>
      </c>
      <c r="X89" s="112">
        <v>5252</v>
      </c>
      <c r="Y89" s="112">
        <v>5478</v>
      </c>
      <c r="Z89" s="112">
        <v>5539</v>
      </c>
    </row>
    <row r="90" spans="1:30" ht="15" customHeight="1" x14ac:dyDescent="0.25">
      <c r="A90" s="49" t="s">
        <v>95</v>
      </c>
      <c r="B90" s="49"/>
      <c r="C90" s="97" t="str">
        <f t="shared" si="3"/>
        <v>$46,661</v>
      </c>
      <c r="D90" s="94">
        <f t="shared" si="4"/>
        <v>4.0942979520813827E-2</v>
      </c>
      <c r="E90" s="95">
        <f t="shared" si="5"/>
        <v>4.0942979520813827E-2</v>
      </c>
      <c r="F90" s="94">
        <f t="shared" si="6"/>
        <v>3.5146748896332847E-2</v>
      </c>
      <c r="G90" s="95">
        <f t="shared" si="7"/>
        <v>3.5146748896332847E-2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6698</v>
      </c>
      <c r="W90" s="112">
        <v>6750</v>
      </c>
      <c r="X90" s="112">
        <v>7098</v>
      </c>
      <c r="Y90" s="112">
        <v>7545</v>
      </c>
      <c r="Z90" s="112">
        <v>7756</v>
      </c>
    </row>
    <row r="91" spans="1:30" ht="15" customHeight="1" x14ac:dyDescent="0.25">
      <c r="A91" s="49" t="s">
        <v>7</v>
      </c>
      <c r="B91" s="49"/>
      <c r="C91" s="97" t="str">
        <f t="shared" si="3"/>
        <v>$4,717.3 mil</v>
      </c>
      <c r="D91" s="94">
        <f t="shared" si="4"/>
        <v>8.9985047555066311E-2</v>
      </c>
      <c r="E91" s="95">
        <f t="shared" si="5"/>
        <v>8.9985047555066311E-2</v>
      </c>
      <c r="F91" s="94">
        <f t="shared" si="6"/>
        <v>0.29741673412995451</v>
      </c>
      <c r="G91" s="95">
        <f t="shared" si="7"/>
        <v>0.29741673412995451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38783</v>
      </c>
      <c r="W91" s="112">
        <v>39484</v>
      </c>
      <c r="X91" s="112">
        <v>40194</v>
      </c>
      <c r="Y91" s="112">
        <v>42402</v>
      </c>
      <c r="Z91" s="112">
        <v>44253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2488</v>
      </c>
      <c r="W93" s="112">
        <v>2472</v>
      </c>
      <c r="X93" s="112">
        <v>2483</v>
      </c>
      <c r="Y93" s="112">
        <v>2593</v>
      </c>
      <c r="Z93" s="112">
        <v>2616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4883</v>
      </c>
      <c r="W94" s="112">
        <v>4989</v>
      </c>
      <c r="X94" s="112">
        <v>5033</v>
      </c>
      <c r="Y94" s="112">
        <v>5456</v>
      </c>
      <c r="Z94" s="112">
        <v>5660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1161</v>
      </c>
      <c r="W95" s="112">
        <v>1229</v>
      </c>
      <c r="X95" s="112">
        <v>1326</v>
      </c>
      <c r="Y95" s="112">
        <v>1482</v>
      </c>
      <c r="Z95" s="112">
        <v>1515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6564</v>
      </c>
      <c r="W96" s="112">
        <v>6797</v>
      </c>
      <c r="X96" s="112">
        <v>7166</v>
      </c>
      <c r="Y96" s="112">
        <v>7610</v>
      </c>
      <c r="Z96" s="112">
        <v>8076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5991</v>
      </c>
      <c r="W97" s="112">
        <v>5899</v>
      </c>
      <c r="X97" s="112">
        <v>5835</v>
      </c>
      <c r="Y97" s="112">
        <v>5966</v>
      </c>
      <c r="Z97" s="112">
        <v>6003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3658</v>
      </c>
      <c r="W98" s="112">
        <v>3679</v>
      </c>
      <c r="X98" s="112">
        <v>3675</v>
      </c>
      <c r="Y98" s="112">
        <v>3775</v>
      </c>
      <c r="Z98" s="112">
        <v>3832</v>
      </c>
    </row>
    <row r="99" spans="1:32" ht="15" customHeight="1" x14ac:dyDescent="0.25">
      <c r="S99" s="115" t="s">
        <v>188</v>
      </c>
      <c r="T99" s="115"/>
      <c r="U99" s="112"/>
      <c r="V99" s="112">
        <v>400</v>
      </c>
      <c r="W99" s="112">
        <v>425</v>
      </c>
      <c r="X99" s="112">
        <v>443</v>
      </c>
      <c r="Y99" s="112">
        <v>488</v>
      </c>
      <c r="Z99" s="112">
        <v>567</v>
      </c>
    </row>
    <row r="100" spans="1:32" ht="15" customHeight="1" x14ac:dyDescent="0.25">
      <c r="S100" s="115" t="s">
        <v>58</v>
      </c>
      <c r="T100" s="115"/>
      <c r="U100" s="112"/>
      <c r="V100" s="112">
        <v>3706</v>
      </c>
      <c r="W100" s="112">
        <v>3851</v>
      </c>
      <c r="X100" s="112">
        <v>4093</v>
      </c>
      <c r="Y100" s="112">
        <v>4322</v>
      </c>
      <c r="Z100" s="112">
        <v>4490</v>
      </c>
    </row>
    <row r="101" spans="1:32" x14ac:dyDescent="0.25">
      <c r="A101" s="18"/>
      <c r="S101" s="118" t="s">
        <v>53</v>
      </c>
      <c r="T101" s="118"/>
      <c r="U101" s="112"/>
      <c r="V101" s="112">
        <v>33067</v>
      </c>
      <c r="W101" s="112">
        <v>33489</v>
      </c>
      <c r="X101" s="112">
        <v>34159</v>
      </c>
      <c r="Y101" s="112">
        <v>36089</v>
      </c>
      <c r="Z101" s="112">
        <v>37353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77813</v>
      </c>
      <c r="W104" s="112">
        <v>84174</v>
      </c>
      <c r="X104" s="112">
        <v>85487</v>
      </c>
      <c r="Y104" s="112">
        <v>97389</v>
      </c>
      <c r="Z104" s="112">
        <v>101760</v>
      </c>
      <c r="AB104" s="109" t="str">
        <f>TEXT(Z104,"###,###")</f>
        <v>101,760</v>
      </c>
      <c r="AD104" s="130">
        <f>Z104/($Z$4)*100</f>
        <v>81.851965058477177</v>
      </c>
      <c r="AF104" s="109"/>
    </row>
    <row r="105" spans="1:32" x14ac:dyDescent="0.25">
      <c r="S105" s="115" t="s">
        <v>17</v>
      </c>
      <c r="T105" s="115"/>
      <c r="U105" s="112"/>
      <c r="V105" s="112">
        <v>14063</v>
      </c>
      <c r="W105" s="112">
        <v>13605</v>
      </c>
      <c r="X105" s="112">
        <v>13451</v>
      </c>
      <c r="Y105" s="112">
        <v>15161</v>
      </c>
      <c r="Z105" s="112">
        <v>15227</v>
      </c>
      <c r="AB105" s="109" t="str">
        <f>TEXT(Z105,"###,###")</f>
        <v>15,227</v>
      </c>
      <c r="AD105" s="130">
        <f>Z105/($Z$4)*100</f>
        <v>12.248033332797091</v>
      </c>
      <c r="AF105" s="109"/>
    </row>
    <row r="106" spans="1:32" x14ac:dyDescent="0.25">
      <c r="S106" s="118" t="s">
        <v>53</v>
      </c>
      <c r="T106" s="118"/>
      <c r="U106" s="120"/>
      <c r="V106" s="120">
        <v>91876</v>
      </c>
      <c r="W106" s="120">
        <v>97779</v>
      </c>
      <c r="X106" s="120">
        <v>98938</v>
      </c>
      <c r="Y106" s="120">
        <v>112550</v>
      </c>
      <c r="Z106" s="120">
        <v>116987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11145</v>
      </c>
      <c r="W108" s="112">
        <v>12143</v>
      </c>
      <c r="X108" s="112">
        <v>12633</v>
      </c>
      <c r="Y108" s="112">
        <v>14113</v>
      </c>
      <c r="Z108" s="112">
        <v>14349</v>
      </c>
      <c r="AB108" s="109" t="str">
        <f>TEXT(Z108,"###,###")</f>
        <v>14,349</v>
      </c>
      <c r="AD108" s="130">
        <f>Z108/($Z$4)*100</f>
        <v>11.541802738051189</v>
      </c>
      <c r="AF108" s="109"/>
    </row>
    <row r="109" spans="1:32" x14ac:dyDescent="0.25">
      <c r="S109" s="115" t="s">
        <v>20</v>
      </c>
      <c r="T109" s="115"/>
      <c r="U109" s="112"/>
      <c r="V109" s="112">
        <v>11774</v>
      </c>
      <c r="W109" s="112">
        <v>11907</v>
      </c>
      <c r="X109" s="112">
        <v>13640</v>
      </c>
      <c r="Y109" s="112">
        <v>14976</v>
      </c>
      <c r="Z109" s="112">
        <v>14705</v>
      </c>
      <c r="AB109" s="109" t="str">
        <f>TEXT(Z109,"###,###")</f>
        <v>14,705</v>
      </c>
      <c r="AD109" s="130">
        <f>Z109/($Z$4)*100</f>
        <v>11.828155917697591</v>
      </c>
      <c r="AF109" s="109"/>
    </row>
    <row r="110" spans="1:32" x14ac:dyDescent="0.25">
      <c r="S110" s="115" t="s">
        <v>21</v>
      </c>
      <c r="T110" s="115"/>
      <c r="U110" s="112"/>
      <c r="V110" s="112">
        <v>22955</v>
      </c>
      <c r="W110" s="112">
        <v>22056</v>
      </c>
      <c r="X110" s="112">
        <v>23962</v>
      </c>
      <c r="Y110" s="112">
        <v>27125</v>
      </c>
      <c r="Z110" s="112">
        <v>27704</v>
      </c>
      <c r="AB110" s="109" t="str">
        <f>TEXT(Z110,"###,###")</f>
        <v>27,704</v>
      </c>
      <c r="AD110" s="130">
        <f>Z110/($Z$4)*100</f>
        <v>22.284068789112144</v>
      </c>
      <c r="AF110" s="109"/>
    </row>
    <row r="111" spans="1:32" x14ac:dyDescent="0.25">
      <c r="S111" s="115" t="s">
        <v>22</v>
      </c>
      <c r="T111" s="115"/>
      <c r="U111" s="112"/>
      <c r="V111" s="112">
        <v>45466</v>
      </c>
      <c r="W111" s="112">
        <v>46373</v>
      </c>
      <c r="X111" s="112">
        <v>48703</v>
      </c>
      <c r="Y111" s="112">
        <v>56334</v>
      </c>
      <c r="Z111" s="112">
        <v>60226</v>
      </c>
      <c r="AB111" s="109" t="str">
        <f>TEXT(Z111,"###,###")</f>
        <v>60,226</v>
      </c>
      <c r="AD111" s="130">
        <f>Z111/($Z$4)*100</f>
        <v>48.443557857820821</v>
      </c>
      <c r="AF111" s="109"/>
    </row>
    <row r="112" spans="1:32" x14ac:dyDescent="0.25">
      <c r="S112" s="118" t="s">
        <v>53</v>
      </c>
      <c r="T112" s="118"/>
      <c r="U112" s="112"/>
      <c r="V112" s="112">
        <v>98224</v>
      </c>
      <c r="W112" s="112">
        <v>99121</v>
      </c>
      <c r="X112" s="112">
        <v>105235</v>
      </c>
      <c r="Y112" s="112">
        <v>119398</v>
      </c>
      <c r="Z112" s="112">
        <v>124324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39.69</v>
      </c>
      <c r="W118" s="131">
        <v>39.74</v>
      </c>
      <c r="X118" s="131">
        <v>39.56</v>
      </c>
      <c r="Y118" s="131">
        <v>39.22</v>
      </c>
      <c r="Z118" s="131">
        <v>38.950000000000003</v>
      </c>
      <c r="AB118" s="109" t="str">
        <f>TEXT(Z118,"##.0")</f>
        <v>39.0</v>
      </c>
    </row>
    <row r="120" spans="19:32" x14ac:dyDescent="0.25">
      <c r="S120" s="101" t="s">
        <v>97</v>
      </c>
      <c r="T120" s="112"/>
      <c r="U120" s="112"/>
      <c r="V120" s="112">
        <v>62933</v>
      </c>
      <c r="W120" s="112">
        <v>63578</v>
      </c>
      <c r="X120" s="112">
        <v>64499</v>
      </c>
      <c r="Y120" s="112">
        <v>67727</v>
      </c>
      <c r="Z120" s="112">
        <v>69731</v>
      </c>
      <c r="AB120" s="109" t="str">
        <f>TEXT(Z120,"###,###")</f>
        <v>69,731</v>
      </c>
    </row>
    <row r="121" spans="19:32" x14ac:dyDescent="0.25">
      <c r="S121" s="101" t="s">
        <v>98</v>
      </c>
      <c r="T121" s="112"/>
      <c r="U121" s="112"/>
      <c r="V121" s="112">
        <v>4959</v>
      </c>
      <c r="W121" s="112">
        <v>5130</v>
      </c>
      <c r="X121" s="112">
        <v>5054</v>
      </c>
      <c r="Y121" s="112">
        <v>5044</v>
      </c>
      <c r="Z121" s="112">
        <v>5538</v>
      </c>
      <c r="AB121" s="109" t="str">
        <f>TEXT(Z121,"###,###")</f>
        <v>5,538</v>
      </c>
    </row>
    <row r="122" spans="19:32" x14ac:dyDescent="0.25">
      <c r="S122" s="101" t="s">
        <v>99</v>
      </c>
      <c r="T122" s="112"/>
      <c r="U122" s="112"/>
      <c r="V122" s="112">
        <v>3953</v>
      </c>
      <c r="W122" s="112">
        <v>4258</v>
      </c>
      <c r="X122" s="112">
        <v>4851</v>
      </c>
      <c r="Y122" s="112">
        <v>5786</v>
      </c>
      <c r="Z122" s="112">
        <v>6395</v>
      </c>
      <c r="AB122" s="109" t="str">
        <f>TEXT(Z122,"###,###")</f>
        <v>6,395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66886</v>
      </c>
      <c r="W124" s="112">
        <v>67836</v>
      </c>
      <c r="X124" s="112">
        <v>69350</v>
      </c>
      <c r="Y124" s="112">
        <v>73513</v>
      </c>
      <c r="Z124" s="112">
        <v>76126</v>
      </c>
      <c r="AB124" s="109" t="str">
        <f>TEXT(Z124,"###,###")</f>
        <v>76,126</v>
      </c>
      <c r="AD124" s="127">
        <f>Z124/$Z$7*100</f>
        <v>93.21512973416435</v>
      </c>
    </row>
    <row r="125" spans="19:32" x14ac:dyDescent="0.25">
      <c r="S125" s="101" t="s">
        <v>101</v>
      </c>
      <c r="T125" s="112"/>
      <c r="U125" s="112"/>
      <c r="V125" s="112">
        <v>8912</v>
      </c>
      <c r="W125" s="112">
        <v>9388</v>
      </c>
      <c r="X125" s="112">
        <v>9905</v>
      </c>
      <c r="Y125" s="112">
        <v>10830</v>
      </c>
      <c r="Z125" s="112">
        <v>11933</v>
      </c>
      <c r="AB125" s="109" t="str">
        <f>TEXT(Z125,"###,###")</f>
        <v>11,933</v>
      </c>
      <c r="AD125" s="127">
        <f>Z125/$Z$7*100</f>
        <v>14.611777094787367</v>
      </c>
    </row>
    <row r="127" spans="19:32" x14ac:dyDescent="0.25">
      <c r="S127" s="101" t="s">
        <v>102</v>
      </c>
      <c r="T127" s="112"/>
      <c r="U127" s="112"/>
      <c r="V127" s="112">
        <v>38785</v>
      </c>
      <c r="W127" s="112">
        <v>39486</v>
      </c>
      <c r="X127" s="112">
        <v>40195</v>
      </c>
      <c r="Y127" s="112">
        <v>42403</v>
      </c>
      <c r="Z127" s="112">
        <v>44248</v>
      </c>
      <c r="AB127" s="109" t="str">
        <f>TEXT(Z127,"###,###")</f>
        <v>44,248</v>
      </c>
      <c r="AD127" s="127">
        <f>Z127/$Z$7*100</f>
        <v>54.181003342843503</v>
      </c>
    </row>
    <row r="128" spans="19:32" x14ac:dyDescent="0.25">
      <c r="S128" s="101" t="s">
        <v>103</v>
      </c>
      <c r="T128" s="112"/>
      <c r="U128" s="112"/>
      <c r="V128" s="112">
        <v>33066</v>
      </c>
      <c r="W128" s="112">
        <v>33490</v>
      </c>
      <c r="X128" s="112">
        <v>34161</v>
      </c>
      <c r="Y128" s="112">
        <v>36088</v>
      </c>
      <c r="Z128" s="112">
        <v>37357</v>
      </c>
      <c r="AB128" s="109" t="str">
        <f>TEXT(Z128,"###,###")</f>
        <v>37,357</v>
      </c>
      <c r="AD128" s="127">
        <f>Z128/$Z$7*100</f>
        <v>45.74307859967918</v>
      </c>
    </row>
    <row r="130" spans="19:20" x14ac:dyDescent="0.25">
      <c r="S130" s="101" t="s">
        <v>261</v>
      </c>
      <c r="T130" s="127">
        <v>85.384549450818568</v>
      </c>
    </row>
    <row r="131" spans="19:20" x14ac:dyDescent="0.25">
      <c r="S131" s="101" t="s">
        <v>262</v>
      </c>
      <c r="T131" s="127">
        <v>6.7811968114415864</v>
      </c>
    </row>
    <row r="132" spans="19:20" x14ac:dyDescent="0.25">
      <c r="S132" s="101" t="s">
        <v>263</v>
      </c>
      <c r="T132" s="127">
        <v>7.8305802833457827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329F629-0896-446B-B502-F3944E99FB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0B54CCE6-5D2F-4B0F-BD37-55F2B04F3D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5C1130FC-C94B-4B82-BABF-817AB21CE5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2FAD4A36-4253-4FBF-9C9C-4080CE1A47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13F58-0CA2-4467-88EC-78718453B8B0}">
  <sheetPr codeName="Sheet11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163</v>
      </c>
      <c r="T1" s="99"/>
      <c r="U1" s="99"/>
      <c r="V1" s="99"/>
      <c r="W1" s="99"/>
      <c r="X1" s="99"/>
      <c r="Y1" s="100" t="s">
        <v>243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163</v>
      </c>
      <c r="Y3" s="105" t="s">
        <v>243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10.55 Southern Mallee,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1823</v>
      </c>
      <c r="W4" s="108">
        <v>1930</v>
      </c>
      <c r="X4" s="108">
        <v>1913</v>
      </c>
      <c r="Y4" s="108">
        <v>2005</v>
      </c>
      <c r="Z4" s="108">
        <v>2075</v>
      </c>
      <c r="AB4" s="109" t="str">
        <f>TEXT(Z4,"###,###")</f>
        <v>2,075</v>
      </c>
      <c r="AD4" s="110">
        <f>Z4/Y4-1</f>
        <v>3.4912718204488824E-2</v>
      </c>
      <c r="AF4" s="110">
        <f>Z4/V4-1</f>
        <v>0.13823368074602294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898</v>
      </c>
      <c r="W5" s="108">
        <v>982</v>
      </c>
      <c r="X5" s="108">
        <v>960</v>
      </c>
      <c r="Y5" s="108">
        <v>1022</v>
      </c>
      <c r="Z5" s="108">
        <v>1100</v>
      </c>
      <c r="AB5" s="109" t="str">
        <f>TEXT(Z5,"###,###")</f>
        <v>1,100</v>
      </c>
      <c r="AD5" s="110">
        <f t="shared" ref="AD5:AD9" si="0">Z5/Y5-1</f>
        <v>7.6320939334638016E-2</v>
      </c>
      <c r="AF5" s="110">
        <f t="shared" ref="AF5:AF9" si="1">Z5/V5-1</f>
        <v>0.22494432071269488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922</v>
      </c>
      <c r="W6" s="108">
        <v>950</v>
      </c>
      <c r="X6" s="108">
        <v>952</v>
      </c>
      <c r="Y6" s="108">
        <v>978</v>
      </c>
      <c r="Z6" s="108">
        <v>978</v>
      </c>
      <c r="AB6" s="109" t="str">
        <f>TEXT(Z6,"###,###")</f>
        <v>978</v>
      </c>
      <c r="AD6" s="110">
        <f t="shared" si="0"/>
        <v>0</v>
      </c>
      <c r="AF6" s="110">
        <f t="shared" si="1"/>
        <v>6.0737527114967493E-2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1199</v>
      </c>
      <c r="W7" s="108">
        <v>1335</v>
      </c>
      <c r="X7" s="108">
        <v>1273</v>
      </c>
      <c r="Y7" s="108">
        <v>1329</v>
      </c>
      <c r="Z7" s="108">
        <v>1394</v>
      </c>
      <c r="AB7" s="109" t="str">
        <f>TEXT(Z7,"###,###")</f>
        <v>1,394</v>
      </c>
      <c r="AD7" s="110">
        <f t="shared" si="0"/>
        <v>4.8908954100827629E-2</v>
      </c>
      <c r="AF7" s="110">
        <f t="shared" si="1"/>
        <v>0.16263552960800665</v>
      </c>
    </row>
    <row r="8" spans="1:32" ht="17.25" customHeight="1" x14ac:dyDescent="0.25">
      <c r="A8" s="62" t="s">
        <v>12</v>
      </c>
      <c r="B8" s="63"/>
      <c r="C8" s="29"/>
      <c r="D8" s="64" t="str">
        <f>AB4</f>
        <v>2,075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1,394</v>
      </c>
      <c r="P8" s="65"/>
      <c r="S8" s="107" t="s">
        <v>82</v>
      </c>
      <c r="T8" s="108"/>
      <c r="U8" s="108"/>
      <c r="V8" s="108">
        <v>32982.25</v>
      </c>
      <c r="W8" s="108">
        <v>38825.97</v>
      </c>
      <c r="X8" s="108">
        <v>42103.43</v>
      </c>
      <c r="Y8" s="108">
        <v>39831.07</v>
      </c>
      <c r="Z8" s="108">
        <v>46185.66</v>
      </c>
      <c r="AB8" s="109" t="str">
        <f>TEXT(Z8,"$###,###")</f>
        <v>$46,186</v>
      </c>
      <c r="AD8" s="110">
        <f t="shared" si="0"/>
        <v>0.15953852105906274</v>
      </c>
      <c r="AF8" s="110">
        <f t="shared" si="1"/>
        <v>0.40031865624692076</v>
      </c>
    </row>
    <row r="9" spans="1:32" x14ac:dyDescent="0.25">
      <c r="A9" s="30" t="s">
        <v>14</v>
      </c>
      <c r="B9" s="69"/>
      <c r="C9" s="70"/>
      <c r="D9" s="71">
        <f>AD104</f>
        <v>70.07228915662651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54.734576757532281</v>
      </c>
      <c r="P9" s="72" t="s">
        <v>83</v>
      </c>
      <c r="S9" s="107" t="s">
        <v>7</v>
      </c>
      <c r="T9" s="108"/>
      <c r="U9" s="108"/>
      <c r="V9" s="108">
        <v>55461813</v>
      </c>
      <c r="W9" s="108">
        <v>55413491</v>
      </c>
      <c r="X9" s="108">
        <v>56556850</v>
      </c>
      <c r="Y9" s="108">
        <v>65443447</v>
      </c>
      <c r="Z9" s="108">
        <v>83197070</v>
      </c>
      <c r="AB9" s="109" t="str">
        <f>TEXT(Z9/1000000,"$#,###.0")&amp;" mil"</f>
        <v>$83.2 mil</v>
      </c>
      <c r="AD9" s="110">
        <f t="shared" si="0"/>
        <v>0.27128190542897279</v>
      </c>
      <c r="AF9" s="110">
        <f t="shared" si="1"/>
        <v>0.5000784413592827</v>
      </c>
    </row>
    <row r="10" spans="1:32" x14ac:dyDescent="0.25">
      <c r="A10" s="30" t="s">
        <v>17</v>
      </c>
      <c r="B10" s="69"/>
      <c r="C10" s="70"/>
      <c r="D10" s="71">
        <f>AD105</f>
        <v>14.313253012048193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45.265423242467719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70.014347202295554</v>
      </c>
      <c r="P11" s="72" t="s">
        <v>83</v>
      </c>
      <c r="S11" s="107" t="s">
        <v>29</v>
      </c>
      <c r="T11" s="112"/>
      <c r="U11" s="112"/>
      <c r="V11" s="112">
        <v>1442</v>
      </c>
      <c r="W11" s="112">
        <v>1465</v>
      </c>
      <c r="X11" s="112">
        <v>1454</v>
      </c>
      <c r="Y11" s="112">
        <v>1571</v>
      </c>
      <c r="Z11" s="112">
        <v>1662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17.862266857962698</v>
      </c>
      <c r="P12" s="72" t="s">
        <v>83</v>
      </c>
      <c r="S12" s="107" t="s">
        <v>30</v>
      </c>
      <c r="T12" s="112"/>
      <c r="U12" s="112"/>
      <c r="V12" s="112">
        <v>377</v>
      </c>
      <c r="W12" s="112">
        <v>467</v>
      </c>
      <c r="X12" s="112">
        <v>459</v>
      </c>
      <c r="Y12" s="112">
        <v>428</v>
      </c>
      <c r="Z12" s="112">
        <v>417</v>
      </c>
    </row>
    <row r="13" spans="1:32" ht="15" customHeight="1" x14ac:dyDescent="0.25">
      <c r="A13" s="30" t="s">
        <v>19</v>
      </c>
      <c r="B13" s="70"/>
      <c r="C13" s="70"/>
      <c r="D13" s="71">
        <f>AD108</f>
        <v>14.361445783132531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11.908177905308465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15.373493975903616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41.9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24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16.249105225483181</v>
      </c>
      <c r="P15" s="72" t="s">
        <v>83</v>
      </c>
      <c r="S15" s="115" t="s">
        <v>59</v>
      </c>
      <c r="T15" s="115"/>
      <c r="U15" s="116"/>
      <c r="V15" s="116">
        <v>437</v>
      </c>
      <c r="W15" s="116">
        <v>472</v>
      </c>
      <c r="X15" s="116">
        <v>509</v>
      </c>
      <c r="Y15" s="112">
        <v>593</v>
      </c>
      <c r="Z15" s="112">
        <v>702</v>
      </c>
      <c r="AB15" s="117">
        <f t="shared" ref="AB15:AB34" si="2">IF(Z15="np",0,Z15/$Z$34)</f>
        <v>0.33750000000000002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30.457831325301203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83.750894774516823</v>
      </c>
      <c r="P16" s="37" t="s">
        <v>83</v>
      </c>
      <c r="S16" s="115" t="s">
        <v>60</v>
      </c>
      <c r="T16" s="115"/>
      <c r="U16" s="116"/>
      <c r="V16" s="116">
        <v>0</v>
      </c>
      <c r="W16" s="116">
        <v>0</v>
      </c>
      <c r="X16" s="116">
        <v>0</v>
      </c>
      <c r="Y16" s="112">
        <v>6</v>
      </c>
      <c r="Z16" s="112">
        <v>7</v>
      </c>
      <c r="AB16" s="117">
        <f t="shared" si="2"/>
        <v>3.3653846153846156E-3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33</v>
      </c>
      <c r="W17" s="116">
        <v>31</v>
      </c>
      <c r="X17" s="116">
        <v>59</v>
      </c>
      <c r="Y17" s="112">
        <v>57</v>
      </c>
      <c r="Z17" s="112">
        <v>48</v>
      </c>
      <c r="AB17" s="117">
        <f t="shared" si="2"/>
        <v>2.3076923076923078E-2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0</v>
      </c>
      <c r="W18" s="116">
        <v>0</v>
      </c>
      <c r="X18" s="116">
        <v>3</v>
      </c>
      <c r="Y18" s="112">
        <v>5</v>
      </c>
      <c r="Z18" s="112">
        <v>0</v>
      </c>
      <c r="AB18" s="117">
        <f t="shared" si="2"/>
        <v>0</v>
      </c>
    </row>
    <row r="19" spans="1:28" x14ac:dyDescent="0.25">
      <c r="A19" s="61" t="str">
        <f>$S$1&amp;" ("&amp;$V$2&amp;" to "&amp;$Z$2&amp;")"</f>
        <v>Southern Mallee (2018-19 to 2022-23)</v>
      </c>
      <c r="B19" s="61"/>
      <c r="C19" s="61"/>
      <c r="D19" s="61"/>
      <c r="E19" s="61"/>
      <c r="F19" s="61"/>
      <c r="G19" s="61" t="str">
        <f>$S$1&amp;" ("&amp;$V$2&amp;" to "&amp;$Z$2&amp;")"</f>
        <v>Southern Mallee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69</v>
      </c>
      <c r="W19" s="116">
        <v>60</v>
      </c>
      <c r="X19" s="116">
        <v>51</v>
      </c>
      <c r="Y19" s="112">
        <v>45</v>
      </c>
      <c r="Z19" s="112">
        <v>45</v>
      </c>
      <c r="AB19" s="117">
        <f t="shared" si="2"/>
        <v>2.1634615384615384E-2</v>
      </c>
    </row>
    <row r="20" spans="1:28" x14ac:dyDescent="0.25">
      <c r="S20" s="115" t="s">
        <v>64</v>
      </c>
      <c r="T20" s="115"/>
      <c r="U20" s="116"/>
      <c r="V20" s="116">
        <v>86</v>
      </c>
      <c r="W20" s="116">
        <v>101</v>
      </c>
      <c r="X20" s="116">
        <v>96</v>
      </c>
      <c r="Y20" s="112">
        <v>87</v>
      </c>
      <c r="Z20" s="112">
        <v>107</v>
      </c>
      <c r="AB20" s="117">
        <f t="shared" si="2"/>
        <v>5.144230769230769E-2</v>
      </c>
    </row>
    <row r="21" spans="1:28" x14ac:dyDescent="0.25">
      <c r="S21" s="115" t="s">
        <v>65</v>
      </c>
      <c r="T21" s="115"/>
      <c r="U21" s="116"/>
      <c r="V21" s="116">
        <v>65</v>
      </c>
      <c r="W21" s="116">
        <v>71</v>
      </c>
      <c r="X21" s="116">
        <v>82</v>
      </c>
      <c r="Y21" s="112">
        <v>92</v>
      </c>
      <c r="Z21" s="112">
        <v>92</v>
      </c>
      <c r="AB21" s="117">
        <f t="shared" si="2"/>
        <v>4.4230769230769233E-2</v>
      </c>
    </row>
    <row r="22" spans="1:28" x14ac:dyDescent="0.25">
      <c r="S22" s="115" t="s">
        <v>66</v>
      </c>
      <c r="T22" s="115"/>
      <c r="U22" s="116"/>
      <c r="V22" s="116">
        <v>91</v>
      </c>
      <c r="W22" s="116">
        <v>65</v>
      </c>
      <c r="X22" s="116">
        <v>74</v>
      </c>
      <c r="Y22" s="112">
        <v>108</v>
      </c>
      <c r="Z22" s="112">
        <v>98</v>
      </c>
      <c r="AB22" s="117">
        <f t="shared" si="2"/>
        <v>4.7115384615384615E-2</v>
      </c>
    </row>
    <row r="23" spans="1:28" x14ac:dyDescent="0.25">
      <c r="S23" s="115" t="s">
        <v>67</v>
      </c>
      <c r="T23" s="115"/>
      <c r="U23" s="116"/>
      <c r="V23" s="116">
        <v>63</v>
      </c>
      <c r="W23" s="116">
        <v>54</v>
      </c>
      <c r="X23" s="116">
        <v>57</v>
      </c>
      <c r="Y23" s="112">
        <v>73</v>
      </c>
      <c r="Z23" s="112">
        <v>78</v>
      </c>
      <c r="AB23" s="117">
        <f t="shared" si="2"/>
        <v>3.7499999999999999E-2</v>
      </c>
    </row>
    <row r="24" spans="1:28" x14ac:dyDescent="0.25">
      <c r="S24" s="115" t="s">
        <v>68</v>
      </c>
      <c r="T24" s="115"/>
      <c r="U24" s="116"/>
      <c r="V24" s="116">
        <v>3</v>
      </c>
      <c r="W24" s="116">
        <v>6</v>
      </c>
      <c r="X24" s="116">
        <v>2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23</v>
      </c>
      <c r="W25" s="116">
        <v>24</v>
      </c>
      <c r="X25" s="116">
        <v>20</v>
      </c>
      <c r="Y25" s="112">
        <v>16</v>
      </c>
      <c r="Z25" s="112">
        <v>17</v>
      </c>
      <c r="AB25" s="117">
        <f t="shared" si="2"/>
        <v>8.1730769230769235E-3</v>
      </c>
    </row>
    <row r="26" spans="1:28" x14ac:dyDescent="0.25">
      <c r="S26" s="115" t="s">
        <v>70</v>
      </c>
      <c r="T26" s="115"/>
      <c r="U26" s="116"/>
      <c r="V26" s="116">
        <v>55</v>
      </c>
      <c r="W26" s="116">
        <v>52</v>
      </c>
      <c r="X26" s="116">
        <v>49</v>
      </c>
      <c r="Y26" s="112">
        <v>73</v>
      </c>
      <c r="Z26" s="112">
        <v>96</v>
      </c>
      <c r="AB26" s="117">
        <f t="shared" si="2"/>
        <v>4.6153846153846156E-2</v>
      </c>
    </row>
    <row r="27" spans="1:28" x14ac:dyDescent="0.25">
      <c r="S27" s="115" t="s">
        <v>71</v>
      </c>
      <c r="T27" s="115"/>
      <c r="U27" s="116"/>
      <c r="V27" s="116">
        <v>24</v>
      </c>
      <c r="W27" s="116">
        <v>23</v>
      </c>
      <c r="X27" s="116">
        <v>31</v>
      </c>
      <c r="Y27" s="112">
        <v>40</v>
      </c>
      <c r="Z27" s="112">
        <v>30</v>
      </c>
      <c r="AB27" s="117">
        <f t="shared" si="2"/>
        <v>1.4423076923076924E-2</v>
      </c>
    </row>
    <row r="28" spans="1:28" x14ac:dyDescent="0.25">
      <c r="S28" s="115" t="s">
        <v>72</v>
      </c>
      <c r="T28" s="115"/>
      <c r="U28" s="116"/>
      <c r="V28" s="116">
        <v>83</v>
      </c>
      <c r="W28" s="116">
        <v>105</v>
      </c>
      <c r="X28" s="116">
        <v>103</v>
      </c>
      <c r="Y28" s="112">
        <v>124</v>
      </c>
      <c r="Z28" s="112">
        <v>113</v>
      </c>
      <c r="AB28" s="117">
        <f t="shared" si="2"/>
        <v>5.4326923076923078E-2</v>
      </c>
    </row>
    <row r="29" spans="1:28" x14ac:dyDescent="0.25">
      <c r="S29" s="115" t="s">
        <v>73</v>
      </c>
      <c r="T29" s="115"/>
      <c r="U29" s="116"/>
      <c r="V29" s="116">
        <v>105</v>
      </c>
      <c r="W29" s="116">
        <v>88</v>
      </c>
      <c r="X29" s="116">
        <v>73</v>
      </c>
      <c r="Y29" s="112">
        <v>93</v>
      </c>
      <c r="Z29" s="112">
        <v>85</v>
      </c>
      <c r="AB29" s="117">
        <f t="shared" si="2"/>
        <v>4.0865384615384616E-2</v>
      </c>
    </row>
    <row r="30" spans="1:28" x14ac:dyDescent="0.25">
      <c r="S30" s="115" t="s">
        <v>74</v>
      </c>
      <c r="T30" s="115"/>
      <c r="U30" s="116"/>
      <c r="V30" s="116">
        <v>105</v>
      </c>
      <c r="W30" s="116">
        <v>103</v>
      </c>
      <c r="X30" s="116">
        <v>90</v>
      </c>
      <c r="Y30" s="112">
        <v>103</v>
      </c>
      <c r="Z30" s="112">
        <v>112</v>
      </c>
      <c r="AB30" s="117">
        <f t="shared" si="2"/>
        <v>5.3846153846153849E-2</v>
      </c>
    </row>
    <row r="31" spans="1:28" x14ac:dyDescent="0.25">
      <c r="S31" s="115" t="s">
        <v>75</v>
      </c>
      <c r="T31" s="115"/>
      <c r="U31" s="116"/>
      <c r="V31" s="116">
        <v>115</v>
      </c>
      <c r="W31" s="116">
        <v>136</v>
      </c>
      <c r="X31" s="116">
        <v>152</v>
      </c>
      <c r="Y31" s="112">
        <v>144</v>
      </c>
      <c r="Z31" s="112">
        <v>156</v>
      </c>
      <c r="AB31" s="117">
        <f t="shared" si="2"/>
        <v>7.4999999999999997E-2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6</v>
      </c>
      <c r="W32" s="116">
        <v>10</v>
      </c>
      <c r="X32" s="116">
        <v>13</v>
      </c>
      <c r="Y32" s="112">
        <v>8</v>
      </c>
      <c r="Z32" s="112">
        <v>9</v>
      </c>
      <c r="AB32" s="117">
        <f t="shared" si="2"/>
        <v>4.3269230769230772E-3</v>
      </c>
    </row>
    <row r="33" spans="19:32" x14ac:dyDescent="0.25">
      <c r="S33" s="115" t="s">
        <v>77</v>
      </c>
      <c r="T33" s="115"/>
      <c r="U33" s="116"/>
      <c r="V33" s="116">
        <v>35</v>
      </c>
      <c r="W33" s="116">
        <v>42</v>
      </c>
      <c r="X33" s="116">
        <v>54</v>
      </c>
      <c r="Y33" s="112">
        <v>44</v>
      </c>
      <c r="Z33" s="112">
        <v>52</v>
      </c>
      <c r="AB33" s="117">
        <f t="shared" si="2"/>
        <v>2.5000000000000001E-2</v>
      </c>
    </row>
    <row r="34" spans="19:32" x14ac:dyDescent="0.25">
      <c r="S34" s="118" t="s">
        <v>53</v>
      </c>
      <c r="T34" s="118"/>
      <c r="U34" s="119"/>
      <c r="V34" s="119">
        <v>1821</v>
      </c>
      <c r="W34" s="119">
        <v>1932</v>
      </c>
      <c r="X34" s="119">
        <v>1913</v>
      </c>
      <c r="Y34" s="120">
        <v>2004</v>
      </c>
      <c r="Z34" s="120">
        <v>2080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974</v>
      </c>
      <c r="W37" s="112">
        <v>1118</v>
      </c>
      <c r="X37" s="112">
        <v>1076</v>
      </c>
      <c r="Y37" s="112">
        <v>1080</v>
      </c>
      <c r="Z37" s="112">
        <v>1170</v>
      </c>
      <c r="AB37" s="132">
        <f>Z37/Z40*100</f>
        <v>83.750894774516823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222</v>
      </c>
      <c r="W38" s="112">
        <v>220</v>
      </c>
      <c r="X38" s="112">
        <v>200</v>
      </c>
      <c r="Y38" s="112">
        <v>248</v>
      </c>
      <c r="Z38" s="112">
        <v>227</v>
      </c>
      <c r="AB38" s="132">
        <f>Z38/Z40*100</f>
        <v>16.249105225483181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1196</v>
      </c>
      <c r="W40" s="112">
        <v>1338</v>
      </c>
      <c r="X40" s="112">
        <v>1276</v>
      </c>
      <c r="Y40" s="112">
        <v>1328</v>
      </c>
      <c r="Z40" s="112">
        <v>1397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6</v>
      </c>
      <c r="X44" s="112">
        <v>4</v>
      </c>
      <c r="Y44" s="112">
        <v>9</v>
      </c>
      <c r="Z44" s="112">
        <v>10</v>
      </c>
    </row>
    <row r="45" spans="19:32" x14ac:dyDescent="0.25">
      <c r="S45" s="115" t="s">
        <v>37</v>
      </c>
      <c r="T45" s="115"/>
      <c r="U45" s="112"/>
      <c r="V45" s="112">
        <v>24</v>
      </c>
      <c r="W45" s="112">
        <v>31</v>
      </c>
      <c r="X45" s="112">
        <v>31</v>
      </c>
      <c r="Y45" s="112">
        <v>38</v>
      </c>
      <c r="Z45" s="112">
        <v>27</v>
      </c>
    </row>
    <row r="46" spans="19:32" x14ac:dyDescent="0.25">
      <c r="S46" s="115" t="s">
        <v>38</v>
      </c>
      <c r="T46" s="115"/>
      <c r="U46" s="112"/>
      <c r="V46" s="112">
        <v>51</v>
      </c>
      <c r="W46" s="112">
        <v>54</v>
      </c>
      <c r="X46" s="112">
        <v>55</v>
      </c>
      <c r="Y46" s="112">
        <v>72</v>
      </c>
      <c r="Z46" s="112">
        <v>89</v>
      </c>
    </row>
    <row r="47" spans="19:32" x14ac:dyDescent="0.25">
      <c r="S47" s="115" t="s">
        <v>39</v>
      </c>
      <c r="T47" s="115"/>
      <c r="U47" s="112"/>
      <c r="V47" s="112">
        <v>124</v>
      </c>
      <c r="W47" s="112">
        <v>104</v>
      </c>
      <c r="X47" s="112">
        <v>80</v>
      </c>
      <c r="Y47" s="112">
        <v>84</v>
      </c>
      <c r="Z47" s="112">
        <v>119</v>
      </c>
    </row>
    <row r="48" spans="19:32" x14ac:dyDescent="0.25">
      <c r="S48" s="115" t="s">
        <v>40</v>
      </c>
      <c r="T48" s="115"/>
      <c r="U48" s="112"/>
      <c r="V48" s="112">
        <v>73</v>
      </c>
      <c r="W48" s="112">
        <v>117</v>
      </c>
      <c r="X48" s="112">
        <v>115</v>
      </c>
      <c r="Y48" s="112">
        <v>142</v>
      </c>
      <c r="Z48" s="112">
        <v>148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127</v>
      </c>
      <c r="W49" s="112">
        <v>105</v>
      </c>
      <c r="X49" s="112">
        <v>115</v>
      </c>
      <c r="Y49" s="112">
        <v>113</v>
      </c>
      <c r="Z49" s="112">
        <v>105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Southern Mallee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58</v>
      </c>
      <c r="W50" s="112">
        <v>68</v>
      </c>
      <c r="X50" s="112">
        <v>66</v>
      </c>
      <c r="Y50" s="112">
        <v>79</v>
      </c>
      <c r="Z50" s="112">
        <v>83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62</v>
      </c>
      <c r="W51" s="112">
        <v>65</v>
      </c>
      <c r="X51" s="112">
        <v>60</v>
      </c>
      <c r="Y51" s="112">
        <v>69</v>
      </c>
      <c r="Z51" s="112">
        <v>85</v>
      </c>
    </row>
    <row r="52" spans="1:26" ht="15" customHeight="1" x14ac:dyDescent="0.25">
      <c r="S52" s="115" t="s">
        <v>44</v>
      </c>
      <c r="T52" s="115"/>
      <c r="U52" s="112"/>
      <c r="V52" s="112">
        <v>85</v>
      </c>
      <c r="W52" s="112">
        <v>85</v>
      </c>
      <c r="X52" s="112">
        <v>82</v>
      </c>
      <c r="Y52" s="112">
        <v>84</v>
      </c>
      <c r="Z52" s="112">
        <v>85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78</v>
      </c>
      <c r="W53" s="112">
        <v>82</v>
      </c>
      <c r="X53" s="112">
        <v>79</v>
      </c>
      <c r="Y53" s="112">
        <v>60</v>
      </c>
      <c r="Z53" s="112">
        <v>74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80</v>
      </c>
      <c r="W54" s="112">
        <v>78</v>
      </c>
      <c r="X54" s="112">
        <v>81</v>
      </c>
      <c r="Y54" s="112">
        <v>88</v>
      </c>
      <c r="Z54" s="112">
        <v>100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50</v>
      </c>
      <c r="W55" s="112">
        <v>71</v>
      </c>
      <c r="X55" s="112">
        <v>73</v>
      </c>
      <c r="Y55" s="112">
        <v>73</v>
      </c>
      <c r="Z55" s="112">
        <v>70</v>
      </c>
    </row>
    <row r="56" spans="1:26" ht="15" customHeight="1" x14ac:dyDescent="0.25">
      <c r="S56" s="115" t="s">
        <v>48</v>
      </c>
      <c r="T56" s="115"/>
      <c r="U56" s="112"/>
      <c r="V56" s="112">
        <v>54</v>
      </c>
      <c r="W56" s="112">
        <v>61</v>
      </c>
      <c r="X56" s="112">
        <v>64</v>
      </c>
      <c r="Y56" s="112">
        <v>52</v>
      </c>
      <c r="Z56" s="112">
        <v>51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12</v>
      </c>
      <c r="W57" s="112">
        <v>34</v>
      </c>
      <c r="X57" s="112">
        <v>36</v>
      </c>
      <c r="Y57" s="112">
        <v>33</v>
      </c>
      <c r="Z57" s="112">
        <v>41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6</v>
      </c>
      <c r="W58" s="112">
        <v>9</v>
      </c>
      <c r="X58" s="112">
        <v>11</v>
      </c>
      <c r="Y58" s="112">
        <v>11</v>
      </c>
      <c r="Z58" s="112">
        <v>7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</v>
      </c>
      <c r="W59" s="112">
        <v>5</v>
      </c>
      <c r="X59" s="112">
        <v>3</v>
      </c>
      <c r="Y59" s="112">
        <v>7</v>
      </c>
      <c r="Z59" s="112">
        <v>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5</v>
      </c>
      <c r="Y60" s="112">
        <v>3</v>
      </c>
      <c r="Z60" s="112">
        <v>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899</v>
      </c>
      <c r="W61" s="112">
        <v>981</v>
      </c>
      <c r="X61" s="112">
        <v>960</v>
      </c>
      <c r="Y61" s="112">
        <v>1020</v>
      </c>
      <c r="Z61" s="112">
        <v>1101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6</v>
      </c>
      <c r="X63" s="112">
        <v>1</v>
      </c>
      <c r="Y63" s="112">
        <v>8</v>
      </c>
      <c r="Z63" s="112">
        <v>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33</v>
      </c>
      <c r="W64" s="112">
        <v>33</v>
      </c>
      <c r="X64" s="112">
        <v>23</v>
      </c>
      <c r="Y64" s="112">
        <v>35</v>
      </c>
      <c r="Z64" s="112">
        <v>34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Southern Mallee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61</v>
      </c>
      <c r="W65" s="112">
        <v>56</v>
      </c>
      <c r="X65" s="112">
        <v>65</v>
      </c>
      <c r="Y65" s="112">
        <v>85</v>
      </c>
      <c r="Z65" s="112">
        <v>87</v>
      </c>
    </row>
    <row r="66" spans="1:26" x14ac:dyDescent="0.25">
      <c r="S66" s="115" t="s">
        <v>39</v>
      </c>
      <c r="T66" s="115"/>
      <c r="U66" s="112"/>
      <c r="V66" s="112">
        <v>98</v>
      </c>
      <c r="W66" s="112">
        <v>81</v>
      </c>
      <c r="X66" s="112">
        <v>86</v>
      </c>
      <c r="Y66" s="112">
        <v>69</v>
      </c>
      <c r="Z66" s="112">
        <v>66</v>
      </c>
    </row>
    <row r="67" spans="1:26" x14ac:dyDescent="0.25">
      <c r="S67" s="115" t="s">
        <v>40</v>
      </c>
      <c r="T67" s="115"/>
      <c r="U67" s="112"/>
      <c r="V67" s="112">
        <v>132</v>
      </c>
      <c r="W67" s="112">
        <v>138</v>
      </c>
      <c r="X67" s="112">
        <v>141</v>
      </c>
      <c r="Y67" s="112">
        <v>134</v>
      </c>
      <c r="Z67" s="112">
        <v>139</v>
      </c>
    </row>
    <row r="68" spans="1:26" x14ac:dyDescent="0.25">
      <c r="S68" s="115" t="s">
        <v>41</v>
      </c>
      <c r="T68" s="115"/>
      <c r="U68" s="112"/>
      <c r="V68" s="112">
        <v>87</v>
      </c>
      <c r="W68" s="112">
        <v>88</v>
      </c>
      <c r="X68" s="112">
        <v>87</v>
      </c>
      <c r="Y68" s="112">
        <v>89</v>
      </c>
      <c r="Z68" s="112">
        <v>102</v>
      </c>
    </row>
    <row r="69" spans="1:26" x14ac:dyDescent="0.25">
      <c r="S69" s="115" t="s">
        <v>42</v>
      </c>
      <c r="T69" s="115"/>
      <c r="U69" s="112"/>
      <c r="V69" s="112">
        <v>84</v>
      </c>
      <c r="W69" s="112">
        <v>85</v>
      </c>
      <c r="X69" s="112">
        <v>73</v>
      </c>
      <c r="Y69" s="112">
        <v>89</v>
      </c>
      <c r="Z69" s="112">
        <v>81</v>
      </c>
    </row>
    <row r="70" spans="1:26" x14ac:dyDescent="0.25">
      <c r="S70" s="115" t="s">
        <v>43</v>
      </c>
      <c r="T70" s="115"/>
      <c r="U70" s="112"/>
      <c r="V70" s="112">
        <v>66</v>
      </c>
      <c r="W70" s="112">
        <v>73</v>
      </c>
      <c r="X70" s="112">
        <v>85</v>
      </c>
      <c r="Y70" s="112">
        <v>93</v>
      </c>
      <c r="Z70" s="112">
        <v>82</v>
      </c>
    </row>
    <row r="71" spans="1:26" x14ac:dyDescent="0.25">
      <c r="S71" s="115" t="s">
        <v>44</v>
      </c>
      <c r="T71" s="115"/>
      <c r="U71" s="112"/>
      <c r="V71" s="112">
        <v>74</v>
      </c>
      <c r="W71" s="112">
        <v>52</v>
      </c>
      <c r="X71" s="112">
        <v>64</v>
      </c>
      <c r="Y71" s="112">
        <v>73</v>
      </c>
      <c r="Z71" s="112">
        <v>81</v>
      </c>
    </row>
    <row r="72" spans="1:26" x14ac:dyDescent="0.25">
      <c r="S72" s="115" t="s">
        <v>45</v>
      </c>
      <c r="T72" s="115"/>
      <c r="U72" s="112"/>
      <c r="V72" s="112">
        <v>72</v>
      </c>
      <c r="W72" s="112">
        <v>72</v>
      </c>
      <c r="X72" s="112">
        <v>66</v>
      </c>
      <c r="Y72" s="112">
        <v>64</v>
      </c>
      <c r="Z72" s="112">
        <v>54</v>
      </c>
    </row>
    <row r="73" spans="1:26" x14ac:dyDescent="0.25">
      <c r="S73" s="115" t="s">
        <v>46</v>
      </c>
      <c r="T73" s="115"/>
      <c r="U73" s="112"/>
      <c r="V73" s="112">
        <v>71</v>
      </c>
      <c r="W73" s="112">
        <v>85</v>
      </c>
      <c r="X73" s="112">
        <v>95</v>
      </c>
      <c r="Y73" s="112">
        <v>88</v>
      </c>
      <c r="Z73" s="112">
        <v>89</v>
      </c>
    </row>
    <row r="74" spans="1:26" x14ac:dyDescent="0.25">
      <c r="S74" s="115" t="s">
        <v>47</v>
      </c>
      <c r="T74" s="115"/>
      <c r="U74" s="112"/>
      <c r="V74" s="112">
        <v>69</v>
      </c>
      <c r="W74" s="112">
        <v>89</v>
      </c>
      <c r="X74" s="112">
        <v>86</v>
      </c>
      <c r="Y74" s="112">
        <v>78</v>
      </c>
      <c r="Z74" s="112">
        <v>82</v>
      </c>
    </row>
    <row r="75" spans="1:26" x14ac:dyDescent="0.25">
      <c r="S75" s="115" t="s">
        <v>48</v>
      </c>
      <c r="T75" s="115"/>
      <c r="U75" s="112"/>
      <c r="V75" s="112">
        <v>37</v>
      </c>
      <c r="W75" s="112">
        <v>43</v>
      </c>
      <c r="X75" s="112">
        <v>39</v>
      </c>
      <c r="Y75" s="112">
        <v>38</v>
      </c>
      <c r="Z75" s="112">
        <v>32</v>
      </c>
    </row>
    <row r="76" spans="1:26" x14ac:dyDescent="0.25">
      <c r="S76" s="115" t="s">
        <v>49</v>
      </c>
      <c r="T76" s="115"/>
      <c r="U76" s="112"/>
      <c r="V76" s="112">
        <v>14</v>
      </c>
      <c r="W76" s="112">
        <v>21</v>
      </c>
      <c r="X76" s="112">
        <v>22</v>
      </c>
      <c r="Y76" s="112">
        <v>20</v>
      </c>
      <c r="Z76" s="112">
        <v>23</v>
      </c>
    </row>
    <row r="77" spans="1:26" x14ac:dyDescent="0.25">
      <c r="S77" s="115" t="s">
        <v>50</v>
      </c>
      <c r="T77" s="115"/>
      <c r="U77" s="112"/>
      <c r="V77" s="112">
        <v>8</v>
      </c>
      <c r="W77" s="112">
        <v>14</v>
      </c>
      <c r="X77" s="112">
        <v>10</v>
      </c>
      <c r="Y77" s="112">
        <v>11</v>
      </c>
      <c r="Z77" s="112">
        <v>9</v>
      </c>
    </row>
    <row r="78" spans="1:26" x14ac:dyDescent="0.25">
      <c r="S78" s="115" t="s">
        <v>51</v>
      </c>
      <c r="T78" s="115"/>
      <c r="U78" s="112"/>
      <c r="V78" s="112">
        <v>8</v>
      </c>
      <c r="W78" s="112">
        <v>15</v>
      </c>
      <c r="X78" s="112">
        <v>9</v>
      </c>
      <c r="Y78" s="112">
        <v>8</v>
      </c>
      <c r="Z78" s="112">
        <v>12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921</v>
      </c>
      <c r="W80" s="112">
        <v>950</v>
      </c>
      <c r="X80" s="112">
        <v>952</v>
      </c>
      <c r="Y80" s="112">
        <v>977</v>
      </c>
      <c r="Z80" s="112">
        <v>983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Southern Mallee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68</v>
      </c>
      <c r="W83" s="112">
        <v>74</v>
      </c>
      <c r="X83" s="112">
        <v>72</v>
      </c>
      <c r="Y83" s="112">
        <v>78</v>
      </c>
      <c r="Z83" s="112">
        <v>80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18</v>
      </c>
      <c r="W84" s="112">
        <v>22</v>
      </c>
      <c r="X84" s="112">
        <v>32</v>
      </c>
      <c r="Y84" s="112">
        <v>35</v>
      </c>
      <c r="Z84" s="112">
        <v>29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73</v>
      </c>
      <c r="W85" s="112">
        <v>90</v>
      </c>
      <c r="X85" s="112">
        <v>87</v>
      </c>
      <c r="Y85" s="112">
        <v>95</v>
      </c>
      <c r="Z85" s="112">
        <v>98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2,075</v>
      </c>
      <c r="D86" s="94">
        <f t="shared" ref="D86:D91" si="4">AD4</f>
        <v>3.4912718204488824E-2</v>
      </c>
      <c r="E86" s="95">
        <f t="shared" ref="E86:E91" si="5">AD4</f>
        <v>3.4912718204488824E-2</v>
      </c>
      <c r="F86" s="94">
        <f t="shared" ref="F86:F91" si="6">AF4</f>
        <v>0.13823368074602294</v>
      </c>
      <c r="G86" s="95">
        <f t="shared" ref="G86:G91" si="7">AF4</f>
        <v>0.13823368074602294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17</v>
      </c>
      <c r="W86" s="112">
        <v>16</v>
      </c>
      <c r="X86" s="112">
        <v>10</v>
      </c>
      <c r="Y86" s="112">
        <v>6</v>
      </c>
      <c r="Z86" s="112">
        <v>10</v>
      </c>
    </row>
    <row r="87" spans="1:30" ht="15" customHeight="1" x14ac:dyDescent="0.25">
      <c r="A87" s="96" t="s">
        <v>4</v>
      </c>
      <c r="B87" s="49"/>
      <c r="C87" s="97" t="str">
        <f t="shared" si="3"/>
        <v>1,100</v>
      </c>
      <c r="D87" s="94">
        <f t="shared" si="4"/>
        <v>7.6320939334638016E-2</v>
      </c>
      <c r="E87" s="95">
        <f t="shared" si="5"/>
        <v>7.6320939334638016E-2</v>
      </c>
      <c r="F87" s="94">
        <f t="shared" si="6"/>
        <v>0.22494432071269488</v>
      </c>
      <c r="G87" s="95">
        <f t="shared" si="7"/>
        <v>0.22494432071269488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8</v>
      </c>
      <c r="W87" s="112">
        <v>11</v>
      </c>
      <c r="X87" s="112">
        <v>3</v>
      </c>
      <c r="Y87" s="112">
        <v>6</v>
      </c>
      <c r="Z87" s="112">
        <v>7</v>
      </c>
    </row>
    <row r="88" spans="1:30" ht="15" customHeight="1" x14ac:dyDescent="0.25">
      <c r="A88" s="96" t="s">
        <v>5</v>
      </c>
      <c r="B88" s="49"/>
      <c r="C88" s="97" t="str">
        <f t="shared" si="3"/>
        <v>978</v>
      </c>
      <c r="D88" s="94">
        <f t="shared" si="4"/>
        <v>0</v>
      </c>
      <c r="E88" s="95">
        <f t="shared" si="5"/>
        <v>0</v>
      </c>
      <c r="F88" s="94">
        <f t="shared" si="6"/>
        <v>6.0737527114967493E-2</v>
      </c>
      <c r="G88" s="95">
        <f t="shared" si="7"/>
        <v>6.0737527114967493E-2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15</v>
      </c>
      <c r="W88" s="112">
        <v>17</v>
      </c>
      <c r="X88" s="112">
        <v>19</v>
      </c>
      <c r="Y88" s="112">
        <v>22</v>
      </c>
      <c r="Z88" s="112">
        <v>17</v>
      </c>
    </row>
    <row r="89" spans="1:30" ht="15" customHeight="1" x14ac:dyDescent="0.25">
      <c r="A89" s="49" t="s">
        <v>6</v>
      </c>
      <c r="B89" s="49"/>
      <c r="C89" s="97" t="str">
        <f t="shared" si="3"/>
        <v>1,394</v>
      </c>
      <c r="D89" s="94">
        <f t="shared" si="4"/>
        <v>4.8908954100827629E-2</v>
      </c>
      <c r="E89" s="95">
        <f t="shared" si="5"/>
        <v>4.8908954100827629E-2</v>
      </c>
      <c r="F89" s="94">
        <f t="shared" si="6"/>
        <v>0.16263552960800665</v>
      </c>
      <c r="G89" s="95">
        <f t="shared" si="7"/>
        <v>0.16263552960800665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60</v>
      </c>
      <c r="W89" s="112">
        <v>69</v>
      </c>
      <c r="X89" s="112">
        <v>75</v>
      </c>
      <c r="Y89" s="112">
        <v>88</v>
      </c>
      <c r="Z89" s="112">
        <v>131</v>
      </c>
    </row>
    <row r="90" spans="1:30" ht="15" customHeight="1" x14ac:dyDescent="0.25">
      <c r="A90" s="49" t="s">
        <v>95</v>
      </c>
      <c r="B90" s="49"/>
      <c r="C90" s="97" t="str">
        <f t="shared" si="3"/>
        <v>$46,186</v>
      </c>
      <c r="D90" s="94">
        <f t="shared" si="4"/>
        <v>0.15953852105906274</v>
      </c>
      <c r="E90" s="95">
        <f t="shared" si="5"/>
        <v>0.15953852105906274</v>
      </c>
      <c r="F90" s="94">
        <f t="shared" si="6"/>
        <v>0.40031865624692076</v>
      </c>
      <c r="G90" s="95">
        <f t="shared" si="7"/>
        <v>0.40031865624692076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126</v>
      </c>
      <c r="W90" s="112">
        <v>117</v>
      </c>
      <c r="X90" s="112">
        <v>123</v>
      </c>
      <c r="Y90" s="112">
        <v>146</v>
      </c>
      <c r="Z90" s="112">
        <v>110</v>
      </c>
    </row>
    <row r="91" spans="1:30" ht="15" customHeight="1" x14ac:dyDescent="0.25">
      <c r="A91" s="49" t="s">
        <v>7</v>
      </c>
      <c r="B91" s="49"/>
      <c r="C91" s="97" t="str">
        <f t="shared" si="3"/>
        <v>$83.2 mil</v>
      </c>
      <c r="D91" s="94">
        <f t="shared" si="4"/>
        <v>0.27128190542897279</v>
      </c>
      <c r="E91" s="95">
        <f t="shared" si="5"/>
        <v>0.27128190542897279</v>
      </c>
      <c r="F91" s="94">
        <f t="shared" si="6"/>
        <v>0.5000784413592827</v>
      </c>
      <c r="G91" s="95">
        <f t="shared" si="7"/>
        <v>0.5000784413592827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633</v>
      </c>
      <c r="W91" s="112">
        <v>725</v>
      </c>
      <c r="X91" s="112">
        <v>694</v>
      </c>
      <c r="Y91" s="112">
        <v>729</v>
      </c>
      <c r="Z91" s="112">
        <v>765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27</v>
      </c>
      <c r="W93" s="112">
        <v>37</v>
      </c>
      <c r="X93" s="112">
        <v>38</v>
      </c>
      <c r="Y93" s="112">
        <v>35</v>
      </c>
      <c r="Z93" s="112">
        <v>38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76</v>
      </c>
      <c r="W94" s="112">
        <v>74</v>
      </c>
      <c r="X94" s="112">
        <v>79</v>
      </c>
      <c r="Y94" s="112">
        <v>82</v>
      </c>
      <c r="Z94" s="112">
        <v>80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9</v>
      </c>
      <c r="W95" s="112">
        <v>9</v>
      </c>
      <c r="X95" s="112">
        <v>13</v>
      </c>
      <c r="Y95" s="112">
        <v>20</v>
      </c>
      <c r="Z95" s="112">
        <v>19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71</v>
      </c>
      <c r="W96" s="112">
        <v>79</v>
      </c>
      <c r="X96" s="112">
        <v>66</v>
      </c>
      <c r="Y96" s="112">
        <v>78</v>
      </c>
      <c r="Z96" s="112">
        <v>77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76</v>
      </c>
      <c r="W97" s="112">
        <v>75</v>
      </c>
      <c r="X97" s="112">
        <v>74</v>
      </c>
      <c r="Y97" s="112">
        <v>65</v>
      </c>
      <c r="Z97" s="112">
        <v>63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48</v>
      </c>
      <c r="W98" s="112">
        <v>49</v>
      </c>
      <c r="X98" s="112">
        <v>49</v>
      </c>
      <c r="Y98" s="112">
        <v>40</v>
      </c>
      <c r="Z98" s="112">
        <v>42</v>
      </c>
    </row>
    <row r="99" spans="1:32" ht="15" customHeight="1" x14ac:dyDescent="0.25">
      <c r="S99" s="115" t="s">
        <v>188</v>
      </c>
      <c r="T99" s="115"/>
      <c r="U99" s="112"/>
      <c r="V99" s="112">
        <v>13</v>
      </c>
      <c r="W99" s="112">
        <v>25</v>
      </c>
      <c r="X99" s="112">
        <v>25</v>
      </c>
      <c r="Y99" s="112">
        <v>27</v>
      </c>
      <c r="Z99" s="112">
        <v>49</v>
      </c>
    </row>
    <row r="100" spans="1:32" ht="15" customHeight="1" x14ac:dyDescent="0.25">
      <c r="S100" s="115" t="s">
        <v>58</v>
      </c>
      <c r="T100" s="115"/>
      <c r="U100" s="112"/>
      <c r="V100" s="112">
        <v>87</v>
      </c>
      <c r="W100" s="112">
        <v>91</v>
      </c>
      <c r="X100" s="112">
        <v>90</v>
      </c>
      <c r="Y100" s="112">
        <v>107</v>
      </c>
      <c r="Z100" s="112">
        <v>90</v>
      </c>
    </row>
    <row r="101" spans="1:32" x14ac:dyDescent="0.25">
      <c r="A101" s="18"/>
      <c r="S101" s="118" t="s">
        <v>53</v>
      </c>
      <c r="T101" s="118"/>
      <c r="U101" s="112"/>
      <c r="V101" s="112">
        <v>570</v>
      </c>
      <c r="W101" s="112">
        <v>608</v>
      </c>
      <c r="X101" s="112">
        <v>584</v>
      </c>
      <c r="Y101" s="112">
        <v>599</v>
      </c>
      <c r="Z101" s="112">
        <v>626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1045</v>
      </c>
      <c r="W104" s="112">
        <v>1102</v>
      </c>
      <c r="X104" s="112">
        <v>1147</v>
      </c>
      <c r="Y104" s="112">
        <v>1327</v>
      </c>
      <c r="Z104" s="112">
        <v>1454</v>
      </c>
      <c r="AB104" s="109" t="str">
        <f>TEXT(Z104,"###,###")</f>
        <v>1,454</v>
      </c>
      <c r="AD104" s="130">
        <f>Z104/($Z$4)*100</f>
        <v>70.07228915662651</v>
      </c>
      <c r="AF104" s="109"/>
    </row>
    <row r="105" spans="1:32" x14ac:dyDescent="0.25">
      <c r="S105" s="115" t="s">
        <v>17</v>
      </c>
      <c r="T105" s="115"/>
      <c r="U105" s="112"/>
      <c r="V105" s="112">
        <v>304</v>
      </c>
      <c r="W105" s="112">
        <v>293</v>
      </c>
      <c r="X105" s="112">
        <v>266</v>
      </c>
      <c r="Y105" s="112">
        <v>283</v>
      </c>
      <c r="Z105" s="112">
        <v>297</v>
      </c>
      <c r="AB105" s="109" t="str">
        <f>TEXT(Z105,"###,###")</f>
        <v>297</v>
      </c>
      <c r="AD105" s="130">
        <f>Z105/($Z$4)*100</f>
        <v>14.313253012048193</v>
      </c>
      <c r="AF105" s="109"/>
    </row>
    <row r="106" spans="1:32" x14ac:dyDescent="0.25">
      <c r="S106" s="118" t="s">
        <v>53</v>
      </c>
      <c r="T106" s="118"/>
      <c r="U106" s="120"/>
      <c r="V106" s="120">
        <v>1349</v>
      </c>
      <c r="W106" s="120">
        <v>1395</v>
      </c>
      <c r="X106" s="120">
        <v>1413</v>
      </c>
      <c r="Y106" s="120">
        <v>1610</v>
      </c>
      <c r="Z106" s="120">
        <v>1751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282</v>
      </c>
      <c r="W108" s="112">
        <v>253</v>
      </c>
      <c r="X108" s="112">
        <v>286</v>
      </c>
      <c r="Y108" s="112">
        <v>321</v>
      </c>
      <c r="Z108" s="112">
        <v>298</v>
      </c>
      <c r="AB108" s="109" t="str">
        <f>TEXT(Z108,"###,###")</f>
        <v>298</v>
      </c>
      <c r="AD108" s="130">
        <f>Z108/($Z$4)*100</f>
        <v>14.361445783132531</v>
      </c>
      <c r="AF108" s="109"/>
    </row>
    <row r="109" spans="1:32" x14ac:dyDescent="0.25">
      <c r="S109" s="115" t="s">
        <v>20</v>
      </c>
      <c r="T109" s="115"/>
      <c r="U109" s="112"/>
      <c r="V109" s="112">
        <v>275</v>
      </c>
      <c r="W109" s="112">
        <v>242</v>
      </c>
      <c r="X109" s="112">
        <v>307</v>
      </c>
      <c r="Y109" s="112">
        <v>323</v>
      </c>
      <c r="Z109" s="112">
        <v>319</v>
      </c>
      <c r="AB109" s="109" t="str">
        <f>TEXT(Z109,"###,###")</f>
        <v>319</v>
      </c>
      <c r="AD109" s="130">
        <f>Z109/($Z$4)*100</f>
        <v>15.373493975903616</v>
      </c>
      <c r="AF109" s="109"/>
    </row>
    <row r="110" spans="1:32" x14ac:dyDescent="0.25">
      <c r="S110" s="115" t="s">
        <v>21</v>
      </c>
      <c r="T110" s="115"/>
      <c r="U110" s="112"/>
      <c r="V110" s="112">
        <v>333</v>
      </c>
      <c r="W110" s="112">
        <v>379</v>
      </c>
      <c r="X110" s="112">
        <v>345</v>
      </c>
      <c r="Y110" s="112">
        <v>388</v>
      </c>
      <c r="Z110" s="112">
        <v>498</v>
      </c>
      <c r="AB110" s="109" t="str">
        <f>TEXT(Z110,"###,###")</f>
        <v>498</v>
      </c>
      <c r="AD110" s="130">
        <f>Z110/($Z$4)*100</f>
        <v>24</v>
      </c>
      <c r="AF110" s="109"/>
    </row>
    <row r="111" spans="1:32" x14ac:dyDescent="0.25">
      <c r="S111" s="115" t="s">
        <v>22</v>
      </c>
      <c r="T111" s="115"/>
      <c r="U111" s="112"/>
      <c r="V111" s="112">
        <v>435</v>
      </c>
      <c r="W111" s="112">
        <v>468</v>
      </c>
      <c r="X111" s="112">
        <v>475</v>
      </c>
      <c r="Y111" s="112">
        <v>568</v>
      </c>
      <c r="Z111" s="112">
        <v>632</v>
      </c>
      <c r="AB111" s="109" t="str">
        <f>TEXT(Z111,"###,###")</f>
        <v>632</v>
      </c>
      <c r="AD111" s="130">
        <f>Z111/($Z$4)*100</f>
        <v>30.457831325301203</v>
      </c>
      <c r="AF111" s="109"/>
    </row>
    <row r="112" spans="1:32" x14ac:dyDescent="0.25">
      <c r="S112" s="118" t="s">
        <v>53</v>
      </c>
      <c r="T112" s="118"/>
      <c r="U112" s="112"/>
      <c r="V112" s="112">
        <v>1822</v>
      </c>
      <c r="W112" s="112">
        <v>1931</v>
      </c>
      <c r="X112" s="112">
        <v>1913</v>
      </c>
      <c r="Y112" s="112">
        <v>2005</v>
      </c>
      <c r="Z112" s="112">
        <v>2079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41.93</v>
      </c>
      <c r="W118" s="131">
        <v>43.32</v>
      </c>
      <c r="X118" s="131">
        <v>44.2</v>
      </c>
      <c r="Y118" s="131">
        <v>42.7</v>
      </c>
      <c r="Z118" s="131">
        <v>41.92</v>
      </c>
      <c r="AB118" s="109" t="str">
        <f>TEXT(Z118,"##.0")</f>
        <v>41.9</v>
      </c>
    </row>
    <row r="120" spans="19:32" x14ac:dyDescent="0.25">
      <c r="S120" s="101" t="s">
        <v>97</v>
      </c>
      <c r="T120" s="112"/>
      <c r="U120" s="112"/>
      <c r="V120" s="112">
        <v>826</v>
      </c>
      <c r="W120" s="112">
        <v>871</v>
      </c>
      <c r="X120" s="112">
        <v>814</v>
      </c>
      <c r="Y120" s="112">
        <v>898</v>
      </c>
      <c r="Z120" s="112">
        <v>976</v>
      </c>
      <c r="AB120" s="109" t="str">
        <f>TEXT(Z120,"###,###")</f>
        <v>976</v>
      </c>
    </row>
    <row r="121" spans="19:32" x14ac:dyDescent="0.25">
      <c r="S121" s="101" t="s">
        <v>98</v>
      </c>
      <c r="T121" s="112"/>
      <c r="U121" s="112"/>
      <c r="V121" s="112">
        <v>225</v>
      </c>
      <c r="W121" s="112">
        <v>290</v>
      </c>
      <c r="X121" s="112">
        <v>295</v>
      </c>
      <c r="Y121" s="112">
        <v>270</v>
      </c>
      <c r="Z121" s="112">
        <v>249</v>
      </c>
      <c r="AB121" s="109" t="str">
        <f>TEXT(Z121,"###,###")</f>
        <v>249</v>
      </c>
    </row>
    <row r="122" spans="19:32" x14ac:dyDescent="0.25">
      <c r="S122" s="101" t="s">
        <v>99</v>
      </c>
      <c r="T122" s="112"/>
      <c r="U122" s="112"/>
      <c r="V122" s="112">
        <v>154</v>
      </c>
      <c r="W122" s="112">
        <v>176</v>
      </c>
      <c r="X122" s="112">
        <v>163</v>
      </c>
      <c r="Y122" s="112">
        <v>165</v>
      </c>
      <c r="Z122" s="112">
        <v>166</v>
      </c>
      <c r="AB122" s="109" t="str">
        <f>TEXT(Z122,"###,###")</f>
        <v>166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980</v>
      </c>
      <c r="W124" s="112">
        <v>1047</v>
      </c>
      <c r="X124" s="112">
        <v>977</v>
      </c>
      <c r="Y124" s="112">
        <v>1063</v>
      </c>
      <c r="Z124" s="112">
        <v>1142</v>
      </c>
      <c r="AB124" s="109" t="str">
        <f>TEXT(Z124,"###,###")</f>
        <v>1,142</v>
      </c>
      <c r="AD124" s="127">
        <f>Z124/$Z$7*100</f>
        <v>81.922525107604017</v>
      </c>
    </row>
    <row r="125" spans="19:32" x14ac:dyDescent="0.25">
      <c r="S125" s="101" t="s">
        <v>101</v>
      </c>
      <c r="T125" s="112"/>
      <c r="U125" s="112"/>
      <c r="V125" s="112">
        <v>379</v>
      </c>
      <c r="W125" s="112">
        <v>466</v>
      </c>
      <c r="X125" s="112">
        <v>458</v>
      </c>
      <c r="Y125" s="112">
        <v>435</v>
      </c>
      <c r="Z125" s="112">
        <v>415</v>
      </c>
      <c r="AB125" s="109" t="str">
        <f>TEXT(Z125,"###,###")</f>
        <v>415</v>
      </c>
      <c r="AD125" s="127">
        <f>Z125/$Z$7*100</f>
        <v>29.770444763271165</v>
      </c>
    </row>
    <row r="127" spans="19:32" x14ac:dyDescent="0.25">
      <c r="S127" s="101" t="s">
        <v>102</v>
      </c>
      <c r="T127" s="112"/>
      <c r="U127" s="112"/>
      <c r="V127" s="112">
        <v>632</v>
      </c>
      <c r="W127" s="112">
        <v>724</v>
      </c>
      <c r="X127" s="112">
        <v>690</v>
      </c>
      <c r="Y127" s="112">
        <v>725</v>
      </c>
      <c r="Z127" s="112">
        <v>763</v>
      </c>
      <c r="AB127" s="109" t="str">
        <f>TEXT(Z127,"###,###")</f>
        <v>763</v>
      </c>
      <c r="AD127" s="127">
        <f>Z127/$Z$7*100</f>
        <v>54.734576757532281</v>
      </c>
    </row>
    <row r="128" spans="19:32" x14ac:dyDescent="0.25">
      <c r="S128" s="101" t="s">
        <v>103</v>
      </c>
      <c r="T128" s="112"/>
      <c r="U128" s="112"/>
      <c r="V128" s="112">
        <v>566</v>
      </c>
      <c r="W128" s="112">
        <v>611</v>
      </c>
      <c r="X128" s="112">
        <v>585</v>
      </c>
      <c r="Y128" s="112">
        <v>600</v>
      </c>
      <c r="Z128" s="112">
        <v>631</v>
      </c>
      <c r="AB128" s="109" t="str">
        <f>TEXT(Z128,"###,###")</f>
        <v>631</v>
      </c>
      <c r="AD128" s="127">
        <f>Z128/$Z$7*100</f>
        <v>45.265423242467719</v>
      </c>
    </row>
    <row r="130" spans="19:20" x14ac:dyDescent="0.25">
      <c r="S130" s="101" t="s">
        <v>261</v>
      </c>
      <c r="T130" s="127">
        <v>70.014347202295554</v>
      </c>
    </row>
    <row r="131" spans="19:20" x14ac:dyDescent="0.25">
      <c r="S131" s="101" t="s">
        <v>262</v>
      </c>
      <c r="T131" s="127">
        <v>17.862266857962698</v>
      </c>
    </row>
    <row r="132" spans="19:20" x14ac:dyDescent="0.25">
      <c r="S132" s="101" t="s">
        <v>263</v>
      </c>
      <c r="T132" s="127">
        <v>11.908177905308465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FA1F990-BDA4-446E-AC69-73FD8974C34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945660E6-3F77-4AC9-9E44-0AC5437CA5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5659406-D403-46C5-B092-AAC12E9D1F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CF046254-A2FA-4801-AF61-117D033870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75C3E-5137-4220-839C-05CEC0D7BAC5}">
  <sheetPr codeName="Sheet12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164</v>
      </c>
      <c r="T1" s="99"/>
      <c r="U1" s="99"/>
      <c r="V1" s="99"/>
      <c r="W1" s="99"/>
      <c r="X1" s="99"/>
      <c r="Y1" s="100" t="s">
        <v>244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164</v>
      </c>
      <c r="Y3" s="105" t="s">
        <v>244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10.56 Streaky Bay,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1689</v>
      </c>
      <c r="W4" s="108">
        <v>1805</v>
      </c>
      <c r="X4" s="108">
        <v>1851</v>
      </c>
      <c r="Y4" s="108">
        <v>2033</v>
      </c>
      <c r="Z4" s="108">
        <v>2085</v>
      </c>
      <c r="AB4" s="109" t="str">
        <f>TEXT(Z4,"###,###")</f>
        <v>2,085</v>
      </c>
      <c r="AD4" s="110">
        <f>Z4/Y4-1</f>
        <v>2.557796360059017E-2</v>
      </c>
      <c r="AF4" s="110">
        <f>Z4/V4-1</f>
        <v>0.23445825932504438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938</v>
      </c>
      <c r="W5" s="108">
        <v>1018</v>
      </c>
      <c r="X5" s="108">
        <v>995</v>
      </c>
      <c r="Y5" s="108">
        <v>1098</v>
      </c>
      <c r="Z5" s="108">
        <v>1080</v>
      </c>
      <c r="AB5" s="109" t="str">
        <f>TEXT(Z5,"###,###")</f>
        <v>1,080</v>
      </c>
      <c r="AD5" s="110">
        <f t="shared" ref="AD5:AD9" si="0">Z5/Y5-1</f>
        <v>-1.6393442622950838E-2</v>
      </c>
      <c r="AF5" s="110">
        <f t="shared" ref="AF5:AF9" si="1">Z5/V5-1</f>
        <v>0.15138592750533042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750</v>
      </c>
      <c r="W6" s="108">
        <v>786</v>
      </c>
      <c r="X6" s="108">
        <v>854</v>
      </c>
      <c r="Y6" s="108">
        <v>930</v>
      </c>
      <c r="Z6" s="108">
        <v>1003</v>
      </c>
      <c r="AB6" s="109" t="str">
        <f>TEXT(Z6,"###,###")</f>
        <v>1,003</v>
      </c>
      <c r="AD6" s="110">
        <f t="shared" si="0"/>
        <v>7.8494623655914086E-2</v>
      </c>
      <c r="AF6" s="110">
        <f t="shared" si="1"/>
        <v>0.33733333333333326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1109</v>
      </c>
      <c r="W7" s="108">
        <v>1179</v>
      </c>
      <c r="X7" s="108">
        <v>1210</v>
      </c>
      <c r="Y7" s="108">
        <v>1259</v>
      </c>
      <c r="Z7" s="108">
        <v>1302</v>
      </c>
      <c r="AB7" s="109" t="str">
        <f>TEXT(Z7,"###,###")</f>
        <v>1,302</v>
      </c>
      <c r="AD7" s="110">
        <f t="shared" si="0"/>
        <v>3.4154090548053961E-2</v>
      </c>
      <c r="AF7" s="110">
        <f t="shared" si="1"/>
        <v>0.17403065825067632</v>
      </c>
    </row>
    <row r="8" spans="1:32" ht="17.25" customHeight="1" x14ac:dyDescent="0.25">
      <c r="A8" s="62" t="s">
        <v>12</v>
      </c>
      <c r="B8" s="63"/>
      <c r="C8" s="29"/>
      <c r="D8" s="64" t="str">
        <f>AB4</f>
        <v>2,085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1,302</v>
      </c>
      <c r="P8" s="65"/>
      <c r="S8" s="107" t="s">
        <v>82</v>
      </c>
      <c r="T8" s="108"/>
      <c r="U8" s="108"/>
      <c r="V8" s="108">
        <v>26769</v>
      </c>
      <c r="W8" s="108">
        <v>25288.720000000001</v>
      </c>
      <c r="X8" s="108">
        <v>28902</v>
      </c>
      <c r="Y8" s="108">
        <v>26828</v>
      </c>
      <c r="Z8" s="108">
        <v>31954.959999999999</v>
      </c>
      <c r="AB8" s="109" t="str">
        <f>TEXT(Z8,"$###,###")</f>
        <v>$31,955</v>
      </c>
      <c r="AD8" s="110">
        <f t="shared" si="0"/>
        <v>0.19110481586402273</v>
      </c>
      <c r="AF8" s="110">
        <f t="shared" si="1"/>
        <v>0.19373006089132949</v>
      </c>
    </row>
    <row r="9" spans="1:32" x14ac:dyDescent="0.25">
      <c r="A9" s="30" t="s">
        <v>14</v>
      </c>
      <c r="B9" s="69"/>
      <c r="C9" s="70"/>
      <c r="D9" s="71">
        <f>AD104</f>
        <v>64.364508393285362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53.302611367127497</v>
      </c>
      <c r="P9" s="72" t="s">
        <v>83</v>
      </c>
      <c r="S9" s="107" t="s">
        <v>7</v>
      </c>
      <c r="T9" s="108"/>
      <c r="U9" s="108"/>
      <c r="V9" s="108">
        <v>53347735</v>
      </c>
      <c r="W9" s="108">
        <v>58089003</v>
      </c>
      <c r="X9" s="108">
        <v>55714767</v>
      </c>
      <c r="Y9" s="108">
        <v>70196241</v>
      </c>
      <c r="Z9" s="108">
        <v>84709426</v>
      </c>
      <c r="AB9" s="109" t="str">
        <f>TEXT(Z9/1000000,"$#,###.0")&amp;" mil"</f>
        <v>$84.7 mil</v>
      </c>
      <c r="AD9" s="110">
        <f t="shared" si="0"/>
        <v>0.206751597995112</v>
      </c>
      <c r="AF9" s="110">
        <f t="shared" si="1"/>
        <v>0.58787296217918161</v>
      </c>
    </row>
    <row r="10" spans="1:32" x14ac:dyDescent="0.25">
      <c r="A10" s="30" t="s">
        <v>17</v>
      </c>
      <c r="B10" s="69"/>
      <c r="C10" s="70"/>
      <c r="D10" s="71">
        <f>AD105</f>
        <v>16.834532374100718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46.774193548387096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66.129032258064512</v>
      </c>
      <c r="P11" s="72" t="s">
        <v>83</v>
      </c>
      <c r="S11" s="107" t="s">
        <v>29</v>
      </c>
      <c r="T11" s="112"/>
      <c r="U11" s="112"/>
      <c r="V11" s="112">
        <v>1336</v>
      </c>
      <c r="W11" s="112">
        <v>1396</v>
      </c>
      <c r="X11" s="112">
        <v>1480</v>
      </c>
      <c r="Y11" s="112">
        <v>1633</v>
      </c>
      <c r="Z11" s="112">
        <v>1643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19.124423963133641</v>
      </c>
      <c r="P12" s="72" t="s">
        <v>83</v>
      </c>
      <c r="S12" s="107" t="s">
        <v>30</v>
      </c>
      <c r="T12" s="112"/>
      <c r="U12" s="112"/>
      <c r="V12" s="112">
        <v>352</v>
      </c>
      <c r="W12" s="112">
        <v>408</v>
      </c>
      <c r="X12" s="112">
        <v>371</v>
      </c>
      <c r="Y12" s="112">
        <v>400</v>
      </c>
      <c r="Z12" s="112">
        <v>442</v>
      </c>
    </row>
    <row r="13" spans="1:32" ht="15" customHeight="1" x14ac:dyDescent="0.25">
      <c r="A13" s="30" t="s">
        <v>19</v>
      </c>
      <c r="B13" s="70"/>
      <c r="C13" s="70"/>
      <c r="D13" s="71">
        <f>AD108</f>
        <v>20.911270983213427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14.516129032258066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18.944844124700239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45.1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18.273381294964029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20.753266717909298</v>
      </c>
      <c r="P15" s="72" t="s">
        <v>83</v>
      </c>
      <c r="S15" s="115" t="s">
        <v>59</v>
      </c>
      <c r="T15" s="115"/>
      <c r="U15" s="116"/>
      <c r="V15" s="116">
        <v>353</v>
      </c>
      <c r="W15" s="116">
        <v>433</v>
      </c>
      <c r="X15" s="116">
        <v>415</v>
      </c>
      <c r="Y15" s="112">
        <v>464</v>
      </c>
      <c r="Z15" s="112">
        <v>454</v>
      </c>
      <c r="AB15" s="117">
        <f t="shared" ref="AB15:AB34" si="2">IF(Z15="np",0,Z15/$Z$34)</f>
        <v>0.21805955811719502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22.733812949640289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79.246733282090702</v>
      </c>
      <c r="P16" s="37" t="s">
        <v>83</v>
      </c>
      <c r="S16" s="115" t="s">
        <v>60</v>
      </c>
      <c r="T16" s="115"/>
      <c r="U16" s="116"/>
      <c r="V16" s="116">
        <v>28</v>
      </c>
      <c r="W16" s="116">
        <v>25</v>
      </c>
      <c r="X16" s="116">
        <v>33</v>
      </c>
      <c r="Y16" s="112">
        <v>34</v>
      </c>
      <c r="Z16" s="112">
        <v>30</v>
      </c>
      <c r="AB16" s="117">
        <f t="shared" si="2"/>
        <v>1.4409221902017291E-2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70</v>
      </c>
      <c r="W17" s="116">
        <v>54</v>
      </c>
      <c r="X17" s="116">
        <v>62</v>
      </c>
      <c r="Y17" s="112">
        <v>60</v>
      </c>
      <c r="Z17" s="112">
        <v>82</v>
      </c>
      <c r="AB17" s="117">
        <f t="shared" si="2"/>
        <v>3.9385206532180597E-2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9</v>
      </c>
      <c r="W18" s="116">
        <v>8</v>
      </c>
      <c r="X18" s="116">
        <v>17</v>
      </c>
      <c r="Y18" s="112">
        <v>17</v>
      </c>
      <c r="Z18" s="112">
        <v>19</v>
      </c>
      <c r="AB18" s="117">
        <f t="shared" si="2"/>
        <v>9.1258405379442843E-3</v>
      </c>
    </row>
    <row r="19" spans="1:28" x14ac:dyDescent="0.25">
      <c r="A19" s="61" t="str">
        <f>$S$1&amp;" ("&amp;$V$2&amp;" to "&amp;$Z$2&amp;")"</f>
        <v>Streaky Bay (2018-19 to 2022-23)</v>
      </c>
      <c r="B19" s="61"/>
      <c r="C19" s="61"/>
      <c r="D19" s="61"/>
      <c r="E19" s="61"/>
      <c r="F19" s="61"/>
      <c r="G19" s="61" t="str">
        <f>$S$1&amp;" ("&amp;$V$2&amp;" to "&amp;$Z$2&amp;")"</f>
        <v>Streaky Bay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112</v>
      </c>
      <c r="W19" s="116">
        <v>124</v>
      </c>
      <c r="X19" s="116">
        <v>115</v>
      </c>
      <c r="Y19" s="112">
        <v>129</v>
      </c>
      <c r="Z19" s="112">
        <v>140</v>
      </c>
      <c r="AB19" s="117">
        <f t="shared" si="2"/>
        <v>6.7243035542747354E-2</v>
      </c>
    </row>
    <row r="20" spans="1:28" x14ac:dyDescent="0.25">
      <c r="S20" s="115" t="s">
        <v>64</v>
      </c>
      <c r="T20" s="115"/>
      <c r="U20" s="116"/>
      <c r="V20" s="116">
        <v>19</v>
      </c>
      <c r="W20" s="116">
        <v>21</v>
      </c>
      <c r="X20" s="116">
        <v>25</v>
      </c>
      <c r="Y20" s="112">
        <v>24</v>
      </c>
      <c r="Z20" s="112">
        <v>25</v>
      </c>
      <c r="AB20" s="117">
        <f t="shared" si="2"/>
        <v>1.2007684918347743E-2</v>
      </c>
    </row>
    <row r="21" spans="1:28" x14ac:dyDescent="0.25">
      <c r="S21" s="115" t="s">
        <v>65</v>
      </c>
      <c r="T21" s="115"/>
      <c r="U21" s="116"/>
      <c r="V21" s="116">
        <v>134</v>
      </c>
      <c r="W21" s="116">
        <v>131</v>
      </c>
      <c r="X21" s="116">
        <v>152</v>
      </c>
      <c r="Y21" s="112">
        <v>162</v>
      </c>
      <c r="Z21" s="112">
        <v>166</v>
      </c>
      <c r="AB21" s="117">
        <f t="shared" si="2"/>
        <v>7.9731027857829012E-2</v>
      </c>
    </row>
    <row r="22" spans="1:28" x14ac:dyDescent="0.25">
      <c r="S22" s="115" t="s">
        <v>66</v>
      </c>
      <c r="T22" s="115"/>
      <c r="U22" s="116"/>
      <c r="V22" s="116">
        <v>75</v>
      </c>
      <c r="W22" s="116">
        <v>131</v>
      </c>
      <c r="X22" s="116">
        <v>170</v>
      </c>
      <c r="Y22" s="112">
        <v>183</v>
      </c>
      <c r="Z22" s="112">
        <v>181</v>
      </c>
      <c r="AB22" s="117">
        <f t="shared" si="2"/>
        <v>8.6935638808837659E-2</v>
      </c>
    </row>
    <row r="23" spans="1:28" x14ac:dyDescent="0.25">
      <c r="S23" s="115" t="s">
        <v>67</v>
      </c>
      <c r="T23" s="115"/>
      <c r="U23" s="116"/>
      <c r="V23" s="116">
        <v>64</v>
      </c>
      <c r="W23" s="116">
        <v>76</v>
      </c>
      <c r="X23" s="116">
        <v>75</v>
      </c>
      <c r="Y23" s="112">
        <v>83</v>
      </c>
      <c r="Z23" s="112">
        <v>88</v>
      </c>
      <c r="AB23" s="117">
        <f t="shared" si="2"/>
        <v>4.226705091258405E-2</v>
      </c>
    </row>
    <row r="24" spans="1:28" x14ac:dyDescent="0.25">
      <c r="S24" s="115" t="s">
        <v>68</v>
      </c>
      <c r="T24" s="115"/>
      <c r="U24" s="116"/>
      <c r="V24" s="116">
        <v>3</v>
      </c>
      <c r="W24" s="116">
        <v>0</v>
      </c>
      <c r="X24" s="116">
        <v>1</v>
      </c>
      <c r="Y24" s="112">
        <v>6</v>
      </c>
      <c r="Z24" s="112">
        <v>3</v>
      </c>
      <c r="AB24" s="117">
        <f t="shared" si="2"/>
        <v>1.440922190201729E-3</v>
      </c>
    </row>
    <row r="25" spans="1:28" x14ac:dyDescent="0.25">
      <c r="S25" s="115" t="s">
        <v>69</v>
      </c>
      <c r="T25" s="115"/>
      <c r="U25" s="116"/>
      <c r="V25" s="116">
        <v>13</v>
      </c>
      <c r="W25" s="116">
        <v>14</v>
      </c>
      <c r="X25" s="116">
        <v>16</v>
      </c>
      <c r="Y25" s="112">
        <v>20</v>
      </c>
      <c r="Z25" s="112">
        <v>21</v>
      </c>
      <c r="AB25" s="117">
        <f t="shared" si="2"/>
        <v>1.0086455331412104E-2</v>
      </c>
    </row>
    <row r="26" spans="1:28" x14ac:dyDescent="0.25">
      <c r="S26" s="115" t="s">
        <v>70</v>
      </c>
      <c r="T26" s="115"/>
      <c r="U26" s="116"/>
      <c r="V26" s="116">
        <v>26</v>
      </c>
      <c r="W26" s="116">
        <v>15</v>
      </c>
      <c r="X26" s="116">
        <v>26</v>
      </c>
      <c r="Y26" s="112">
        <v>22</v>
      </c>
      <c r="Z26" s="112">
        <v>24</v>
      </c>
      <c r="AB26" s="117">
        <f t="shared" si="2"/>
        <v>1.1527377521613832E-2</v>
      </c>
    </row>
    <row r="27" spans="1:28" x14ac:dyDescent="0.25">
      <c r="S27" s="115" t="s">
        <v>71</v>
      </c>
      <c r="T27" s="115"/>
      <c r="U27" s="116"/>
      <c r="V27" s="116">
        <v>37</v>
      </c>
      <c r="W27" s="116">
        <v>43</v>
      </c>
      <c r="X27" s="116">
        <v>45</v>
      </c>
      <c r="Y27" s="112">
        <v>55</v>
      </c>
      <c r="Z27" s="112">
        <v>54</v>
      </c>
      <c r="AB27" s="117">
        <f t="shared" si="2"/>
        <v>2.5936599423631124E-2</v>
      </c>
    </row>
    <row r="28" spans="1:28" x14ac:dyDescent="0.25">
      <c r="S28" s="115" t="s">
        <v>72</v>
      </c>
      <c r="T28" s="115"/>
      <c r="U28" s="116"/>
      <c r="V28" s="116">
        <v>72</v>
      </c>
      <c r="W28" s="116">
        <v>70</v>
      </c>
      <c r="X28" s="116">
        <v>73</v>
      </c>
      <c r="Y28" s="112">
        <v>80</v>
      </c>
      <c r="Z28" s="112">
        <v>87</v>
      </c>
      <c r="AB28" s="117">
        <f t="shared" si="2"/>
        <v>4.1786743515850142E-2</v>
      </c>
    </row>
    <row r="29" spans="1:28" x14ac:dyDescent="0.25">
      <c r="S29" s="115" t="s">
        <v>73</v>
      </c>
      <c r="T29" s="115"/>
      <c r="U29" s="116"/>
      <c r="V29" s="116">
        <v>92</v>
      </c>
      <c r="W29" s="116">
        <v>64</v>
      </c>
      <c r="X29" s="116">
        <v>53</v>
      </c>
      <c r="Y29" s="112">
        <v>102</v>
      </c>
      <c r="Z29" s="112">
        <v>73</v>
      </c>
      <c r="AB29" s="117">
        <f t="shared" si="2"/>
        <v>3.506243996157541E-2</v>
      </c>
    </row>
    <row r="30" spans="1:28" x14ac:dyDescent="0.25">
      <c r="S30" s="115" t="s">
        <v>74</v>
      </c>
      <c r="T30" s="115"/>
      <c r="U30" s="116"/>
      <c r="V30" s="116">
        <v>134</v>
      </c>
      <c r="W30" s="116">
        <v>123</v>
      </c>
      <c r="X30" s="116">
        <v>128</v>
      </c>
      <c r="Y30" s="112">
        <v>136</v>
      </c>
      <c r="Z30" s="112">
        <v>157</v>
      </c>
      <c r="AB30" s="117">
        <f t="shared" si="2"/>
        <v>7.5408261287223818E-2</v>
      </c>
    </row>
    <row r="31" spans="1:28" x14ac:dyDescent="0.25">
      <c r="S31" s="115" t="s">
        <v>75</v>
      </c>
      <c r="T31" s="115"/>
      <c r="U31" s="116"/>
      <c r="V31" s="116">
        <v>123</v>
      </c>
      <c r="W31" s="116">
        <v>126</v>
      </c>
      <c r="X31" s="116">
        <v>148</v>
      </c>
      <c r="Y31" s="112">
        <v>165</v>
      </c>
      <c r="Z31" s="112">
        <v>174</v>
      </c>
      <c r="AB31" s="117">
        <f t="shared" si="2"/>
        <v>8.3573487031700283E-2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16</v>
      </c>
      <c r="W32" s="116">
        <v>6</v>
      </c>
      <c r="X32" s="116">
        <v>7</v>
      </c>
      <c r="Y32" s="112">
        <v>14</v>
      </c>
      <c r="Z32" s="112">
        <v>15</v>
      </c>
      <c r="AB32" s="117">
        <f t="shared" si="2"/>
        <v>7.2046109510086453E-3</v>
      </c>
    </row>
    <row r="33" spans="19:32" x14ac:dyDescent="0.25">
      <c r="S33" s="115" t="s">
        <v>77</v>
      </c>
      <c r="T33" s="115"/>
      <c r="U33" s="116"/>
      <c r="V33" s="116">
        <v>40</v>
      </c>
      <c r="W33" s="116">
        <v>52</v>
      </c>
      <c r="X33" s="116">
        <v>61</v>
      </c>
      <c r="Y33" s="112">
        <v>53</v>
      </c>
      <c r="Z33" s="112">
        <v>64</v>
      </c>
      <c r="AB33" s="117">
        <f t="shared" si="2"/>
        <v>3.073967339097022E-2</v>
      </c>
    </row>
    <row r="34" spans="19:32" x14ac:dyDescent="0.25">
      <c r="S34" s="118" t="s">
        <v>53</v>
      </c>
      <c r="T34" s="118"/>
      <c r="U34" s="119"/>
      <c r="V34" s="119">
        <v>1688</v>
      </c>
      <c r="W34" s="119">
        <v>1804</v>
      </c>
      <c r="X34" s="119">
        <v>1851</v>
      </c>
      <c r="Y34" s="120">
        <v>2035</v>
      </c>
      <c r="Z34" s="120">
        <v>2082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897</v>
      </c>
      <c r="W37" s="112">
        <v>971</v>
      </c>
      <c r="X37" s="112">
        <v>978</v>
      </c>
      <c r="Y37" s="112">
        <v>995</v>
      </c>
      <c r="Z37" s="112">
        <v>1031</v>
      </c>
      <c r="AB37" s="132">
        <f>Z37/Z40*100</f>
        <v>79.246733282090702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208</v>
      </c>
      <c r="W38" s="112">
        <v>212</v>
      </c>
      <c r="X38" s="112">
        <v>232</v>
      </c>
      <c r="Y38" s="112">
        <v>263</v>
      </c>
      <c r="Z38" s="112">
        <v>270</v>
      </c>
      <c r="AB38" s="132">
        <f>Z38/Z40*100</f>
        <v>20.753266717909298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1105</v>
      </c>
      <c r="W40" s="112">
        <v>1183</v>
      </c>
      <c r="X40" s="112">
        <v>1210</v>
      </c>
      <c r="Y40" s="112">
        <v>1258</v>
      </c>
      <c r="Z40" s="112">
        <v>1301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2</v>
      </c>
      <c r="Y44" s="112">
        <v>7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21</v>
      </c>
      <c r="W45" s="112">
        <v>26</v>
      </c>
      <c r="X45" s="112">
        <v>22</v>
      </c>
      <c r="Y45" s="112">
        <v>43</v>
      </c>
      <c r="Z45" s="112">
        <v>30</v>
      </c>
    </row>
    <row r="46" spans="19:32" x14ac:dyDescent="0.25">
      <c r="S46" s="115" t="s">
        <v>38</v>
      </c>
      <c r="T46" s="115"/>
      <c r="U46" s="112"/>
      <c r="V46" s="112">
        <v>72</v>
      </c>
      <c r="W46" s="112">
        <v>83</v>
      </c>
      <c r="X46" s="112">
        <v>79</v>
      </c>
      <c r="Y46" s="112">
        <v>64</v>
      </c>
      <c r="Z46" s="112">
        <v>70</v>
      </c>
    </row>
    <row r="47" spans="19:32" x14ac:dyDescent="0.25">
      <c r="S47" s="115" t="s">
        <v>39</v>
      </c>
      <c r="T47" s="115"/>
      <c r="U47" s="112"/>
      <c r="V47" s="112">
        <v>69</v>
      </c>
      <c r="W47" s="112">
        <v>79</v>
      </c>
      <c r="X47" s="112">
        <v>64</v>
      </c>
      <c r="Y47" s="112">
        <v>65</v>
      </c>
      <c r="Z47" s="112">
        <v>78</v>
      </c>
    </row>
    <row r="48" spans="19:32" x14ac:dyDescent="0.25">
      <c r="S48" s="115" t="s">
        <v>40</v>
      </c>
      <c r="T48" s="115"/>
      <c r="U48" s="112"/>
      <c r="V48" s="112">
        <v>97</v>
      </c>
      <c r="W48" s="112">
        <v>82</v>
      </c>
      <c r="X48" s="112">
        <v>113</v>
      </c>
      <c r="Y48" s="112">
        <v>133</v>
      </c>
      <c r="Z48" s="112">
        <v>111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85</v>
      </c>
      <c r="W49" s="112">
        <v>78</v>
      </c>
      <c r="X49" s="112">
        <v>71</v>
      </c>
      <c r="Y49" s="112">
        <v>81</v>
      </c>
      <c r="Z49" s="112">
        <v>89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Streaky Bay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84</v>
      </c>
      <c r="W50" s="112">
        <v>90</v>
      </c>
      <c r="X50" s="112">
        <v>107</v>
      </c>
      <c r="Y50" s="112">
        <v>113</v>
      </c>
      <c r="Z50" s="112">
        <v>101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83</v>
      </c>
      <c r="W51" s="112">
        <v>83</v>
      </c>
      <c r="X51" s="112">
        <v>70</v>
      </c>
      <c r="Y51" s="112">
        <v>90</v>
      </c>
      <c r="Z51" s="112">
        <v>99</v>
      </c>
    </row>
    <row r="52" spans="1:26" ht="15" customHeight="1" x14ac:dyDescent="0.25">
      <c r="S52" s="115" t="s">
        <v>44</v>
      </c>
      <c r="T52" s="115"/>
      <c r="U52" s="112"/>
      <c r="V52" s="112">
        <v>90</v>
      </c>
      <c r="W52" s="112">
        <v>89</v>
      </c>
      <c r="X52" s="112">
        <v>87</v>
      </c>
      <c r="Y52" s="112">
        <v>96</v>
      </c>
      <c r="Z52" s="112">
        <v>81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62</v>
      </c>
      <c r="W53" s="112">
        <v>76</v>
      </c>
      <c r="X53" s="112">
        <v>66</v>
      </c>
      <c r="Y53" s="112">
        <v>91</v>
      </c>
      <c r="Z53" s="112">
        <v>88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99</v>
      </c>
      <c r="W54" s="112">
        <v>104</v>
      </c>
      <c r="X54" s="112">
        <v>79</v>
      </c>
      <c r="Y54" s="112">
        <v>79</v>
      </c>
      <c r="Z54" s="112">
        <v>75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103</v>
      </c>
      <c r="W55" s="112">
        <v>121</v>
      </c>
      <c r="X55" s="112">
        <v>112</v>
      </c>
      <c r="Y55" s="112">
        <v>111</v>
      </c>
      <c r="Z55" s="112">
        <v>87</v>
      </c>
    </row>
    <row r="56" spans="1:26" ht="15" customHeight="1" x14ac:dyDescent="0.25">
      <c r="S56" s="115" t="s">
        <v>48</v>
      </c>
      <c r="T56" s="115"/>
      <c r="U56" s="112"/>
      <c r="V56" s="112">
        <v>54</v>
      </c>
      <c r="W56" s="112">
        <v>70</v>
      </c>
      <c r="X56" s="112">
        <v>71</v>
      </c>
      <c r="Y56" s="112">
        <v>82</v>
      </c>
      <c r="Z56" s="112">
        <v>101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21</v>
      </c>
      <c r="W57" s="112">
        <v>23</v>
      </c>
      <c r="X57" s="112">
        <v>27</v>
      </c>
      <c r="Y57" s="112">
        <v>26</v>
      </c>
      <c r="Z57" s="112">
        <v>36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8</v>
      </c>
      <c r="W58" s="112">
        <v>11</v>
      </c>
      <c r="X58" s="112">
        <v>15</v>
      </c>
      <c r="Y58" s="112">
        <v>13</v>
      </c>
      <c r="Z58" s="112">
        <v>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4</v>
      </c>
      <c r="W59" s="112">
        <v>4</v>
      </c>
      <c r="X59" s="112">
        <v>7</v>
      </c>
      <c r="Y59" s="112">
        <v>10</v>
      </c>
      <c r="Z59" s="112">
        <v>7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3</v>
      </c>
      <c r="Y60" s="112">
        <v>5</v>
      </c>
      <c r="Z60" s="112">
        <v>6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942</v>
      </c>
      <c r="W61" s="112">
        <v>1016</v>
      </c>
      <c r="X61" s="112">
        <v>995</v>
      </c>
      <c r="Y61" s="112">
        <v>1096</v>
      </c>
      <c r="Z61" s="112">
        <v>1082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4</v>
      </c>
      <c r="X63" s="112">
        <v>0</v>
      </c>
      <c r="Y63" s="112">
        <v>6</v>
      </c>
      <c r="Z63" s="112">
        <v>12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11</v>
      </c>
      <c r="W64" s="112">
        <v>13</v>
      </c>
      <c r="X64" s="112">
        <v>16</v>
      </c>
      <c r="Y64" s="112">
        <v>17</v>
      </c>
      <c r="Z64" s="112">
        <v>18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Streaky Bay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43</v>
      </c>
      <c r="W65" s="112">
        <v>35</v>
      </c>
      <c r="X65" s="112">
        <v>52</v>
      </c>
      <c r="Y65" s="112">
        <v>61</v>
      </c>
      <c r="Z65" s="112">
        <v>83</v>
      </c>
    </row>
    <row r="66" spans="1:26" x14ac:dyDescent="0.25">
      <c r="S66" s="115" t="s">
        <v>39</v>
      </c>
      <c r="T66" s="115"/>
      <c r="U66" s="112"/>
      <c r="V66" s="112">
        <v>65</v>
      </c>
      <c r="W66" s="112">
        <v>51</v>
      </c>
      <c r="X66" s="112">
        <v>56</v>
      </c>
      <c r="Y66" s="112">
        <v>66</v>
      </c>
      <c r="Z66" s="112">
        <v>104</v>
      </c>
    </row>
    <row r="67" spans="1:26" x14ac:dyDescent="0.25">
      <c r="S67" s="115" t="s">
        <v>40</v>
      </c>
      <c r="T67" s="115"/>
      <c r="U67" s="112"/>
      <c r="V67" s="112">
        <v>84</v>
      </c>
      <c r="W67" s="112">
        <v>89</v>
      </c>
      <c r="X67" s="112">
        <v>102</v>
      </c>
      <c r="Y67" s="112">
        <v>106</v>
      </c>
      <c r="Z67" s="112">
        <v>96</v>
      </c>
    </row>
    <row r="68" spans="1:26" x14ac:dyDescent="0.25">
      <c r="S68" s="115" t="s">
        <v>41</v>
      </c>
      <c r="T68" s="115"/>
      <c r="U68" s="112"/>
      <c r="V68" s="112">
        <v>77</v>
      </c>
      <c r="W68" s="112">
        <v>88</v>
      </c>
      <c r="X68" s="112">
        <v>74</v>
      </c>
      <c r="Y68" s="112">
        <v>82</v>
      </c>
      <c r="Z68" s="112">
        <v>92</v>
      </c>
    </row>
    <row r="69" spans="1:26" x14ac:dyDescent="0.25">
      <c r="S69" s="115" t="s">
        <v>42</v>
      </c>
      <c r="T69" s="115"/>
      <c r="U69" s="112"/>
      <c r="V69" s="112">
        <v>55</v>
      </c>
      <c r="W69" s="112">
        <v>61</v>
      </c>
      <c r="X69" s="112">
        <v>74</v>
      </c>
      <c r="Y69" s="112">
        <v>77</v>
      </c>
      <c r="Z69" s="112">
        <v>89</v>
      </c>
    </row>
    <row r="70" spans="1:26" x14ac:dyDescent="0.25">
      <c r="S70" s="115" t="s">
        <v>43</v>
      </c>
      <c r="T70" s="115"/>
      <c r="U70" s="112"/>
      <c r="V70" s="112">
        <v>81</v>
      </c>
      <c r="W70" s="112">
        <v>69</v>
      </c>
      <c r="X70" s="112">
        <v>77</v>
      </c>
      <c r="Y70" s="112">
        <v>102</v>
      </c>
      <c r="Z70" s="112">
        <v>87</v>
      </c>
    </row>
    <row r="71" spans="1:26" x14ac:dyDescent="0.25">
      <c r="S71" s="115" t="s">
        <v>44</v>
      </c>
      <c r="T71" s="115"/>
      <c r="U71" s="112"/>
      <c r="V71" s="112">
        <v>74</v>
      </c>
      <c r="W71" s="112">
        <v>82</v>
      </c>
      <c r="X71" s="112">
        <v>89</v>
      </c>
      <c r="Y71" s="112">
        <v>89</v>
      </c>
      <c r="Z71" s="112">
        <v>100</v>
      </c>
    </row>
    <row r="72" spans="1:26" x14ac:dyDescent="0.25">
      <c r="S72" s="115" t="s">
        <v>45</v>
      </c>
      <c r="T72" s="115"/>
      <c r="U72" s="112"/>
      <c r="V72" s="112">
        <v>69</v>
      </c>
      <c r="W72" s="112">
        <v>83</v>
      </c>
      <c r="X72" s="112">
        <v>95</v>
      </c>
      <c r="Y72" s="112">
        <v>97</v>
      </c>
      <c r="Z72" s="112">
        <v>94</v>
      </c>
    </row>
    <row r="73" spans="1:26" x14ac:dyDescent="0.25">
      <c r="S73" s="115" t="s">
        <v>46</v>
      </c>
      <c r="T73" s="115"/>
      <c r="U73" s="112"/>
      <c r="V73" s="112">
        <v>80</v>
      </c>
      <c r="W73" s="112">
        <v>82</v>
      </c>
      <c r="X73" s="112">
        <v>91</v>
      </c>
      <c r="Y73" s="112">
        <v>84</v>
      </c>
      <c r="Z73" s="112">
        <v>80</v>
      </c>
    </row>
    <row r="74" spans="1:26" x14ac:dyDescent="0.25">
      <c r="S74" s="115" t="s">
        <v>47</v>
      </c>
      <c r="T74" s="115"/>
      <c r="U74" s="112"/>
      <c r="V74" s="112">
        <v>75</v>
      </c>
      <c r="W74" s="112">
        <v>79</v>
      </c>
      <c r="X74" s="112">
        <v>69</v>
      </c>
      <c r="Y74" s="112">
        <v>72</v>
      </c>
      <c r="Z74" s="112">
        <v>80</v>
      </c>
    </row>
    <row r="75" spans="1:26" x14ac:dyDescent="0.25">
      <c r="S75" s="115" t="s">
        <v>48</v>
      </c>
      <c r="T75" s="115"/>
      <c r="U75" s="112"/>
      <c r="V75" s="112">
        <v>29</v>
      </c>
      <c r="W75" s="112">
        <v>30</v>
      </c>
      <c r="X75" s="112">
        <v>36</v>
      </c>
      <c r="Y75" s="112">
        <v>48</v>
      </c>
      <c r="Z75" s="112">
        <v>44</v>
      </c>
    </row>
    <row r="76" spans="1:26" x14ac:dyDescent="0.25">
      <c r="S76" s="115" t="s">
        <v>49</v>
      </c>
      <c r="T76" s="115"/>
      <c r="U76" s="112"/>
      <c r="V76" s="112">
        <v>3</v>
      </c>
      <c r="W76" s="112">
        <v>10</v>
      </c>
      <c r="X76" s="112">
        <v>9</v>
      </c>
      <c r="Y76" s="112">
        <v>12</v>
      </c>
      <c r="Z76" s="112">
        <v>21</v>
      </c>
    </row>
    <row r="77" spans="1:26" x14ac:dyDescent="0.25">
      <c r="S77" s="115" t="s">
        <v>50</v>
      </c>
      <c r="T77" s="115"/>
      <c r="U77" s="112"/>
      <c r="V77" s="112">
        <v>3</v>
      </c>
      <c r="W77" s="112">
        <v>5</v>
      </c>
      <c r="X77" s="112">
        <v>5</v>
      </c>
      <c r="Y77" s="112">
        <v>5</v>
      </c>
      <c r="Z77" s="112">
        <v>0</v>
      </c>
    </row>
    <row r="78" spans="1:26" x14ac:dyDescent="0.25">
      <c r="S78" s="115" t="s">
        <v>51</v>
      </c>
      <c r="T78" s="115"/>
      <c r="U78" s="112"/>
      <c r="V78" s="112">
        <v>3</v>
      </c>
      <c r="W78" s="112">
        <v>4</v>
      </c>
      <c r="X78" s="112">
        <v>5</v>
      </c>
      <c r="Y78" s="112">
        <v>9</v>
      </c>
      <c r="Z78" s="112">
        <v>8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4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749</v>
      </c>
      <c r="W80" s="112">
        <v>787</v>
      </c>
      <c r="X80" s="112">
        <v>854</v>
      </c>
      <c r="Y80" s="112">
        <v>936</v>
      </c>
      <c r="Z80" s="112">
        <v>1008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Streaky Bay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79</v>
      </c>
      <c r="W83" s="112">
        <v>88</v>
      </c>
      <c r="X83" s="112">
        <v>79</v>
      </c>
      <c r="Y83" s="112">
        <v>91</v>
      </c>
      <c r="Z83" s="112">
        <v>88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33</v>
      </c>
      <c r="W84" s="112">
        <v>40</v>
      </c>
      <c r="X84" s="112">
        <v>36</v>
      </c>
      <c r="Y84" s="112">
        <v>43</v>
      </c>
      <c r="Z84" s="112">
        <v>35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100</v>
      </c>
      <c r="W85" s="112">
        <v>108</v>
      </c>
      <c r="X85" s="112">
        <v>112</v>
      </c>
      <c r="Y85" s="112">
        <v>126</v>
      </c>
      <c r="Z85" s="112">
        <v>117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2,085</v>
      </c>
      <c r="D86" s="94">
        <f t="shared" ref="D86:D91" si="4">AD4</f>
        <v>2.557796360059017E-2</v>
      </c>
      <c r="E86" s="95">
        <f t="shared" ref="E86:E91" si="5">AD4</f>
        <v>2.557796360059017E-2</v>
      </c>
      <c r="F86" s="94">
        <f t="shared" ref="F86:F91" si="6">AF4</f>
        <v>0.23445825932504438</v>
      </c>
      <c r="G86" s="95">
        <f t="shared" ref="G86:G91" si="7">AF4</f>
        <v>0.23445825932504438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8</v>
      </c>
      <c r="W86" s="112">
        <v>12</v>
      </c>
      <c r="X86" s="112">
        <v>8</v>
      </c>
      <c r="Y86" s="112">
        <v>12</v>
      </c>
      <c r="Z86" s="112">
        <v>12</v>
      </c>
    </row>
    <row r="87" spans="1:30" ht="15" customHeight="1" x14ac:dyDescent="0.25">
      <c r="A87" s="96" t="s">
        <v>4</v>
      </c>
      <c r="B87" s="49"/>
      <c r="C87" s="97" t="str">
        <f t="shared" si="3"/>
        <v>1,080</v>
      </c>
      <c r="D87" s="94">
        <f t="shared" si="4"/>
        <v>-1.6393442622950838E-2</v>
      </c>
      <c r="E87" s="95">
        <f t="shared" si="5"/>
        <v>-1.6393442622950838E-2</v>
      </c>
      <c r="F87" s="94">
        <f t="shared" si="6"/>
        <v>0.15138592750533042</v>
      </c>
      <c r="G87" s="95">
        <f t="shared" si="7"/>
        <v>0.15138592750533042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9</v>
      </c>
      <c r="W87" s="112">
        <v>8</v>
      </c>
      <c r="X87" s="112">
        <v>9</v>
      </c>
      <c r="Y87" s="112">
        <v>13</v>
      </c>
      <c r="Z87" s="112">
        <v>15</v>
      </c>
    </row>
    <row r="88" spans="1:30" ht="15" customHeight="1" x14ac:dyDescent="0.25">
      <c r="A88" s="96" t="s">
        <v>5</v>
      </c>
      <c r="B88" s="49"/>
      <c r="C88" s="97" t="str">
        <f t="shared" si="3"/>
        <v>1,003</v>
      </c>
      <c r="D88" s="94">
        <f t="shared" si="4"/>
        <v>7.8494623655914086E-2</v>
      </c>
      <c r="E88" s="95">
        <f t="shared" si="5"/>
        <v>7.8494623655914086E-2</v>
      </c>
      <c r="F88" s="94">
        <f t="shared" si="6"/>
        <v>0.33733333333333326</v>
      </c>
      <c r="G88" s="95">
        <f t="shared" si="7"/>
        <v>0.33733333333333326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19</v>
      </c>
      <c r="W88" s="112">
        <v>18</v>
      </c>
      <c r="X88" s="112">
        <v>26</v>
      </c>
      <c r="Y88" s="112">
        <v>19</v>
      </c>
      <c r="Z88" s="112">
        <v>25</v>
      </c>
    </row>
    <row r="89" spans="1:30" ht="15" customHeight="1" x14ac:dyDescent="0.25">
      <c r="A89" s="49" t="s">
        <v>6</v>
      </c>
      <c r="B89" s="49"/>
      <c r="C89" s="97" t="str">
        <f t="shared" si="3"/>
        <v>1,302</v>
      </c>
      <c r="D89" s="94">
        <f t="shared" si="4"/>
        <v>3.4154090548053961E-2</v>
      </c>
      <c r="E89" s="95">
        <f t="shared" si="5"/>
        <v>3.4154090548053961E-2</v>
      </c>
      <c r="F89" s="94">
        <f t="shared" si="6"/>
        <v>0.17403065825067632</v>
      </c>
      <c r="G89" s="95">
        <f t="shared" si="7"/>
        <v>0.17403065825067632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41</v>
      </c>
      <c r="W89" s="112">
        <v>54</v>
      </c>
      <c r="X89" s="112">
        <v>50</v>
      </c>
      <c r="Y89" s="112">
        <v>55</v>
      </c>
      <c r="Z89" s="112">
        <v>72</v>
      </c>
    </row>
    <row r="90" spans="1:30" ht="15" customHeight="1" x14ac:dyDescent="0.25">
      <c r="A90" s="49" t="s">
        <v>95</v>
      </c>
      <c r="B90" s="49"/>
      <c r="C90" s="97" t="str">
        <f t="shared" si="3"/>
        <v>$31,955</v>
      </c>
      <c r="D90" s="94">
        <f t="shared" si="4"/>
        <v>0.19110481586402273</v>
      </c>
      <c r="E90" s="95">
        <f t="shared" si="5"/>
        <v>0.19110481586402273</v>
      </c>
      <c r="F90" s="94">
        <f t="shared" si="6"/>
        <v>0.19373006089132949</v>
      </c>
      <c r="G90" s="95">
        <f t="shared" si="7"/>
        <v>0.19373006089132949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116</v>
      </c>
      <c r="W90" s="112">
        <v>118</v>
      </c>
      <c r="X90" s="112">
        <v>111</v>
      </c>
      <c r="Y90" s="112">
        <v>111</v>
      </c>
      <c r="Z90" s="112">
        <v>88</v>
      </c>
    </row>
    <row r="91" spans="1:30" ht="15" customHeight="1" x14ac:dyDescent="0.25">
      <c r="A91" s="49" t="s">
        <v>7</v>
      </c>
      <c r="B91" s="49"/>
      <c r="C91" s="97" t="str">
        <f t="shared" si="3"/>
        <v>$84.7 mil</v>
      </c>
      <c r="D91" s="94">
        <f t="shared" si="4"/>
        <v>0.206751597995112</v>
      </c>
      <c r="E91" s="95">
        <f t="shared" si="5"/>
        <v>0.206751597995112</v>
      </c>
      <c r="F91" s="94">
        <f t="shared" si="6"/>
        <v>0.58787296217918161</v>
      </c>
      <c r="G91" s="95">
        <f t="shared" si="7"/>
        <v>0.58787296217918161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599</v>
      </c>
      <c r="W91" s="112">
        <v>642</v>
      </c>
      <c r="X91" s="112">
        <v>649</v>
      </c>
      <c r="Y91" s="112">
        <v>678</v>
      </c>
      <c r="Z91" s="112">
        <v>690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35</v>
      </c>
      <c r="W93" s="112">
        <v>37</v>
      </c>
      <c r="X93" s="112">
        <v>37</v>
      </c>
      <c r="Y93" s="112">
        <v>36</v>
      </c>
      <c r="Z93" s="112">
        <v>38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99</v>
      </c>
      <c r="W94" s="112">
        <v>109</v>
      </c>
      <c r="X94" s="112">
        <v>113</v>
      </c>
      <c r="Y94" s="112">
        <v>118</v>
      </c>
      <c r="Z94" s="112">
        <v>120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19</v>
      </c>
      <c r="W95" s="112">
        <v>20</v>
      </c>
      <c r="X95" s="112">
        <v>24</v>
      </c>
      <c r="Y95" s="112">
        <v>25</v>
      </c>
      <c r="Z95" s="112">
        <v>27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63</v>
      </c>
      <c r="W96" s="112">
        <v>64</v>
      </c>
      <c r="X96" s="112">
        <v>74</v>
      </c>
      <c r="Y96" s="112">
        <v>78</v>
      </c>
      <c r="Z96" s="112">
        <v>79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66</v>
      </c>
      <c r="W97" s="112">
        <v>65</v>
      </c>
      <c r="X97" s="112">
        <v>70</v>
      </c>
      <c r="Y97" s="112">
        <v>76</v>
      </c>
      <c r="Z97" s="112">
        <v>70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57</v>
      </c>
      <c r="W98" s="112">
        <v>56</v>
      </c>
      <c r="X98" s="112">
        <v>50</v>
      </c>
      <c r="Y98" s="112">
        <v>53</v>
      </c>
      <c r="Z98" s="112">
        <v>52</v>
      </c>
    </row>
    <row r="99" spans="1:32" ht="15" customHeight="1" x14ac:dyDescent="0.25">
      <c r="S99" s="115" t="s">
        <v>188</v>
      </c>
      <c r="T99" s="115"/>
      <c r="U99" s="112"/>
      <c r="V99" s="112">
        <v>7</v>
      </c>
      <c r="W99" s="112">
        <v>8</v>
      </c>
      <c r="X99" s="112">
        <v>6</v>
      </c>
      <c r="Y99" s="112">
        <v>8</v>
      </c>
      <c r="Z99" s="112">
        <v>13</v>
      </c>
    </row>
    <row r="100" spans="1:32" ht="15" customHeight="1" x14ac:dyDescent="0.25">
      <c r="S100" s="115" t="s">
        <v>58</v>
      </c>
      <c r="T100" s="115"/>
      <c r="U100" s="112"/>
      <c r="V100" s="112">
        <v>71</v>
      </c>
      <c r="W100" s="112">
        <v>73</v>
      </c>
      <c r="X100" s="112">
        <v>79</v>
      </c>
      <c r="Y100" s="112">
        <v>78</v>
      </c>
      <c r="Z100" s="112">
        <v>69</v>
      </c>
    </row>
    <row r="101" spans="1:32" x14ac:dyDescent="0.25">
      <c r="A101" s="18"/>
      <c r="S101" s="118" t="s">
        <v>53</v>
      </c>
      <c r="T101" s="118"/>
      <c r="U101" s="112"/>
      <c r="V101" s="112">
        <v>508</v>
      </c>
      <c r="W101" s="112">
        <v>533</v>
      </c>
      <c r="X101" s="112">
        <v>558</v>
      </c>
      <c r="Y101" s="112">
        <v>573</v>
      </c>
      <c r="Z101" s="112">
        <v>610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1080</v>
      </c>
      <c r="W104" s="112">
        <v>1164</v>
      </c>
      <c r="X104" s="112">
        <v>1178</v>
      </c>
      <c r="Y104" s="112">
        <v>1287</v>
      </c>
      <c r="Z104" s="112">
        <v>1342</v>
      </c>
      <c r="AB104" s="109" t="str">
        <f>TEXT(Z104,"###,###")</f>
        <v>1,342</v>
      </c>
      <c r="AD104" s="130">
        <f>Z104/($Z$4)*100</f>
        <v>64.364508393285362</v>
      </c>
      <c r="AF104" s="109"/>
    </row>
    <row r="105" spans="1:32" x14ac:dyDescent="0.25">
      <c r="S105" s="115" t="s">
        <v>17</v>
      </c>
      <c r="T105" s="115"/>
      <c r="U105" s="112"/>
      <c r="V105" s="112">
        <v>306</v>
      </c>
      <c r="W105" s="112">
        <v>291</v>
      </c>
      <c r="X105" s="112">
        <v>295</v>
      </c>
      <c r="Y105" s="112">
        <v>357</v>
      </c>
      <c r="Z105" s="112">
        <v>351</v>
      </c>
      <c r="AB105" s="109" t="str">
        <f>TEXT(Z105,"###,###")</f>
        <v>351</v>
      </c>
      <c r="AD105" s="130">
        <f>Z105/($Z$4)*100</f>
        <v>16.834532374100718</v>
      </c>
      <c r="AF105" s="109"/>
    </row>
    <row r="106" spans="1:32" x14ac:dyDescent="0.25">
      <c r="S106" s="118" t="s">
        <v>53</v>
      </c>
      <c r="T106" s="118"/>
      <c r="U106" s="120"/>
      <c r="V106" s="120">
        <v>1386</v>
      </c>
      <c r="W106" s="120">
        <v>1455</v>
      </c>
      <c r="X106" s="120">
        <v>1473</v>
      </c>
      <c r="Y106" s="120">
        <v>1644</v>
      </c>
      <c r="Z106" s="120">
        <v>1693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393</v>
      </c>
      <c r="W108" s="112">
        <v>415</v>
      </c>
      <c r="X108" s="112">
        <v>429</v>
      </c>
      <c r="Y108" s="112">
        <v>441</v>
      </c>
      <c r="Z108" s="112">
        <v>436</v>
      </c>
      <c r="AB108" s="109" t="str">
        <f>TEXT(Z108,"###,###")</f>
        <v>436</v>
      </c>
      <c r="AD108" s="130">
        <f>Z108/($Z$4)*100</f>
        <v>20.911270983213427</v>
      </c>
      <c r="AF108" s="109"/>
    </row>
    <row r="109" spans="1:32" x14ac:dyDescent="0.25">
      <c r="S109" s="115" t="s">
        <v>20</v>
      </c>
      <c r="T109" s="115"/>
      <c r="U109" s="112"/>
      <c r="V109" s="112">
        <v>263</v>
      </c>
      <c r="W109" s="112">
        <v>337</v>
      </c>
      <c r="X109" s="112">
        <v>336</v>
      </c>
      <c r="Y109" s="112">
        <v>411</v>
      </c>
      <c r="Z109" s="112">
        <v>395</v>
      </c>
      <c r="AB109" s="109" t="str">
        <f>TEXT(Z109,"###,###")</f>
        <v>395</v>
      </c>
      <c r="AD109" s="130">
        <f>Z109/($Z$4)*100</f>
        <v>18.944844124700239</v>
      </c>
      <c r="AF109" s="109"/>
    </row>
    <row r="110" spans="1:32" x14ac:dyDescent="0.25">
      <c r="S110" s="115" t="s">
        <v>21</v>
      </c>
      <c r="T110" s="115"/>
      <c r="U110" s="112"/>
      <c r="V110" s="112">
        <v>251</v>
      </c>
      <c r="W110" s="112">
        <v>267</v>
      </c>
      <c r="X110" s="112">
        <v>301</v>
      </c>
      <c r="Y110" s="112">
        <v>335</v>
      </c>
      <c r="Z110" s="112">
        <v>381</v>
      </c>
      <c r="AB110" s="109" t="str">
        <f>TEXT(Z110,"###,###")</f>
        <v>381</v>
      </c>
      <c r="AD110" s="130">
        <f>Z110/($Z$4)*100</f>
        <v>18.273381294964029</v>
      </c>
      <c r="AF110" s="109"/>
    </row>
    <row r="111" spans="1:32" x14ac:dyDescent="0.25">
      <c r="S111" s="115" t="s">
        <v>22</v>
      </c>
      <c r="T111" s="115"/>
      <c r="U111" s="112"/>
      <c r="V111" s="112">
        <v>391</v>
      </c>
      <c r="W111" s="112">
        <v>370</v>
      </c>
      <c r="X111" s="112">
        <v>407</v>
      </c>
      <c r="Y111" s="112">
        <v>454</v>
      </c>
      <c r="Z111" s="112">
        <v>474</v>
      </c>
      <c r="AB111" s="109" t="str">
        <f>TEXT(Z111,"###,###")</f>
        <v>474</v>
      </c>
      <c r="AD111" s="130">
        <f>Z111/($Z$4)*100</f>
        <v>22.733812949640289</v>
      </c>
      <c r="AF111" s="109"/>
    </row>
    <row r="112" spans="1:32" x14ac:dyDescent="0.25">
      <c r="S112" s="118" t="s">
        <v>53</v>
      </c>
      <c r="T112" s="118"/>
      <c r="U112" s="112"/>
      <c r="V112" s="112">
        <v>1694</v>
      </c>
      <c r="W112" s="112">
        <v>1801</v>
      </c>
      <c r="X112" s="112">
        <v>1851</v>
      </c>
      <c r="Y112" s="112">
        <v>2031</v>
      </c>
      <c r="Z112" s="112">
        <v>2082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44.74</v>
      </c>
      <c r="W118" s="131">
        <v>45.42</v>
      </c>
      <c r="X118" s="131">
        <v>45.62</v>
      </c>
      <c r="Y118" s="131">
        <v>45.51</v>
      </c>
      <c r="Z118" s="131">
        <v>45.13</v>
      </c>
      <c r="AB118" s="109" t="str">
        <f>TEXT(Z118,"##.0")</f>
        <v>45.1</v>
      </c>
    </row>
    <row r="120" spans="19:32" x14ac:dyDescent="0.25">
      <c r="S120" s="101" t="s">
        <v>97</v>
      </c>
      <c r="T120" s="112"/>
      <c r="U120" s="112"/>
      <c r="V120" s="112">
        <v>750</v>
      </c>
      <c r="W120" s="112">
        <v>776</v>
      </c>
      <c r="X120" s="112">
        <v>835</v>
      </c>
      <c r="Y120" s="112">
        <v>855</v>
      </c>
      <c r="Z120" s="112">
        <v>861</v>
      </c>
      <c r="AB120" s="109" t="str">
        <f>TEXT(Z120,"###,###")</f>
        <v>861</v>
      </c>
    </row>
    <row r="121" spans="19:32" x14ac:dyDescent="0.25">
      <c r="S121" s="101" t="s">
        <v>98</v>
      </c>
      <c r="T121" s="112"/>
      <c r="U121" s="112"/>
      <c r="V121" s="112">
        <v>201</v>
      </c>
      <c r="W121" s="112">
        <v>232</v>
      </c>
      <c r="X121" s="112">
        <v>233</v>
      </c>
      <c r="Y121" s="112">
        <v>218</v>
      </c>
      <c r="Z121" s="112">
        <v>249</v>
      </c>
      <c r="AB121" s="109" t="str">
        <f>TEXT(Z121,"###,###")</f>
        <v>249</v>
      </c>
    </row>
    <row r="122" spans="19:32" x14ac:dyDescent="0.25">
      <c r="S122" s="101" t="s">
        <v>99</v>
      </c>
      <c r="T122" s="112"/>
      <c r="U122" s="112"/>
      <c r="V122" s="112">
        <v>154</v>
      </c>
      <c r="W122" s="112">
        <v>168</v>
      </c>
      <c r="X122" s="112">
        <v>143</v>
      </c>
      <c r="Y122" s="112">
        <v>179</v>
      </c>
      <c r="Z122" s="112">
        <v>189</v>
      </c>
      <c r="AB122" s="109" t="str">
        <f>TEXT(Z122,"###,###")</f>
        <v>189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904</v>
      </c>
      <c r="W124" s="112">
        <v>944</v>
      </c>
      <c r="X124" s="112">
        <v>978</v>
      </c>
      <c r="Y124" s="112">
        <v>1034</v>
      </c>
      <c r="Z124" s="112">
        <v>1050</v>
      </c>
      <c r="AB124" s="109" t="str">
        <f>TEXT(Z124,"###,###")</f>
        <v>1,050</v>
      </c>
      <c r="AD124" s="127">
        <f>Z124/$Z$7*100</f>
        <v>80.645161290322577</v>
      </c>
    </row>
    <row r="125" spans="19:32" x14ac:dyDescent="0.25">
      <c r="S125" s="101" t="s">
        <v>101</v>
      </c>
      <c r="T125" s="112"/>
      <c r="U125" s="112"/>
      <c r="V125" s="112">
        <v>355</v>
      </c>
      <c r="W125" s="112">
        <v>400</v>
      </c>
      <c r="X125" s="112">
        <v>376</v>
      </c>
      <c r="Y125" s="112">
        <v>397</v>
      </c>
      <c r="Z125" s="112">
        <v>438</v>
      </c>
      <c r="AB125" s="109" t="str">
        <f>TEXT(Z125,"###,###")</f>
        <v>438</v>
      </c>
      <c r="AD125" s="127">
        <f>Z125/$Z$7*100</f>
        <v>33.640552995391701</v>
      </c>
    </row>
    <row r="127" spans="19:32" x14ac:dyDescent="0.25">
      <c r="S127" s="101" t="s">
        <v>102</v>
      </c>
      <c r="T127" s="112"/>
      <c r="U127" s="112"/>
      <c r="V127" s="112">
        <v>596</v>
      </c>
      <c r="W127" s="112">
        <v>642</v>
      </c>
      <c r="X127" s="112">
        <v>650</v>
      </c>
      <c r="Y127" s="112">
        <v>682</v>
      </c>
      <c r="Z127" s="112">
        <v>694</v>
      </c>
      <c r="AB127" s="109" t="str">
        <f>TEXT(Z127,"###,###")</f>
        <v>694</v>
      </c>
      <c r="AD127" s="127">
        <f>Z127/$Z$7*100</f>
        <v>53.302611367127497</v>
      </c>
    </row>
    <row r="128" spans="19:32" x14ac:dyDescent="0.25">
      <c r="S128" s="101" t="s">
        <v>103</v>
      </c>
      <c r="T128" s="112"/>
      <c r="U128" s="112"/>
      <c r="V128" s="112">
        <v>512</v>
      </c>
      <c r="W128" s="112">
        <v>537</v>
      </c>
      <c r="X128" s="112">
        <v>557</v>
      </c>
      <c r="Y128" s="112">
        <v>574</v>
      </c>
      <c r="Z128" s="112">
        <v>609</v>
      </c>
      <c r="AB128" s="109" t="str">
        <f>TEXT(Z128,"###,###")</f>
        <v>609</v>
      </c>
      <c r="AD128" s="127">
        <f>Z128/$Z$7*100</f>
        <v>46.774193548387096</v>
      </c>
    </row>
    <row r="130" spans="19:20" x14ac:dyDescent="0.25">
      <c r="S130" s="101" t="s">
        <v>261</v>
      </c>
      <c r="T130" s="127">
        <v>66.129032258064512</v>
      </c>
    </row>
    <row r="131" spans="19:20" x14ac:dyDescent="0.25">
      <c r="S131" s="101" t="s">
        <v>262</v>
      </c>
      <c r="T131" s="127">
        <v>19.124423963133641</v>
      </c>
    </row>
    <row r="132" spans="19:20" x14ac:dyDescent="0.25">
      <c r="S132" s="101" t="s">
        <v>263</v>
      </c>
      <c r="T132" s="127">
        <v>14.516129032258066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4943DCE-E646-4A56-9E9E-D7A2E36E09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BB2F42F-07C9-4AB3-8990-E8BA666E8D8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8C67794-CB8A-4C8B-B408-56B9F9E44B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B5804E6-EB3A-4707-B57B-B241553CC2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84D50-93F1-48BE-8E5A-A18E6F66C006}">
  <sheetPr codeName="Sheet12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165</v>
      </c>
      <c r="T1" s="99"/>
      <c r="U1" s="99"/>
      <c r="V1" s="99"/>
      <c r="W1" s="99"/>
      <c r="X1" s="99"/>
      <c r="Y1" s="100" t="s">
        <v>245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165</v>
      </c>
      <c r="Y3" s="105" t="s">
        <v>245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10.57 Tatiara,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6528</v>
      </c>
      <c r="W4" s="108">
        <v>6733</v>
      </c>
      <c r="X4" s="108">
        <v>6847</v>
      </c>
      <c r="Y4" s="108">
        <v>7094</v>
      </c>
      <c r="Z4" s="108">
        <v>7263</v>
      </c>
      <c r="AB4" s="109" t="str">
        <f>TEXT(Z4,"###,###")</f>
        <v>7,263</v>
      </c>
      <c r="AD4" s="110">
        <f>Z4/Y4-1</f>
        <v>2.3822948970961377E-2</v>
      </c>
      <c r="AF4" s="110">
        <f>Z4/V4-1</f>
        <v>0.11259191176470584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3577</v>
      </c>
      <c r="W5" s="108">
        <v>3634</v>
      </c>
      <c r="X5" s="108">
        <v>3651</v>
      </c>
      <c r="Y5" s="108">
        <v>3787</v>
      </c>
      <c r="Z5" s="108">
        <v>3965</v>
      </c>
      <c r="AB5" s="109" t="str">
        <f>TEXT(Z5,"###,###")</f>
        <v>3,965</v>
      </c>
      <c r="AD5" s="110">
        <f t="shared" ref="AD5:AD9" si="0">Z5/Y5-1</f>
        <v>4.7002904673884238E-2</v>
      </c>
      <c r="AF5" s="110">
        <f t="shared" ref="AF5:AF9" si="1">Z5/V5-1</f>
        <v>0.10847078557450374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2953</v>
      </c>
      <c r="W6" s="108">
        <v>3100</v>
      </c>
      <c r="X6" s="108">
        <v>3186</v>
      </c>
      <c r="Y6" s="108">
        <v>3303</v>
      </c>
      <c r="Z6" s="108">
        <v>3286</v>
      </c>
      <c r="AB6" s="109" t="str">
        <f>TEXT(Z6,"###,###")</f>
        <v>3,286</v>
      </c>
      <c r="AD6" s="110">
        <f t="shared" si="0"/>
        <v>-5.1468362095065112E-3</v>
      </c>
      <c r="AF6" s="110">
        <f t="shared" si="1"/>
        <v>0.11276667795462236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4177</v>
      </c>
      <c r="W7" s="108">
        <v>4452</v>
      </c>
      <c r="X7" s="108">
        <v>4460</v>
      </c>
      <c r="Y7" s="108">
        <v>4591</v>
      </c>
      <c r="Z7" s="108">
        <v>4700</v>
      </c>
      <c r="AB7" s="109" t="str">
        <f>TEXT(Z7,"###,###")</f>
        <v>4,700</v>
      </c>
      <c r="AD7" s="110">
        <f t="shared" si="0"/>
        <v>2.3742104116750262E-2</v>
      </c>
      <c r="AF7" s="110">
        <f t="shared" si="1"/>
        <v>0.12520948048838876</v>
      </c>
    </row>
    <row r="8" spans="1:32" ht="17.25" customHeight="1" x14ac:dyDescent="0.25">
      <c r="A8" s="62" t="s">
        <v>12</v>
      </c>
      <c r="B8" s="63"/>
      <c r="C8" s="29"/>
      <c r="D8" s="64" t="str">
        <f>AB4</f>
        <v>7,263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4,700</v>
      </c>
      <c r="P8" s="65"/>
      <c r="S8" s="107" t="s">
        <v>82</v>
      </c>
      <c r="T8" s="108"/>
      <c r="U8" s="108"/>
      <c r="V8" s="108">
        <v>33215</v>
      </c>
      <c r="W8" s="108">
        <v>29984.85</v>
      </c>
      <c r="X8" s="108">
        <v>35353.5</v>
      </c>
      <c r="Y8" s="108">
        <v>38096</v>
      </c>
      <c r="Z8" s="108">
        <v>41164.550000000003</v>
      </c>
      <c r="AB8" s="109" t="str">
        <f>TEXT(Z8,"$###,###")</f>
        <v>$41,165</v>
      </c>
      <c r="AD8" s="110">
        <f t="shared" si="0"/>
        <v>8.0547826543469148E-2</v>
      </c>
      <c r="AF8" s="110">
        <f t="shared" si="1"/>
        <v>0.2393361433087462</v>
      </c>
    </row>
    <row r="9" spans="1:32" x14ac:dyDescent="0.25">
      <c r="A9" s="30" t="s">
        <v>14</v>
      </c>
      <c r="B9" s="69"/>
      <c r="C9" s="70"/>
      <c r="D9" s="71">
        <f>AD104</f>
        <v>72.1464959383175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55.702127659574465</v>
      </c>
      <c r="P9" s="72" t="s">
        <v>83</v>
      </c>
      <c r="S9" s="107" t="s">
        <v>7</v>
      </c>
      <c r="T9" s="108"/>
      <c r="U9" s="108"/>
      <c r="V9" s="108">
        <v>208066281</v>
      </c>
      <c r="W9" s="108">
        <v>209379222</v>
      </c>
      <c r="X9" s="108">
        <v>205398990</v>
      </c>
      <c r="Y9" s="108">
        <v>244761568</v>
      </c>
      <c r="Z9" s="108">
        <v>248894243</v>
      </c>
      <c r="AB9" s="109" t="str">
        <f>TEXT(Z9/1000000,"$#,###.0")&amp;" mil"</f>
        <v>$248.9 mil</v>
      </c>
      <c r="AD9" s="110">
        <f t="shared" si="0"/>
        <v>1.688449307531803E-2</v>
      </c>
      <c r="AF9" s="110">
        <f t="shared" si="1"/>
        <v>0.19622574981286856</v>
      </c>
    </row>
    <row r="10" spans="1:32" x14ac:dyDescent="0.25">
      <c r="A10" s="30" t="s">
        <v>17</v>
      </c>
      <c r="B10" s="69"/>
      <c r="C10" s="70"/>
      <c r="D10" s="71">
        <f>AD105</f>
        <v>10.257469365276057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44.127659574468083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71.638297872340431</v>
      </c>
      <c r="P11" s="72" t="s">
        <v>83</v>
      </c>
      <c r="S11" s="107" t="s">
        <v>29</v>
      </c>
      <c r="T11" s="112"/>
      <c r="U11" s="112"/>
      <c r="V11" s="112">
        <v>5307</v>
      </c>
      <c r="W11" s="112">
        <v>5375</v>
      </c>
      <c r="X11" s="112">
        <v>5513</v>
      </c>
      <c r="Y11" s="112">
        <v>5719</v>
      </c>
      <c r="Z11" s="112">
        <v>5928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17</v>
      </c>
      <c r="P12" s="72" t="s">
        <v>83</v>
      </c>
      <c r="S12" s="107" t="s">
        <v>30</v>
      </c>
      <c r="T12" s="112"/>
      <c r="U12" s="112"/>
      <c r="V12" s="112">
        <v>1220</v>
      </c>
      <c r="W12" s="112">
        <v>1355</v>
      </c>
      <c r="X12" s="112">
        <v>1334</v>
      </c>
      <c r="Y12" s="112">
        <v>1371</v>
      </c>
      <c r="Z12" s="112">
        <v>1334</v>
      </c>
    </row>
    <row r="13" spans="1:32" ht="15" customHeight="1" x14ac:dyDescent="0.25">
      <c r="A13" s="30" t="s">
        <v>19</v>
      </c>
      <c r="B13" s="70"/>
      <c r="C13" s="70"/>
      <c r="D13" s="71">
        <f>AD108</f>
        <v>14.0988572215338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11.51063829787234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20.253338840699435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41.9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20.17072834916701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18.586331701085797</v>
      </c>
      <c r="P15" s="72" t="s">
        <v>83</v>
      </c>
      <c r="S15" s="115" t="s">
        <v>59</v>
      </c>
      <c r="T15" s="115"/>
      <c r="U15" s="116"/>
      <c r="V15" s="116">
        <v>1347</v>
      </c>
      <c r="W15" s="116">
        <v>1346</v>
      </c>
      <c r="X15" s="116">
        <v>1363</v>
      </c>
      <c r="Y15" s="112">
        <v>1286</v>
      </c>
      <c r="Z15" s="112">
        <v>1531</v>
      </c>
      <c r="AB15" s="117">
        <f t="shared" ref="AB15:AB34" si="2">IF(Z15="np",0,Z15/$Z$34)</f>
        <v>0.21079443756023683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27.729588324383865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81.413668298914203</v>
      </c>
      <c r="P16" s="37" t="s">
        <v>83</v>
      </c>
      <c r="S16" s="115" t="s">
        <v>60</v>
      </c>
      <c r="T16" s="115"/>
      <c r="U16" s="116"/>
      <c r="V16" s="116">
        <v>10</v>
      </c>
      <c r="W16" s="116">
        <v>12</v>
      </c>
      <c r="X16" s="116">
        <v>9</v>
      </c>
      <c r="Y16" s="112">
        <v>17</v>
      </c>
      <c r="Z16" s="112">
        <v>22</v>
      </c>
      <c r="AB16" s="117">
        <f t="shared" si="2"/>
        <v>3.0290513561889026E-3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757</v>
      </c>
      <c r="W17" s="116">
        <v>783</v>
      </c>
      <c r="X17" s="116">
        <v>730</v>
      </c>
      <c r="Y17" s="112">
        <v>716</v>
      </c>
      <c r="Z17" s="112">
        <v>731</v>
      </c>
      <c r="AB17" s="117">
        <f t="shared" si="2"/>
        <v>0.10064711551700399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30</v>
      </c>
      <c r="W18" s="116">
        <v>32</v>
      </c>
      <c r="X18" s="116">
        <v>36</v>
      </c>
      <c r="Y18" s="112">
        <v>38</v>
      </c>
      <c r="Z18" s="112">
        <v>31</v>
      </c>
      <c r="AB18" s="117">
        <f t="shared" si="2"/>
        <v>4.2682087291752721E-3</v>
      </c>
    </row>
    <row r="19" spans="1:28" x14ac:dyDescent="0.25">
      <c r="A19" s="61" t="str">
        <f>$S$1&amp;" ("&amp;$V$2&amp;" to "&amp;$Z$2&amp;")"</f>
        <v>Tatiara (2018-19 to 2022-23)</v>
      </c>
      <c r="B19" s="61"/>
      <c r="C19" s="61"/>
      <c r="D19" s="61"/>
      <c r="E19" s="61"/>
      <c r="F19" s="61"/>
      <c r="G19" s="61" t="str">
        <f>$S$1&amp;" ("&amp;$V$2&amp;" to "&amp;$Z$2&amp;")"</f>
        <v>Tatiara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233</v>
      </c>
      <c r="W19" s="116">
        <v>248</v>
      </c>
      <c r="X19" s="116">
        <v>298</v>
      </c>
      <c r="Y19" s="112">
        <v>314</v>
      </c>
      <c r="Z19" s="112">
        <v>317</v>
      </c>
      <c r="AB19" s="117">
        <f t="shared" si="2"/>
        <v>4.3645876359631006E-2</v>
      </c>
    </row>
    <row r="20" spans="1:28" x14ac:dyDescent="0.25">
      <c r="S20" s="115" t="s">
        <v>64</v>
      </c>
      <c r="T20" s="115"/>
      <c r="U20" s="116"/>
      <c r="V20" s="116">
        <v>267</v>
      </c>
      <c r="W20" s="116">
        <v>277</v>
      </c>
      <c r="X20" s="116">
        <v>318</v>
      </c>
      <c r="Y20" s="112">
        <v>290</v>
      </c>
      <c r="Z20" s="112">
        <v>320</v>
      </c>
      <c r="AB20" s="117">
        <f t="shared" si="2"/>
        <v>4.4058928817293126E-2</v>
      </c>
    </row>
    <row r="21" spans="1:28" x14ac:dyDescent="0.25">
      <c r="S21" s="115" t="s">
        <v>65</v>
      </c>
      <c r="T21" s="115"/>
      <c r="U21" s="116"/>
      <c r="V21" s="116">
        <v>502</v>
      </c>
      <c r="W21" s="116">
        <v>596</v>
      </c>
      <c r="X21" s="116">
        <v>515</v>
      </c>
      <c r="Y21" s="112">
        <v>542</v>
      </c>
      <c r="Z21" s="112">
        <v>551</v>
      </c>
      <c r="AB21" s="117">
        <f t="shared" si="2"/>
        <v>7.5863968057276604E-2</v>
      </c>
    </row>
    <row r="22" spans="1:28" x14ac:dyDescent="0.25">
      <c r="S22" s="115" t="s">
        <v>66</v>
      </c>
      <c r="T22" s="115"/>
      <c r="U22" s="116"/>
      <c r="V22" s="116">
        <v>223</v>
      </c>
      <c r="W22" s="116">
        <v>265</v>
      </c>
      <c r="X22" s="116">
        <v>317</v>
      </c>
      <c r="Y22" s="112">
        <v>351</v>
      </c>
      <c r="Z22" s="112">
        <v>376</v>
      </c>
      <c r="AB22" s="117">
        <f t="shared" si="2"/>
        <v>5.1769241360319428E-2</v>
      </c>
    </row>
    <row r="23" spans="1:28" x14ac:dyDescent="0.25">
      <c r="S23" s="115" t="s">
        <v>67</v>
      </c>
      <c r="T23" s="115"/>
      <c r="U23" s="116"/>
      <c r="V23" s="116">
        <v>376</v>
      </c>
      <c r="W23" s="116">
        <v>335</v>
      </c>
      <c r="X23" s="116">
        <v>348</v>
      </c>
      <c r="Y23" s="112">
        <v>375</v>
      </c>
      <c r="Z23" s="112">
        <v>409</v>
      </c>
      <c r="AB23" s="117">
        <f t="shared" si="2"/>
        <v>5.6312818394602782E-2</v>
      </c>
    </row>
    <row r="24" spans="1:28" x14ac:dyDescent="0.25">
      <c r="S24" s="115" t="s">
        <v>68</v>
      </c>
      <c r="T24" s="115"/>
      <c r="U24" s="116"/>
      <c r="V24" s="116">
        <v>16</v>
      </c>
      <c r="W24" s="116">
        <v>15</v>
      </c>
      <c r="X24" s="116">
        <v>15</v>
      </c>
      <c r="Y24" s="112">
        <v>14</v>
      </c>
      <c r="Z24" s="112">
        <v>10</v>
      </c>
      <c r="AB24" s="117">
        <f t="shared" si="2"/>
        <v>1.3768415255404102E-3</v>
      </c>
    </row>
    <row r="25" spans="1:28" x14ac:dyDescent="0.25">
      <c r="S25" s="115" t="s">
        <v>69</v>
      </c>
      <c r="T25" s="115"/>
      <c r="U25" s="116"/>
      <c r="V25" s="116">
        <v>87</v>
      </c>
      <c r="W25" s="116">
        <v>105</v>
      </c>
      <c r="X25" s="116">
        <v>125</v>
      </c>
      <c r="Y25" s="112">
        <v>118</v>
      </c>
      <c r="Z25" s="112">
        <v>122</v>
      </c>
      <c r="AB25" s="117">
        <f t="shared" si="2"/>
        <v>1.6797466611593006E-2</v>
      </c>
    </row>
    <row r="26" spans="1:28" x14ac:dyDescent="0.25">
      <c r="S26" s="115" t="s">
        <v>70</v>
      </c>
      <c r="T26" s="115"/>
      <c r="U26" s="116"/>
      <c r="V26" s="116">
        <v>94</v>
      </c>
      <c r="W26" s="116">
        <v>103</v>
      </c>
      <c r="X26" s="116">
        <v>95</v>
      </c>
      <c r="Y26" s="112">
        <v>64</v>
      </c>
      <c r="Z26" s="112">
        <v>58</v>
      </c>
      <c r="AB26" s="117">
        <f t="shared" si="2"/>
        <v>7.9856808481343789E-3</v>
      </c>
    </row>
    <row r="27" spans="1:28" x14ac:dyDescent="0.25">
      <c r="S27" s="115" t="s">
        <v>71</v>
      </c>
      <c r="T27" s="115"/>
      <c r="U27" s="116"/>
      <c r="V27" s="116">
        <v>137</v>
      </c>
      <c r="W27" s="116">
        <v>134</v>
      </c>
      <c r="X27" s="116">
        <v>138</v>
      </c>
      <c r="Y27" s="112">
        <v>172</v>
      </c>
      <c r="Z27" s="112">
        <v>173</v>
      </c>
      <c r="AB27" s="117">
        <f t="shared" si="2"/>
        <v>2.3819358391849097E-2</v>
      </c>
    </row>
    <row r="28" spans="1:28" x14ac:dyDescent="0.25">
      <c r="S28" s="115" t="s">
        <v>72</v>
      </c>
      <c r="T28" s="115"/>
      <c r="U28" s="116"/>
      <c r="V28" s="116">
        <v>380</v>
      </c>
      <c r="W28" s="116">
        <v>299</v>
      </c>
      <c r="X28" s="116">
        <v>338</v>
      </c>
      <c r="Y28" s="112">
        <v>518</v>
      </c>
      <c r="Z28" s="112">
        <v>523</v>
      </c>
      <c r="AB28" s="117">
        <f t="shared" si="2"/>
        <v>7.200881178576346E-2</v>
      </c>
    </row>
    <row r="29" spans="1:28" x14ac:dyDescent="0.25">
      <c r="S29" s="115" t="s">
        <v>73</v>
      </c>
      <c r="T29" s="115"/>
      <c r="U29" s="116"/>
      <c r="V29" s="116">
        <v>202</v>
      </c>
      <c r="W29" s="116">
        <v>166</v>
      </c>
      <c r="X29" s="116">
        <v>158</v>
      </c>
      <c r="Y29" s="112">
        <v>257</v>
      </c>
      <c r="Z29" s="112">
        <v>183</v>
      </c>
      <c r="AB29" s="117">
        <f t="shared" si="2"/>
        <v>2.5196199917389507E-2</v>
      </c>
    </row>
    <row r="30" spans="1:28" x14ac:dyDescent="0.25">
      <c r="S30" s="115" t="s">
        <v>74</v>
      </c>
      <c r="T30" s="115"/>
      <c r="U30" s="116"/>
      <c r="V30" s="116">
        <v>262</v>
      </c>
      <c r="W30" s="116">
        <v>302</v>
      </c>
      <c r="X30" s="116">
        <v>299</v>
      </c>
      <c r="Y30" s="112">
        <v>296</v>
      </c>
      <c r="Z30" s="112">
        <v>301</v>
      </c>
      <c r="AB30" s="117">
        <f t="shared" si="2"/>
        <v>4.1442929918766351E-2</v>
      </c>
    </row>
    <row r="31" spans="1:28" x14ac:dyDescent="0.25">
      <c r="S31" s="115" t="s">
        <v>75</v>
      </c>
      <c r="T31" s="115"/>
      <c r="U31" s="116"/>
      <c r="V31" s="116">
        <v>431</v>
      </c>
      <c r="W31" s="116">
        <v>475</v>
      </c>
      <c r="X31" s="116">
        <v>499</v>
      </c>
      <c r="Y31" s="112">
        <v>509</v>
      </c>
      <c r="Z31" s="112">
        <v>527</v>
      </c>
      <c r="AB31" s="117">
        <f t="shared" si="2"/>
        <v>7.2559548395979626E-2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33</v>
      </c>
      <c r="W32" s="116">
        <v>40</v>
      </c>
      <c r="X32" s="116">
        <v>27</v>
      </c>
      <c r="Y32" s="112">
        <v>28</v>
      </c>
      <c r="Z32" s="112">
        <v>40</v>
      </c>
      <c r="AB32" s="117">
        <f t="shared" si="2"/>
        <v>5.5073661021616408E-3</v>
      </c>
    </row>
    <row r="33" spans="19:32" x14ac:dyDescent="0.25">
      <c r="S33" s="115" t="s">
        <v>77</v>
      </c>
      <c r="T33" s="115"/>
      <c r="U33" s="116"/>
      <c r="V33" s="116">
        <v>207</v>
      </c>
      <c r="W33" s="116">
        <v>228</v>
      </c>
      <c r="X33" s="116">
        <v>245</v>
      </c>
      <c r="Y33" s="112">
        <v>268</v>
      </c>
      <c r="Z33" s="112">
        <v>266</v>
      </c>
      <c r="AB33" s="117">
        <f t="shared" si="2"/>
        <v>3.6623984579374914E-2</v>
      </c>
    </row>
    <row r="34" spans="19:32" x14ac:dyDescent="0.25">
      <c r="S34" s="118" t="s">
        <v>53</v>
      </c>
      <c r="T34" s="118"/>
      <c r="U34" s="119"/>
      <c r="V34" s="119">
        <v>6530</v>
      </c>
      <c r="W34" s="119">
        <v>6735</v>
      </c>
      <c r="X34" s="119">
        <v>6847</v>
      </c>
      <c r="Y34" s="120">
        <v>7097</v>
      </c>
      <c r="Z34" s="120">
        <v>7263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3381</v>
      </c>
      <c r="W37" s="112">
        <v>3645</v>
      </c>
      <c r="X37" s="112">
        <v>3648</v>
      </c>
      <c r="Y37" s="112">
        <v>3742</v>
      </c>
      <c r="Z37" s="112">
        <v>3824</v>
      </c>
      <c r="AB37" s="132">
        <f>Z37/Z40*100</f>
        <v>81.413668298914203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796</v>
      </c>
      <c r="W38" s="112">
        <v>808</v>
      </c>
      <c r="X38" s="112">
        <v>819</v>
      </c>
      <c r="Y38" s="112">
        <v>850</v>
      </c>
      <c r="Z38" s="112">
        <v>873</v>
      </c>
      <c r="AB38" s="132">
        <f>Z38/Z40*100</f>
        <v>18.586331701085797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4177</v>
      </c>
      <c r="W40" s="112">
        <v>4453</v>
      </c>
      <c r="X40" s="112">
        <v>4467</v>
      </c>
      <c r="Y40" s="112">
        <v>4592</v>
      </c>
      <c r="Z40" s="112">
        <v>4697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25</v>
      </c>
      <c r="W44" s="112">
        <v>22</v>
      </c>
      <c r="X44" s="112">
        <v>26</v>
      </c>
      <c r="Y44" s="112">
        <v>24</v>
      </c>
      <c r="Z44" s="112">
        <v>24</v>
      </c>
    </row>
    <row r="45" spans="19:32" x14ac:dyDescent="0.25">
      <c r="S45" s="115" t="s">
        <v>37</v>
      </c>
      <c r="T45" s="115"/>
      <c r="U45" s="112"/>
      <c r="V45" s="112">
        <v>112</v>
      </c>
      <c r="W45" s="112">
        <v>149</v>
      </c>
      <c r="X45" s="112">
        <v>167</v>
      </c>
      <c r="Y45" s="112">
        <v>130</v>
      </c>
      <c r="Z45" s="112">
        <v>136</v>
      </c>
    </row>
    <row r="46" spans="19:32" x14ac:dyDescent="0.25">
      <c r="S46" s="115" t="s">
        <v>38</v>
      </c>
      <c r="T46" s="115"/>
      <c r="U46" s="112"/>
      <c r="V46" s="112">
        <v>292</v>
      </c>
      <c r="W46" s="112">
        <v>241</v>
      </c>
      <c r="X46" s="112">
        <v>247</v>
      </c>
      <c r="Y46" s="112">
        <v>252</v>
      </c>
      <c r="Z46" s="112">
        <v>260</v>
      </c>
    </row>
    <row r="47" spans="19:32" x14ac:dyDescent="0.25">
      <c r="S47" s="115" t="s">
        <v>39</v>
      </c>
      <c r="T47" s="115"/>
      <c r="U47" s="112"/>
      <c r="V47" s="112">
        <v>402</v>
      </c>
      <c r="W47" s="112">
        <v>382</v>
      </c>
      <c r="X47" s="112">
        <v>358</v>
      </c>
      <c r="Y47" s="112">
        <v>348</v>
      </c>
      <c r="Z47" s="112">
        <v>383</v>
      </c>
    </row>
    <row r="48" spans="19:32" x14ac:dyDescent="0.25">
      <c r="S48" s="115" t="s">
        <v>40</v>
      </c>
      <c r="T48" s="115"/>
      <c r="U48" s="112"/>
      <c r="V48" s="112">
        <v>422</v>
      </c>
      <c r="W48" s="112">
        <v>395</v>
      </c>
      <c r="X48" s="112">
        <v>419</v>
      </c>
      <c r="Y48" s="112">
        <v>496</v>
      </c>
      <c r="Z48" s="112">
        <v>571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334</v>
      </c>
      <c r="W49" s="112">
        <v>321</v>
      </c>
      <c r="X49" s="112">
        <v>291</v>
      </c>
      <c r="Y49" s="112">
        <v>388</v>
      </c>
      <c r="Z49" s="112">
        <v>461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Tatiara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277</v>
      </c>
      <c r="W50" s="112">
        <v>285</v>
      </c>
      <c r="X50" s="112">
        <v>281</v>
      </c>
      <c r="Y50" s="112">
        <v>295</v>
      </c>
      <c r="Z50" s="112">
        <v>306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296</v>
      </c>
      <c r="W51" s="112">
        <v>292</v>
      </c>
      <c r="X51" s="112">
        <v>280</v>
      </c>
      <c r="Y51" s="112">
        <v>286</v>
      </c>
      <c r="Z51" s="112">
        <v>312</v>
      </c>
    </row>
    <row r="52" spans="1:26" ht="15" customHeight="1" x14ac:dyDescent="0.25">
      <c r="S52" s="115" t="s">
        <v>44</v>
      </c>
      <c r="T52" s="115"/>
      <c r="U52" s="112"/>
      <c r="V52" s="112">
        <v>324</v>
      </c>
      <c r="W52" s="112">
        <v>315</v>
      </c>
      <c r="X52" s="112">
        <v>320</v>
      </c>
      <c r="Y52" s="112">
        <v>284</v>
      </c>
      <c r="Z52" s="112">
        <v>254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302</v>
      </c>
      <c r="W53" s="112">
        <v>337</v>
      </c>
      <c r="X53" s="112">
        <v>323</v>
      </c>
      <c r="Y53" s="112">
        <v>313</v>
      </c>
      <c r="Z53" s="112">
        <v>294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278</v>
      </c>
      <c r="W54" s="112">
        <v>300</v>
      </c>
      <c r="X54" s="112">
        <v>286</v>
      </c>
      <c r="Y54" s="112">
        <v>274</v>
      </c>
      <c r="Z54" s="112">
        <v>293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219</v>
      </c>
      <c r="W55" s="112">
        <v>242</v>
      </c>
      <c r="X55" s="112">
        <v>263</v>
      </c>
      <c r="Y55" s="112">
        <v>296</v>
      </c>
      <c r="Z55" s="112">
        <v>262</v>
      </c>
    </row>
    <row r="56" spans="1:26" ht="15" customHeight="1" x14ac:dyDescent="0.25">
      <c r="S56" s="115" t="s">
        <v>48</v>
      </c>
      <c r="T56" s="115"/>
      <c r="U56" s="112"/>
      <c r="V56" s="112">
        <v>147</v>
      </c>
      <c r="W56" s="112">
        <v>189</v>
      </c>
      <c r="X56" s="112">
        <v>198</v>
      </c>
      <c r="Y56" s="112">
        <v>203</v>
      </c>
      <c r="Z56" s="112">
        <v>198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70</v>
      </c>
      <c r="W57" s="112">
        <v>80</v>
      </c>
      <c r="X57" s="112">
        <v>100</v>
      </c>
      <c r="Y57" s="112">
        <v>106</v>
      </c>
      <c r="Z57" s="112">
        <v>118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53</v>
      </c>
      <c r="W58" s="112">
        <v>63</v>
      </c>
      <c r="X58" s="112">
        <v>64</v>
      </c>
      <c r="Y58" s="112">
        <v>60</v>
      </c>
      <c r="Z58" s="112">
        <v>57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16</v>
      </c>
      <c r="W59" s="112">
        <v>15</v>
      </c>
      <c r="X59" s="112">
        <v>19</v>
      </c>
      <c r="Y59" s="112">
        <v>29</v>
      </c>
      <c r="Z59" s="112">
        <v>29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9</v>
      </c>
      <c r="W60" s="112">
        <v>10</v>
      </c>
      <c r="X60" s="112">
        <v>9</v>
      </c>
      <c r="Y60" s="112">
        <v>9</v>
      </c>
      <c r="Z60" s="112">
        <v>4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3578</v>
      </c>
      <c r="W61" s="112">
        <v>3633</v>
      </c>
      <c r="X61" s="112">
        <v>3651</v>
      </c>
      <c r="Y61" s="112">
        <v>3787</v>
      </c>
      <c r="Z61" s="112">
        <v>3971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15</v>
      </c>
      <c r="W63" s="112">
        <v>26</v>
      </c>
      <c r="X63" s="112">
        <v>39</v>
      </c>
      <c r="Y63" s="112">
        <v>31</v>
      </c>
      <c r="Z63" s="112">
        <v>30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101</v>
      </c>
      <c r="W64" s="112">
        <v>98</v>
      </c>
      <c r="X64" s="112">
        <v>84</v>
      </c>
      <c r="Y64" s="112">
        <v>124</v>
      </c>
      <c r="Z64" s="112">
        <v>136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Tatiara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257</v>
      </c>
      <c r="W65" s="112">
        <v>294</v>
      </c>
      <c r="X65" s="112">
        <v>274</v>
      </c>
      <c r="Y65" s="112">
        <v>225</v>
      </c>
      <c r="Z65" s="112">
        <v>233</v>
      </c>
    </row>
    <row r="66" spans="1:26" x14ac:dyDescent="0.25">
      <c r="S66" s="115" t="s">
        <v>39</v>
      </c>
      <c r="T66" s="115"/>
      <c r="U66" s="112"/>
      <c r="V66" s="112">
        <v>315</v>
      </c>
      <c r="W66" s="112">
        <v>327</v>
      </c>
      <c r="X66" s="112">
        <v>330</v>
      </c>
      <c r="Y66" s="112">
        <v>357</v>
      </c>
      <c r="Z66" s="112">
        <v>353</v>
      </c>
    </row>
    <row r="67" spans="1:26" x14ac:dyDescent="0.25">
      <c r="S67" s="115" t="s">
        <v>40</v>
      </c>
      <c r="T67" s="115"/>
      <c r="U67" s="112"/>
      <c r="V67" s="112">
        <v>303</v>
      </c>
      <c r="W67" s="112">
        <v>290</v>
      </c>
      <c r="X67" s="112">
        <v>310</v>
      </c>
      <c r="Y67" s="112">
        <v>348</v>
      </c>
      <c r="Z67" s="112">
        <v>397</v>
      </c>
    </row>
    <row r="68" spans="1:26" x14ac:dyDescent="0.25">
      <c r="S68" s="115" t="s">
        <v>41</v>
      </c>
      <c r="T68" s="115"/>
      <c r="U68" s="112"/>
      <c r="V68" s="112">
        <v>236</v>
      </c>
      <c r="W68" s="112">
        <v>237</v>
      </c>
      <c r="X68" s="112">
        <v>248</v>
      </c>
      <c r="Y68" s="112">
        <v>268</v>
      </c>
      <c r="Z68" s="112">
        <v>293</v>
      </c>
    </row>
    <row r="69" spans="1:26" x14ac:dyDescent="0.25">
      <c r="S69" s="115" t="s">
        <v>42</v>
      </c>
      <c r="T69" s="115"/>
      <c r="U69" s="112"/>
      <c r="V69" s="112">
        <v>280</v>
      </c>
      <c r="W69" s="112">
        <v>263</v>
      </c>
      <c r="X69" s="112">
        <v>313</v>
      </c>
      <c r="Y69" s="112">
        <v>270</v>
      </c>
      <c r="Z69" s="112">
        <v>261</v>
      </c>
    </row>
    <row r="70" spans="1:26" x14ac:dyDescent="0.25">
      <c r="S70" s="115" t="s">
        <v>43</v>
      </c>
      <c r="T70" s="115"/>
      <c r="U70" s="112"/>
      <c r="V70" s="112">
        <v>256</v>
      </c>
      <c r="W70" s="112">
        <v>265</v>
      </c>
      <c r="X70" s="112">
        <v>261</v>
      </c>
      <c r="Y70" s="112">
        <v>304</v>
      </c>
      <c r="Z70" s="112">
        <v>301</v>
      </c>
    </row>
    <row r="71" spans="1:26" x14ac:dyDescent="0.25">
      <c r="S71" s="115" t="s">
        <v>44</v>
      </c>
      <c r="T71" s="115"/>
      <c r="U71" s="112"/>
      <c r="V71" s="112">
        <v>279</v>
      </c>
      <c r="W71" s="112">
        <v>293</v>
      </c>
      <c r="X71" s="112">
        <v>289</v>
      </c>
      <c r="Y71" s="112">
        <v>299</v>
      </c>
      <c r="Z71" s="112">
        <v>259</v>
      </c>
    </row>
    <row r="72" spans="1:26" x14ac:dyDescent="0.25">
      <c r="S72" s="115" t="s">
        <v>45</v>
      </c>
      <c r="T72" s="115"/>
      <c r="U72" s="112"/>
      <c r="V72" s="112">
        <v>293</v>
      </c>
      <c r="W72" s="112">
        <v>304</v>
      </c>
      <c r="X72" s="112">
        <v>315</v>
      </c>
      <c r="Y72" s="112">
        <v>326</v>
      </c>
      <c r="Z72" s="112">
        <v>298</v>
      </c>
    </row>
    <row r="73" spans="1:26" x14ac:dyDescent="0.25">
      <c r="S73" s="115" t="s">
        <v>46</v>
      </c>
      <c r="T73" s="115"/>
      <c r="U73" s="112"/>
      <c r="V73" s="112">
        <v>224</v>
      </c>
      <c r="W73" s="112">
        <v>257</v>
      </c>
      <c r="X73" s="112">
        <v>262</v>
      </c>
      <c r="Y73" s="112">
        <v>278</v>
      </c>
      <c r="Z73" s="112">
        <v>251</v>
      </c>
    </row>
    <row r="74" spans="1:26" x14ac:dyDescent="0.25">
      <c r="S74" s="115" t="s">
        <v>47</v>
      </c>
      <c r="T74" s="115"/>
      <c r="U74" s="112"/>
      <c r="V74" s="112">
        <v>194</v>
      </c>
      <c r="W74" s="112">
        <v>206</v>
      </c>
      <c r="X74" s="112">
        <v>214</v>
      </c>
      <c r="Y74" s="112">
        <v>217</v>
      </c>
      <c r="Z74" s="112">
        <v>209</v>
      </c>
    </row>
    <row r="75" spans="1:26" x14ac:dyDescent="0.25">
      <c r="S75" s="115" t="s">
        <v>48</v>
      </c>
      <c r="T75" s="115"/>
      <c r="U75" s="112"/>
      <c r="V75" s="112">
        <v>119</v>
      </c>
      <c r="W75" s="112">
        <v>123</v>
      </c>
      <c r="X75" s="112">
        <v>126</v>
      </c>
      <c r="Y75" s="112">
        <v>134</v>
      </c>
      <c r="Z75" s="112">
        <v>144</v>
      </c>
    </row>
    <row r="76" spans="1:26" x14ac:dyDescent="0.25">
      <c r="S76" s="115" t="s">
        <v>49</v>
      </c>
      <c r="T76" s="115"/>
      <c r="U76" s="112"/>
      <c r="V76" s="112">
        <v>51</v>
      </c>
      <c r="W76" s="112">
        <v>75</v>
      </c>
      <c r="X76" s="112">
        <v>74</v>
      </c>
      <c r="Y76" s="112">
        <v>62</v>
      </c>
      <c r="Z76" s="112">
        <v>67</v>
      </c>
    </row>
    <row r="77" spans="1:26" x14ac:dyDescent="0.25">
      <c r="S77" s="115" t="s">
        <v>50</v>
      </c>
      <c r="T77" s="115"/>
      <c r="U77" s="112"/>
      <c r="V77" s="112">
        <v>26</v>
      </c>
      <c r="W77" s="112">
        <v>25</v>
      </c>
      <c r="X77" s="112">
        <v>35</v>
      </c>
      <c r="Y77" s="112">
        <v>39</v>
      </c>
      <c r="Z77" s="112">
        <v>46</v>
      </c>
    </row>
    <row r="78" spans="1:26" x14ac:dyDescent="0.25">
      <c r="S78" s="115" t="s">
        <v>51</v>
      </c>
      <c r="T78" s="115"/>
      <c r="U78" s="112"/>
      <c r="V78" s="112">
        <v>3</v>
      </c>
      <c r="W78" s="112">
        <v>7</v>
      </c>
      <c r="X78" s="112">
        <v>9</v>
      </c>
      <c r="Y78" s="112">
        <v>9</v>
      </c>
      <c r="Z78" s="112">
        <v>8</v>
      </c>
    </row>
    <row r="79" spans="1:26" x14ac:dyDescent="0.25">
      <c r="S79" s="115" t="s">
        <v>52</v>
      </c>
      <c r="T79" s="115"/>
      <c r="U79" s="112"/>
      <c r="V79" s="112">
        <v>9</v>
      </c>
      <c r="W79" s="112">
        <v>3</v>
      </c>
      <c r="X79" s="112">
        <v>3</v>
      </c>
      <c r="Y79" s="112">
        <v>4</v>
      </c>
      <c r="Z79" s="112">
        <v>7</v>
      </c>
    </row>
    <row r="80" spans="1:26" x14ac:dyDescent="0.25">
      <c r="S80" s="118" t="s">
        <v>53</v>
      </c>
      <c r="T80" s="118"/>
      <c r="U80" s="112"/>
      <c r="V80" s="112">
        <v>2951</v>
      </c>
      <c r="W80" s="112">
        <v>3096</v>
      </c>
      <c r="X80" s="112">
        <v>3186</v>
      </c>
      <c r="Y80" s="112">
        <v>3309</v>
      </c>
      <c r="Z80" s="112">
        <v>3285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Tatiara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176</v>
      </c>
      <c r="W83" s="112">
        <v>192</v>
      </c>
      <c r="X83" s="112">
        <v>199</v>
      </c>
      <c r="Y83" s="112">
        <v>204</v>
      </c>
      <c r="Z83" s="112">
        <v>206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88</v>
      </c>
      <c r="W84" s="112">
        <v>91</v>
      </c>
      <c r="X84" s="112">
        <v>92</v>
      </c>
      <c r="Y84" s="112">
        <v>105</v>
      </c>
      <c r="Z84" s="112">
        <v>115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375</v>
      </c>
      <c r="W85" s="112">
        <v>372</v>
      </c>
      <c r="X85" s="112">
        <v>394</v>
      </c>
      <c r="Y85" s="112">
        <v>407</v>
      </c>
      <c r="Z85" s="112">
        <v>433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7,263</v>
      </c>
      <c r="D86" s="94">
        <f t="shared" ref="D86:D91" si="4">AD4</f>
        <v>2.3822948970961377E-2</v>
      </c>
      <c r="E86" s="95">
        <f t="shared" ref="E86:E91" si="5">AD4</f>
        <v>2.3822948970961377E-2</v>
      </c>
      <c r="F86" s="94">
        <f t="shared" ref="F86:F91" si="6">AF4</f>
        <v>0.11259191176470584</v>
      </c>
      <c r="G86" s="95">
        <f t="shared" ref="G86:G91" si="7">AF4</f>
        <v>0.11259191176470584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21</v>
      </c>
      <c r="W86" s="112">
        <v>21</v>
      </c>
      <c r="X86" s="112">
        <v>27</v>
      </c>
      <c r="Y86" s="112">
        <v>34</v>
      </c>
      <c r="Z86" s="112">
        <v>52</v>
      </c>
    </row>
    <row r="87" spans="1:30" ht="15" customHeight="1" x14ac:dyDescent="0.25">
      <c r="A87" s="96" t="s">
        <v>4</v>
      </c>
      <c r="B87" s="49"/>
      <c r="C87" s="97" t="str">
        <f t="shared" si="3"/>
        <v>3,965</v>
      </c>
      <c r="D87" s="94">
        <f t="shared" si="4"/>
        <v>4.7002904673884238E-2</v>
      </c>
      <c r="E87" s="95">
        <f t="shared" si="5"/>
        <v>4.7002904673884238E-2</v>
      </c>
      <c r="F87" s="94">
        <f t="shared" si="6"/>
        <v>0.10847078557450374</v>
      </c>
      <c r="G87" s="95">
        <f t="shared" si="7"/>
        <v>0.10847078557450374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35</v>
      </c>
      <c r="W87" s="112">
        <v>38</v>
      </c>
      <c r="X87" s="112">
        <v>37</v>
      </c>
      <c r="Y87" s="112">
        <v>32</v>
      </c>
      <c r="Z87" s="112">
        <v>36</v>
      </c>
    </row>
    <row r="88" spans="1:30" ht="15" customHeight="1" x14ac:dyDescent="0.25">
      <c r="A88" s="96" t="s">
        <v>5</v>
      </c>
      <c r="B88" s="49"/>
      <c r="C88" s="97" t="str">
        <f t="shared" si="3"/>
        <v>3,286</v>
      </c>
      <c r="D88" s="94">
        <f t="shared" si="4"/>
        <v>-5.1468362095065112E-3</v>
      </c>
      <c r="E88" s="95">
        <f t="shared" si="5"/>
        <v>-5.1468362095065112E-3</v>
      </c>
      <c r="F88" s="94">
        <f t="shared" si="6"/>
        <v>0.11276667795462236</v>
      </c>
      <c r="G88" s="95">
        <f t="shared" si="7"/>
        <v>0.11276667795462236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77</v>
      </c>
      <c r="W88" s="112">
        <v>82</v>
      </c>
      <c r="X88" s="112">
        <v>81</v>
      </c>
      <c r="Y88" s="112">
        <v>71</v>
      </c>
      <c r="Z88" s="112">
        <v>86</v>
      </c>
    </row>
    <row r="89" spans="1:30" ht="15" customHeight="1" x14ac:dyDescent="0.25">
      <c r="A89" s="49" t="s">
        <v>6</v>
      </c>
      <c r="B89" s="49"/>
      <c r="C89" s="97" t="str">
        <f t="shared" si="3"/>
        <v>4,700</v>
      </c>
      <c r="D89" s="94">
        <f t="shared" si="4"/>
        <v>2.3742104116750262E-2</v>
      </c>
      <c r="E89" s="95">
        <f t="shared" si="5"/>
        <v>2.3742104116750262E-2</v>
      </c>
      <c r="F89" s="94">
        <f t="shared" si="6"/>
        <v>0.12520948048838876</v>
      </c>
      <c r="G89" s="95">
        <f t="shared" si="7"/>
        <v>0.12520948048838876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203</v>
      </c>
      <c r="W89" s="112">
        <v>220</v>
      </c>
      <c r="X89" s="112">
        <v>226</v>
      </c>
      <c r="Y89" s="112">
        <v>238</v>
      </c>
      <c r="Z89" s="112">
        <v>326</v>
      </c>
    </row>
    <row r="90" spans="1:30" ht="15" customHeight="1" x14ac:dyDescent="0.25">
      <c r="A90" s="49" t="s">
        <v>95</v>
      </c>
      <c r="B90" s="49"/>
      <c r="C90" s="97" t="str">
        <f t="shared" si="3"/>
        <v>$41,165</v>
      </c>
      <c r="D90" s="94">
        <f t="shared" si="4"/>
        <v>8.0547826543469148E-2</v>
      </c>
      <c r="E90" s="95">
        <f t="shared" si="5"/>
        <v>8.0547826543469148E-2</v>
      </c>
      <c r="F90" s="94">
        <f t="shared" si="6"/>
        <v>0.2393361433087462</v>
      </c>
      <c r="G90" s="95">
        <f t="shared" si="7"/>
        <v>0.2393361433087462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760</v>
      </c>
      <c r="W90" s="112">
        <v>750</v>
      </c>
      <c r="X90" s="112">
        <v>687</v>
      </c>
      <c r="Y90" s="112">
        <v>745</v>
      </c>
      <c r="Z90" s="112">
        <v>680</v>
      </c>
    </row>
    <row r="91" spans="1:30" ht="15" customHeight="1" x14ac:dyDescent="0.25">
      <c r="A91" s="49" t="s">
        <v>7</v>
      </c>
      <c r="B91" s="49"/>
      <c r="C91" s="97" t="str">
        <f t="shared" si="3"/>
        <v>$248.9 mil</v>
      </c>
      <c r="D91" s="94">
        <f t="shared" si="4"/>
        <v>1.688449307531803E-2</v>
      </c>
      <c r="E91" s="95">
        <f t="shared" si="5"/>
        <v>1.688449307531803E-2</v>
      </c>
      <c r="F91" s="94">
        <f t="shared" si="6"/>
        <v>0.19622574981286856</v>
      </c>
      <c r="G91" s="95">
        <f t="shared" si="7"/>
        <v>0.19622574981286856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2345</v>
      </c>
      <c r="W91" s="112">
        <v>2467</v>
      </c>
      <c r="X91" s="112">
        <v>2436</v>
      </c>
      <c r="Y91" s="112">
        <v>2553</v>
      </c>
      <c r="Z91" s="112">
        <v>2619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86</v>
      </c>
      <c r="W93" s="112">
        <v>100</v>
      </c>
      <c r="X93" s="112">
        <v>113</v>
      </c>
      <c r="Y93" s="112">
        <v>116</v>
      </c>
      <c r="Z93" s="112">
        <v>123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247</v>
      </c>
      <c r="W94" s="112">
        <v>270</v>
      </c>
      <c r="X94" s="112">
        <v>263</v>
      </c>
      <c r="Y94" s="112">
        <v>275</v>
      </c>
      <c r="Z94" s="112">
        <v>249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56</v>
      </c>
      <c r="W95" s="112">
        <v>57</v>
      </c>
      <c r="X95" s="112">
        <v>58</v>
      </c>
      <c r="Y95" s="112">
        <v>62</v>
      </c>
      <c r="Z95" s="112">
        <v>65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230</v>
      </c>
      <c r="W96" s="112">
        <v>243</v>
      </c>
      <c r="X96" s="112">
        <v>257</v>
      </c>
      <c r="Y96" s="112">
        <v>267</v>
      </c>
      <c r="Z96" s="112">
        <v>286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254</v>
      </c>
      <c r="W97" s="112">
        <v>281</v>
      </c>
      <c r="X97" s="112">
        <v>294</v>
      </c>
      <c r="Y97" s="112">
        <v>287</v>
      </c>
      <c r="Z97" s="112">
        <v>300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192</v>
      </c>
      <c r="W98" s="112">
        <v>189</v>
      </c>
      <c r="X98" s="112">
        <v>197</v>
      </c>
      <c r="Y98" s="112">
        <v>179</v>
      </c>
      <c r="Z98" s="112">
        <v>187</v>
      </c>
    </row>
    <row r="99" spans="1:32" ht="15" customHeight="1" x14ac:dyDescent="0.25">
      <c r="S99" s="115" t="s">
        <v>188</v>
      </c>
      <c r="T99" s="115"/>
      <c r="U99" s="112"/>
      <c r="V99" s="112">
        <v>23</v>
      </c>
      <c r="W99" s="112">
        <v>23</v>
      </c>
      <c r="X99" s="112">
        <v>28</v>
      </c>
      <c r="Y99" s="112">
        <v>21</v>
      </c>
      <c r="Z99" s="112">
        <v>43</v>
      </c>
    </row>
    <row r="100" spans="1:32" ht="15" customHeight="1" x14ac:dyDescent="0.25">
      <c r="S100" s="115" t="s">
        <v>58</v>
      </c>
      <c r="T100" s="115"/>
      <c r="U100" s="112"/>
      <c r="V100" s="112">
        <v>359</v>
      </c>
      <c r="W100" s="112">
        <v>387</v>
      </c>
      <c r="X100" s="112">
        <v>363</v>
      </c>
      <c r="Y100" s="112">
        <v>375</v>
      </c>
      <c r="Z100" s="112">
        <v>353</v>
      </c>
    </row>
    <row r="101" spans="1:32" x14ac:dyDescent="0.25">
      <c r="A101" s="18"/>
      <c r="S101" s="118" t="s">
        <v>53</v>
      </c>
      <c r="T101" s="118"/>
      <c r="U101" s="112"/>
      <c r="V101" s="112">
        <v>1832</v>
      </c>
      <c r="W101" s="112">
        <v>1984</v>
      </c>
      <c r="X101" s="112">
        <v>2022</v>
      </c>
      <c r="Y101" s="112">
        <v>2033</v>
      </c>
      <c r="Z101" s="112">
        <v>2074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4546</v>
      </c>
      <c r="W104" s="112">
        <v>4601</v>
      </c>
      <c r="X104" s="112">
        <v>4664</v>
      </c>
      <c r="Y104" s="112">
        <v>4797</v>
      </c>
      <c r="Z104" s="112">
        <v>5240</v>
      </c>
      <c r="AB104" s="109" t="str">
        <f>TEXT(Z104,"###,###")</f>
        <v>5,240</v>
      </c>
      <c r="AD104" s="130">
        <f>Z104/($Z$4)*100</f>
        <v>72.1464959383175</v>
      </c>
      <c r="AF104" s="109"/>
    </row>
    <row r="105" spans="1:32" x14ac:dyDescent="0.25">
      <c r="S105" s="115" t="s">
        <v>17</v>
      </c>
      <c r="T105" s="115"/>
      <c r="U105" s="112"/>
      <c r="V105" s="112">
        <v>694</v>
      </c>
      <c r="W105" s="112">
        <v>708</v>
      </c>
      <c r="X105" s="112">
        <v>739</v>
      </c>
      <c r="Y105" s="112">
        <v>830</v>
      </c>
      <c r="Z105" s="112">
        <v>745</v>
      </c>
      <c r="AB105" s="109" t="str">
        <f>TEXT(Z105,"###,###")</f>
        <v>745</v>
      </c>
      <c r="AD105" s="130">
        <f>Z105/($Z$4)*100</f>
        <v>10.257469365276057</v>
      </c>
      <c r="AF105" s="109"/>
    </row>
    <row r="106" spans="1:32" x14ac:dyDescent="0.25">
      <c r="S106" s="118" t="s">
        <v>53</v>
      </c>
      <c r="T106" s="118"/>
      <c r="U106" s="120"/>
      <c r="V106" s="120">
        <v>5240</v>
      </c>
      <c r="W106" s="120">
        <v>5309</v>
      </c>
      <c r="X106" s="120">
        <v>5403</v>
      </c>
      <c r="Y106" s="120">
        <v>5627</v>
      </c>
      <c r="Z106" s="120">
        <v>5985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957</v>
      </c>
      <c r="W108" s="112">
        <v>1043</v>
      </c>
      <c r="X108" s="112">
        <v>1029</v>
      </c>
      <c r="Y108" s="112">
        <v>996</v>
      </c>
      <c r="Z108" s="112">
        <v>1024</v>
      </c>
      <c r="AB108" s="109" t="str">
        <f>TEXT(Z108,"###,###")</f>
        <v>1,024</v>
      </c>
      <c r="AD108" s="130">
        <f>Z108/($Z$4)*100</f>
        <v>14.0988572215338</v>
      </c>
      <c r="AF108" s="109"/>
    </row>
    <row r="109" spans="1:32" x14ac:dyDescent="0.25">
      <c r="S109" s="115" t="s">
        <v>20</v>
      </c>
      <c r="T109" s="115"/>
      <c r="U109" s="112"/>
      <c r="V109" s="112">
        <v>1189</v>
      </c>
      <c r="W109" s="112">
        <v>1253</v>
      </c>
      <c r="X109" s="112">
        <v>1433</v>
      </c>
      <c r="Y109" s="112">
        <v>1458</v>
      </c>
      <c r="Z109" s="112">
        <v>1471</v>
      </c>
      <c r="AB109" s="109" t="str">
        <f>TEXT(Z109,"###,###")</f>
        <v>1,471</v>
      </c>
      <c r="AD109" s="130">
        <f>Z109/($Z$4)*100</f>
        <v>20.253338840699435</v>
      </c>
      <c r="AF109" s="109"/>
    </row>
    <row r="110" spans="1:32" x14ac:dyDescent="0.25">
      <c r="S110" s="115" t="s">
        <v>21</v>
      </c>
      <c r="T110" s="115"/>
      <c r="U110" s="112"/>
      <c r="V110" s="112">
        <v>1244</v>
      </c>
      <c r="W110" s="112">
        <v>1316</v>
      </c>
      <c r="X110" s="112">
        <v>1245</v>
      </c>
      <c r="Y110" s="112">
        <v>1274</v>
      </c>
      <c r="Z110" s="112">
        <v>1465</v>
      </c>
      <c r="AB110" s="109" t="str">
        <f>TEXT(Z110,"###,###")</f>
        <v>1,465</v>
      </c>
      <c r="AD110" s="130">
        <f>Z110/($Z$4)*100</f>
        <v>20.17072834916701</v>
      </c>
      <c r="AF110" s="109"/>
    </row>
    <row r="111" spans="1:32" x14ac:dyDescent="0.25">
      <c r="S111" s="115" t="s">
        <v>22</v>
      </c>
      <c r="T111" s="115"/>
      <c r="U111" s="112"/>
      <c r="V111" s="112">
        <v>1735</v>
      </c>
      <c r="W111" s="112">
        <v>1658</v>
      </c>
      <c r="X111" s="112">
        <v>1696</v>
      </c>
      <c r="Y111" s="112">
        <v>1902</v>
      </c>
      <c r="Z111" s="112">
        <v>2014</v>
      </c>
      <c r="AB111" s="109" t="str">
        <f>TEXT(Z111,"###,###")</f>
        <v>2,014</v>
      </c>
      <c r="AD111" s="130">
        <f>Z111/($Z$4)*100</f>
        <v>27.729588324383865</v>
      </c>
      <c r="AF111" s="109"/>
    </row>
    <row r="112" spans="1:32" x14ac:dyDescent="0.25">
      <c r="S112" s="118" t="s">
        <v>53</v>
      </c>
      <c r="T112" s="118"/>
      <c r="U112" s="112"/>
      <c r="V112" s="112">
        <v>6529</v>
      </c>
      <c r="W112" s="112">
        <v>6730</v>
      </c>
      <c r="X112" s="112">
        <v>6847</v>
      </c>
      <c r="Y112" s="112">
        <v>7095</v>
      </c>
      <c r="Z112" s="112">
        <v>7263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41.73</v>
      </c>
      <c r="W118" s="131">
        <v>42.45</v>
      </c>
      <c r="X118" s="131">
        <v>42.65</v>
      </c>
      <c r="Y118" s="131">
        <v>42.57</v>
      </c>
      <c r="Z118" s="131">
        <v>41.92</v>
      </c>
      <c r="AB118" s="109" t="str">
        <f>TEXT(Z118,"##.0")</f>
        <v>41.9</v>
      </c>
    </row>
    <row r="120" spans="19:32" x14ac:dyDescent="0.25">
      <c r="S120" s="101" t="s">
        <v>97</v>
      </c>
      <c r="T120" s="112"/>
      <c r="U120" s="112"/>
      <c r="V120" s="112">
        <v>2958</v>
      </c>
      <c r="W120" s="112">
        <v>3102</v>
      </c>
      <c r="X120" s="112">
        <v>3129</v>
      </c>
      <c r="Y120" s="112">
        <v>3216</v>
      </c>
      <c r="Z120" s="112">
        <v>3367</v>
      </c>
      <c r="AB120" s="109" t="str">
        <f>TEXT(Z120,"###,###")</f>
        <v>3,367</v>
      </c>
    </row>
    <row r="121" spans="19:32" x14ac:dyDescent="0.25">
      <c r="S121" s="101" t="s">
        <v>98</v>
      </c>
      <c r="T121" s="112"/>
      <c r="U121" s="112"/>
      <c r="V121" s="112">
        <v>672</v>
      </c>
      <c r="W121" s="112">
        <v>795</v>
      </c>
      <c r="X121" s="112">
        <v>803</v>
      </c>
      <c r="Y121" s="112">
        <v>808</v>
      </c>
      <c r="Z121" s="112">
        <v>799</v>
      </c>
      <c r="AB121" s="109" t="str">
        <f>TEXT(Z121,"###,###")</f>
        <v>799</v>
      </c>
    </row>
    <row r="122" spans="19:32" x14ac:dyDescent="0.25">
      <c r="S122" s="101" t="s">
        <v>99</v>
      </c>
      <c r="T122" s="112"/>
      <c r="U122" s="112"/>
      <c r="V122" s="112">
        <v>549</v>
      </c>
      <c r="W122" s="112">
        <v>563</v>
      </c>
      <c r="X122" s="112">
        <v>534</v>
      </c>
      <c r="Y122" s="112">
        <v>559</v>
      </c>
      <c r="Z122" s="112">
        <v>541</v>
      </c>
      <c r="AB122" s="109" t="str">
        <f>TEXT(Z122,"###,###")</f>
        <v>541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3507</v>
      </c>
      <c r="W124" s="112">
        <v>3665</v>
      </c>
      <c r="X124" s="112">
        <v>3663</v>
      </c>
      <c r="Y124" s="112">
        <v>3775</v>
      </c>
      <c r="Z124" s="112">
        <v>3908</v>
      </c>
      <c r="AB124" s="109" t="str">
        <f>TEXT(Z124,"###,###")</f>
        <v>3,908</v>
      </c>
      <c r="AD124" s="127">
        <f>Z124/$Z$7*100</f>
        <v>83.148936170212764</v>
      </c>
    </row>
    <row r="125" spans="19:32" x14ac:dyDescent="0.25">
      <c r="S125" s="101" t="s">
        <v>101</v>
      </c>
      <c r="T125" s="112"/>
      <c r="U125" s="112"/>
      <c r="V125" s="112">
        <v>1221</v>
      </c>
      <c r="W125" s="112">
        <v>1358</v>
      </c>
      <c r="X125" s="112">
        <v>1337</v>
      </c>
      <c r="Y125" s="112">
        <v>1367</v>
      </c>
      <c r="Z125" s="112">
        <v>1340</v>
      </c>
      <c r="AB125" s="109" t="str">
        <f>TEXT(Z125,"###,###")</f>
        <v>1,340</v>
      </c>
      <c r="AD125" s="127">
        <f>Z125/$Z$7*100</f>
        <v>28.510638297872344</v>
      </c>
    </row>
    <row r="127" spans="19:32" x14ac:dyDescent="0.25">
      <c r="S127" s="101" t="s">
        <v>102</v>
      </c>
      <c r="T127" s="112"/>
      <c r="U127" s="112"/>
      <c r="V127" s="112">
        <v>2343</v>
      </c>
      <c r="W127" s="112">
        <v>2466</v>
      </c>
      <c r="X127" s="112">
        <v>2435</v>
      </c>
      <c r="Y127" s="112">
        <v>2549</v>
      </c>
      <c r="Z127" s="112">
        <v>2618</v>
      </c>
      <c r="AB127" s="109" t="str">
        <f>TEXT(Z127,"###,###")</f>
        <v>2,618</v>
      </c>
      <c r="AD127" s="127">
        <f>Z127/$Z$7*100</f>
        <v>55.702127659574465</v>
      </c>
    </row>
    <row r="128" spans="19:32" x14ac:dyDescent="0.25">
      <c r="S128" s="101" t="s">
        <v>103</v>
      </c>
      <c r="T128" s="112"/>
      <c r="U128" s="112"/>
      <c r="V128" s="112">
        <v>1837</v>
      </c>
      <c r="W128" s="112">
        <v>1989</v>
      </c>
      <c r="X128" s="112">
        <v>2020</v>
      </c>
      <c r="Y128" s="112">
        <v>2033</v>
      </c>
      <c r="Z128" s="112">
        <v>2074</v>
      </c>
      <c r="AB128" s="109" t="str">
        <f>TEXT(Z128,"###,###")</f>
        <v>2,074</v>
      </c>
      <c r="AD128" s="127">
        <f>Z128/$Z$7*100</f>
        <v>44.127659574468083</v>
      </c>
    </row>
    <row r="130" spans="19:20" x14ac:dyDescent="0.25">
      <c r="S130" s="101" t="s">
        <v>261</v>
      </c>
      <c r="T130" s="127">
        <v>71.638297872340431</v>
      </c>
    </row>
    <row r="131" spans="19:20" x14ac:dyDescent="0.25">
      <c r="S131" s="101" t="s">
        <v>262</v>
      </c>
      <c r="T131" s="127">
        <v>17</v>
      </c>
    </row>
    <row r="132" spans="19:20" x14ac:dyDescent="0.25">
      <c r="S132" s="101" t="s">
        <v>263</v>
      </c>
      <c r="T132" s="127">
        <v>11.51063829787234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1099CCF-FEA1-4555-839E-E1AFF7FED8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7A89C82F-09A6-4BD8-A323-B8B8A3AC1E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143C067-632B-4F4C-8530-33E78A973F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7216E27-B9B9-45A5-9AEC-AA235987D2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7C4FA-92DF-459C-95F5-D8F4AFE45748}">
  <sheetPr codeName="Sheet12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166</v>
      </c>
      <c r="T1" s="99"/>
      <c r="U1" s="99"/>
      <c r="V1" s="99"/>
      <c r="W1" s="99"/>
      <c r="X1" s="99"/>
      <c r="Y1" s="100" t="s">
        <v>246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166</v>
      </c>
      <c r="Y3" s="105" t="s">
        <v>246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10.58 Tea Tree Gully,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75181</v>
      </c>
      <c r="W4" s="108">
        <v>74388</v>
      </c>
      <c r="X4" s="108">
        <v>77011</v>
      </c>
      <c r="Y4" s="108">
        <v>84840</v>
      </c>
      <c r="Z4" s="108">
        <v>86169</v>
      </c>
      <c r="AB4" s="109" t="str">
        <f>TEXT(Z4,"###,###")</f>
        <v>86,169</v>
      </c>
      <c r="AD4" s="110">
        <f>Z4/Y4-1</f>
        <v>1.5664780763790631E-2</v>
      </c>
      <c r="AF4" s="110">
        <f>Z4/V4-1</f>
        <v>0.14615394847102325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37815</v>
      </c>
      <c r="W5" s="108">
        <v>37503</v>
      </c>
      <c r="X5" s="108">
        <v>38782</v>
      </c>
      <c r="Y5" s="108">
        <v>42654</v>
      </c>
      <c r="Z5" s="108">
        <v>43310</v>
      </c>
      <c r="AB5" s="109" t="str">
        <f>TEXT(Z5,"###,###")</f>
        <v>43,310</v>
      </c>
      <c r="AD5" s="110">
        <f t="shared" ref="AD5:AD9" si="0">Z5/Y5-1</f>
        <v>1.5379565808599338E-2</v>
      </c>
      <c r="AF5" s="110">
        <f t="shared" ref="AF5:AF9" si="1">Z5/V5-1</f>
        <v>0.14531270659791096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37369</v>
      </c>
      <c r="W6" s="108">
        <v>36885</v>
      </c>
      <c r="X6" s="108">
        <v>38188</v>
      </c>
      <c r="Y6" s="108">
        <v>42145</v>
      </c>
      <c r="Z6" s="108">
        <v>42814</v>
      </c>
      <c r="AB6" s="109" t="str">
        <f>TEXT(Z6,"###,###")</f>
        <v>42,814</v>
      </c>
      <c r="AD6" s="110">
        <f t="shared" si="0"/>
        <v>1.5873769130383186E-2</v>
      </c>
      <c r="AF6" s="110">
        <f t="shared" si="1"/>
        <v>0.14570901014209636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55624</v>
      </c>
      <c r="W7" s="108">
        <v>55665</v>
      </c>
      <c r="X7" s="108">
        <v>56089</v>
      </c>
      <c r="Y7" s="108">
        <v>57976</v>
      </c>
      <c r="Z7" s="108">
        <v>59024</v>
      </c>
      <c r="AB7" s="109" t="str">
        <f>TEXT(Z7,"###,###")</f>
        <v>59,024</v>
      </c>
      <c r="AD7" s="110">
        <f t="shared" si="0"/>
        <v>1.8076445425693421E-2</v>
      </c>
      <c r="AF7" s="110">
        <f t="shared" si="1"/>
        <v>6.112469437652801E-2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86,169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59,024</v>
      </c>
      <c r="P8" s="65"/>
      <c r="S8" s="107" t="s">
        <v>82</v>
      </c>
      <c r="T8" s="108"/>
      <c r="U8" s="108"/>
      <c r="V8" s="108">
        <v>48216</v>
      </c>
      <c r="W8" s="108">
        <v>48483.03</v>
      </c>
      <c r="X8" s="108">
        <v>50098.52</v>
      </c>
      <c r="Y8" s="108">
        <v>49821.14</v>
      </c>
      <c r="Z8" s="108">
        <v>52152</v>
      </c>
      <c r="AB8" s="109" t="str">
        <f>TEXT(Z8,"$###,###")</f>
        <v>$52,152</v>
      </c>
      <c r="AD8" s="110">
        <f t="shared" si="0"/>
        <v>4.6784557719875552E-2</v>
      </c>
      <c r="AF8" s="110">
        <f t="shared" si="1"/>
        <v>8.163265306122458E-2</v>
      </c>
    </row>
    <row r="9" spans="1:32" x14ac:dyDescent="0.25">
      <c r="A9" s="30" t="s">
        <v>14</v>
      </c>
      <c r="B9" s="69"/>
      <c r="C9" s="70"/>
      <c r="D9" s="71">
        <f>AD104</f>
        <v>76.15035569636413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51.135131471943616</v>
      </c>
      <c r="P9" s="72" t="s">
        <v>83</v>
      </c>
      <c r="S9" s="107" t="s">
        <v>7</v>
      </c>
      <c r="T9" s="108"/>
      <c r="U9" s="108"/>
      <c r="V9" s="108">
        <v>3192574905</v>
      </c>
      <c r="W9" s="108">
        <v>3281497300</v>
      </c>
      <c r="X9" s="108">
        <v>3445087290</v>
      </c>
      <c r="Y9" s="108">
        <v>3663031138</v>
      </c>
      <c r="Z9" s="108">
        <v>3926206931</v>
      </c>
      <c r="AB9" s="109" t="str">
        <f>TEXT(Z9/1000000,"$#,###.0")&amp;" mil"</f>
        <v>$3,926.2 mil</v>
      </c>
      <c r="AD9" s="110">
        <f t="shared" si="0"/>
        <v>7.1846452592181143E-2</v>
      </c>
      <c r="AF9" s="110">
        <f t="shared" si="1"/>
        <v>0.22979320699759742</v>
      </c>
    </row>
    <row r="10" spans="1:32" x14ac:dyDescent="0.25">
      <c r="A10" s="30" t="s">
        <v>17</v>
      </c>
      <c r="B10" s="69"/>
      <c r="C10" s="70"/>
      <c r="D10" s="71">
        <f>AD105</f>
        <v>18.534507769615523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48.808959067497966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86.749457847655194</v>
      </c>
      <c r="P11" s="72" t="s">
        <v>83</v>
      </c>
      <c r="S11" s="107" t="s">
        <v>29</v>
      </c>
      <c r="T11" s="112"/>
      <c r="U11" s="112"/>
      <c r="V11" s="112">
        <v>68419</v>
      </c>
      <c r="W11" s="112">
        <v>67387</v>
      </c>
      <c r="X11" s="112">
        <v>69799</v>
      </c>
      <c r="Y11" s="112">
        <v>77326</v>
      </c>
      <c r="Z11" s="112">
        <v>78349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6.1110734616427216</v>
      </c>
      <c r="P12" s="72" t="s">
        <v>83</v>
      </c>
      <c r="S12" s="107" t="s">
        <v>30</v>
      </c>
      <c r="T12" s="112"/>
      <c r="U12" s="112"/>
      <c r="V12" s="112">
        <v>6766</v>
      </c>
      <c r="W12" s="112">
        <v>7004</v>
      </c>
      <c r="X12" s="112">
        <v>7212</v>
      </c>
      <c r="Y12" s="112">
        <v>7519</v>
      </c>
      <c r="Z12" s="112">
        <v>7826</v>
      </c>
    </row>
    <row r="13" spans="1:32" ht="15" customHeight="1" x14ac:dyDescent="0.25">
      <c r="A13" s="30" t="s">
        <v>19</v>
      </c>
      <c r="B13" s="70"/>
      <c r="C13" s="70"/>
      <c r="D13" s="71">
        <f>AD108</f>
        <v>11.234898861539532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7.146245595012199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12.279358005779342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41.1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21.508895310378442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18.45614272885922</v>
      </c>
      <c r="P15" s="72" t="s">
        <v>83</v>
      </c>
      <c r="S15" s="115" t="s">
        <v>59</v>
      </c>
      <c r="T15" s="115"/>
      <c r="U15" s="116"/>
      <c r="V15" s="116">
        <v>360</v>
      </c>
      <c r="W15" s="116">
        <v>343</v>
      </c>
      <c r="X15" s="116">
        <v>377</v>
      </c>
      <c r="Y15" s="112">
        <v>382</v>
      </c>
      <c r="Z15" s="112">
        <v>379</v>
      </c>
      <c r="AB15" s="117">
        <f t="shared" ref="AB15:AB34" si="2">IF(Z15="np",0,Z15/$Z$34)</f>
        <v>4.398384551109461E-3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49.661711288282326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81.54385727114078</v>
      </c>
      <c r="P16" s="37" t="s">
        <v>83</v>
      </c>
      <c r="S16" s="115" t="s">
        <v>60</v>
      </c>
      <c r="T16" s="115"/>
      <c r="U16" s="116"/>
      <c r="V16" s="116">
        <v>419</v>
      </c>
      <c r="W16" s="116">
        <v>469</v>
      </c>
      <c r="X16" s="116">
        <v>471</v>
      </c>
      <c r="Y16" s="112">
        <v>496</v>
      </c>
      <c r="Z16" s="112">
        <v>526</v>
      </c>
      <c r="AB16" s="117">
        <f t="shared" si="2"/>
        <v>6.1043542846532352E-3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4920</v>
      </c>
      <c r="W17" s="116">
        <v>4623</v>
      </c>
      <c r="X17" s="116">
        <v>4814</v>
      </c>
      <c r="Y17" s="112">
        <v>5126</v>
      </c>
      <c r="Z17" s="112">
        <v>5182</v>
      </c>
      <c r="AB17" s="117">
        <f t="shared" si="2"/>
        <v>6.013833441648872E-2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635</v>
      </c>
      <c r="W18" s="116">
        <v>491</v>
      </c>
      <c r="X18" s="116">
        <v>611</v>
      </c>
      <c r="Y18" s="112">
        <v>644</v>
      </c>
      <c r="Z18" s="112">
        <v>677</v>
      </c>
      <c r="AB18" s="117">
        <f t="shared" si="2"/>
        <v>7.8567449633274531E-3</v>
      </c>
    </row>
    <row r="19" spans="1:28" x14ac:dyDescent="0.25">
      <c r="A19" s="61" t="str">
        <f>$S$1&amp;" ("&amp;$V$2&amp;" to "&amp;$Z$2&amp;")"</f>
        <v>Tea Tree Gully (2018-19 to 2022-23)</v>
      </c>
      <c r="B19" s="61"/>
      <c r="C19" s="61"/>
      <c r="D19" s="61"/>
      <c r="E19" s="61"/>
      <c r="F19" s="61"/>
      <c r="G19" s="61" t="str">
        <f>$S$1&amp;" ("&amp;$V$2&amp;" to "&amp;$Z$2&amp;")"</f>
        <v>Tea Tree Gully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5785</v>
      </c>
      <c r="W19" s="116">
        <v>5673</v>
      </c>
      <c r="X19" s="116">
        <v>5845</v>
      </c>
      <c r="Y19" s="112">
        <v>6174</v>
      </c>
      <c r="Z19" s="112">
        <v>6105</v>
      </c>
      <c r="AB19" s="117">
        <f t="shared" si="2"/>
        <v>7.084996750533841E-2</v>
      </c>
    </row>
    <row r="20" spans="1:28" x14ac:dyDescent="0.25">
      <c r="S20" s="115" t="s">
        <v>64</v>
      </c>
      <c r="T20" s="115"/>
      <c r="U20" s="116"/>
      <c r="V20" s="116">
        <v>2851</v>
      </c>
      <c r="W20" s="116">
        <v>2804</v>
      </c>
      <c r="X20" s="116">
        <v>2910</v>
      </c>
      <c r="Y20" s="112">
        <v>2986</v>
      </c>
      <c r="Z20" s="112">
        <v>2988</v>
      </c>
      <c r="AB20" s="117">
        <f t="shared" si="2"/>
        <v>3.4676446012440812E-2</v>
      </c>
    </row>
    <row r="21" spans="1:28" x14ac:dyDescent="0.25">
      <c r="S21" s="115" t="s">
        <v>65</v>
      </c>
      <c r="T21" s="115"/>
      <c r="U21" s="116"/>
      <c r="V21" s="116">
        <v>7188</v>
      </c>
      <c r="W21" s="116">
        <v>7579</v>
      </c>
      <c r="X21" s="116">
        <v>7853</v>
      </c>
      <c r="Y21" s="112">
        <v>8640</v>
      </c>
      <c r="Z21" s="112">
        <v>8683</v>
      </c>
      <c r="AB21" s="117">
        <f t="shared" si="2"/>
        <v>0.10076826664190883</v>
      </c>
    </row>
    <row r="22" spans="1:28" x14ac:dyDescent="0.25">
      <c r="S22" s="115" t="s">
        <v>66</v>
      </c>
      <c r="T22" s="115"/>
      <c r="U22" s="116"/>
      <c r="V22" s="116">
        <v>4255</v>
      </c>
      <c r="W22" s="116">
        <v>4111</v>
      </c>
      <c r="X22" s="116">
        <v>4551</v>
      </c>
      <c r="Y22" s="112">
        <v>5148</v>
      </c>
      <c r="Z22" s="112">
        <v>5161</v>
      </c>
      <c r="AB22" s="117">
        <f t="shared" si="2"/>
        <v>5.9894624454553895E-2</v>
      </c>
    </row>
    <row r="23" spans="1:28" x14ac:dyDescent="0.25">
      <c r="S23" s="115" t="s">
        <v>67</v>
      </c>
      <c r="T23" s="115"/>
      <c r="U23" s="116"/>
      <c r="V23" s="116">
        <v>2678</v>
      </c>
      <c r="W23" s="116">
        <v>2788</v>
      </c>
      <c r="X23" s="116">
        <v>2968</v>
      </c>
      <c r="Y23" s="112">
        <v>3494</v>
      </c>
      <c r="Z23" s="112">
        <v>3554</v>
      </c>
      <c r="AB23" s="117">
        <f t="shared" si="2"/>
        <v>4.1245009748398474E-2</v>
      </c>
    </row>
    <row r="24" spans="1:28" x14ac:dyDescent="0.25">
      <c r="S24" s="115" t="s">
        <v>68</v>
      </c>
      <c r="T24" s="115"/>
      <c r="U24" s="116"/>
      <c r="V24" s="116">
        <v>984</v>
      </c>
      <c r="W24" s="116">
        <v>926</v>
      </c>
      <c r="X24" s="116">
        <v>810</v>
      </c>
      <c r="Y24" s="112">
        <v>943</v>
      </c>
      <c r="Z24" s="112">
        <v>982</v>
      </c>
      <c r="AB24" s="117">
        <f t="shared" si="2"/>
        <v>1.1396342029523721E-2</v>
      </c>
    </row>
    <row r="25" spans="1:28" x14ac:dyDescent="0.25">
      <c r="S25" s="115" t="s">
        <v>69</v>
      </c>
      <c r="T25" s="115"/>
      <c r="U25" s="116"/>
      <c r="V25" s="116">
        <v>2621</v>
      </c>
      <c r="W25" s="116">
        <v>2822</v>
      </c>
      <c r="X25" s="116">
        <v>2911</v>
      </c>
      <c r="Y25" s="112">
        <v>3118</v>
      </c>
      <c r="Z25" s="112">
        <v>3132</v>
      </c>
      <c r="AB25" s="117">
        <f t="shared" si="2"/>
        <v>3.6347600037136753E-2</v>
      </c>
    </row>
    <row r="26" spans="1:28" x14ac:dyDescent="0.25">
      <c r="S26" s="115" t="s">
        <v>70</v>
      </c>
      <c r="T26" s="115"/>
      <c r="U26" s="116"/>
      <c r="V26" s="116">
        <v>1328</v>
      </c>
      <c r="W26" s="116">
        <v>1271</v>
      </c>
      <c r="X26" s="116">
        <v>1352</v>
      </c>
      <c r="Y26" s="112">
        <v>1452</v>
      </c>
      <c r="Z26" s="112">
        <v>1452</v>
      </c>
      <c r="AB26" s="117">
        <f t="shared" si="2"/>
        <v>1.6850803082350756E-2</v>
      </c>
    </row>
    <row r="27" spans="1:28" x14ac:dyDescent="0.25">
      <c r="S27" s="115" t="s">
        <v>71</v>
      </c>
      <c r="T27" s="115"/>
      <c r="U27" s="116"/>
      <c r="V27" s="116">
        <v>4881</v>
      </c>
      <c r="W27" s="116">
        <v>4861</v>
      </c>
      <c r="X27" s="116">
        <v>5061</v>
      </c>
      <c r="Y27" s="112">
        <v>5665</v>
      </c>
      <c r="Z27" s="112">
        <v>5941</v>
      </c>
      <c r="AB27" s="117">
        <f t="shared" si="2"/>
        <v>6.8946708754990246E-2</v>
      </c>
    </row>
    <row r="28" spans="1:28" x14ac:dyDescent="0.25">
      <c r="S28" s="115" t="s">
        <v>72</v>
      </c>
      <c r="T28" s="115"/>
      <c r="U28" s="116"/>
      <c r="V28" s="116">
        <v>6302</v>
      </c>
      <c r="W28" s="116">
        <v>6370</v>
      </c>
      <c r="X28" s="116">
        <v>6762</v>
      </c>
      <c r="Y28" s="112">
        <v>7558</v>
      </c>
      <c r="Z28" s="112">
        <v>7529</v>
      </c>
      <c r="AB28" s="117">
        <f t="shared" si="2"/>
        <v>8.7375823971776068E-2</v>
      </c>
    </row>
    <row r="29" spans="1:28" x14ac:dyDescent="0.25">
      <c r="S29" s="115" t="s">
        <v>73</v>
      </c>
      <c r="T29" s="115"/>
      <c r="U29" s="116"/>
      <c r="V29" s="116">
        <v>6213</v>
      </c>
      <c r="W29" s="116">
        <v>5429</v>
      </c>
      <c r="X29" s="116">
        <v>5207</v>
      </c>
      <c r="Y29" s="112">
        <v>6458</v>
      </c>
      <c r="Z29" s="112">
        <v>6145</v>
      </c>
      <c r="AB29" s="117">
        <f t="shared" si="2"/>
        <v>7.1314176956642841E-2</v>
      </c>
    </row>
    <row r="30" spans="1:28" x14ac:dyDescent="0.25">
      <c r="S30" s="115" t="s">
        <v>74</v>
      </c>
      <c r="T30" s="115"/>
      <c r="U30" s="116"/>
      <c r="V30" s="116">
        <v>6933</v>
      </c>
      <c r="W30" s="116">
        <v>7089</v>
      </c>
      <c r="X30" s="116">
        <v>7119</v>
      </c>
      <c r="Y30" s="112">
        <v>7580</v>
      </c>
      <c r="Z30" s="112">
        <v>7748</v>
      </c>
      <c r="AB30" s="117">
        <f t="shared" si="2"/>
        <v>8.9917370717667811E-2</v>
      </c>
    </row>
    <row r="31" spans="1:28" x14ac:dyDescent="0.25">
      <c r="S31" s="115" t="s">
        <v>75</v>
      </c>
      <c r="T31" s="115"/>
      <c r="U31" s="116"/>
      <c r="V31" s="116">
        <v>9884</v>
      </c>
      <c r="W31" s="116">
        <v>10193</v>
      </c>
      <c r="X31" s="116">
        <v>11383</v>
      </c>
      <c r="Y31" s="112">
        <v>12671</v>
      </c>
      <c r="Z31" s="112">
        <v>13689</v>
      </c>
      <c r="AB31" s="117">
        <f t="shared" si="2"/>
        <v>0.15886407947265807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1308</v>
      </c>
      <c r="W32" s="116">
        <v>1328</v>
      </c>
      <c r="X32" s="116">
        <v>1343</v>
      </c>
      <c r="Y32" s="112">
        <v>1413</v>
      </c>
      <c r="Z32" s="112">
        <v>1601</v>
      </c>
      <c r="AB32" s="117">
        <f t="shared" si="2"/>
        <v>1.8579983288459754E-2</v>
      </c>
    </row>
    <row r="33" spans="19:32" x14ac:dyDescent="0.25">
      <c r="S33" s="115" t="s">
        <v>77</v>
      </c>
      <c r="T33" s="115"/>
      <c r="U33" s="116"/>
      <c r="V33" s="116">
        <v>3021</v>
      </c>
      <c r="W33" s="116">
        <v>3038</v>
      </c>
      <c r="X33" s="116">
        <v>3090</v>
      </c>
      <c r="Y33" s="112">
        <v>3433</v>
      </c>
      <c r="Z33" s="112">
        <v>3375</v>
      </c>
      <c r="AB33" s="117">
        <f t="shared" si="2"/>
        <v>3.9167672453811163E-2</v>
      </c>
    </row>
    <row r="34" spans="19:32" x14ac:dyDescent="0.25">
      <c r="S34" s="118" t="s">
        <v>53</v>
      </c>
      <c r="T34" s="118"/>
      <c r="U34" s="119"/>
      <c r="V34" s="119">
        <v>75180</v>
      </c>
      <c r="W34" s="119">
        <v>74392</v>
      </c>
      <c r="X34" s="119">
        <v>77011</v>
      </c>
      <c r="Y34" s="120">
        <v>84842</v>
      </c>
      <c r="Z34" s="120">
        <v>86168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47602</v>
      </c>
      <c r="W37" s="112">
        <v>47469</v>
      </c>
      <c r="X37" s="112">
        <v>47631</v>
      </c>
      <c r="Y37" s="112">
        <v>47568</v>
      </c>
      <c r="Z37" s="112">
        <v>48128</v>
      </c>
      <c r="AB37" s="132">
        <f>Z37/Z40*100</f>
        <v>81.54385727114078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8018</v>
      </c>
      <c r="W38" s="112">
        <v>8199</v>
      </c>
      <c r="X38" s="112">
        <v>8460</v>
      </c>
      <c r="Y38" s="112">
        <v>10413</v>
      </c>
      <c r="Z38" s="112">
        <v>10893</v>
      </c>
      <c r="AB38" s="132">
        <f>Z38/Z40*100</f>
        <v>18.45614272885922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55620</v>
      </c>
      <c r="W40" s="112">
        <v>55668</v>
      </c>
      <c r="X40" s="112">
        <v>56091</v>
      </c>
      <c r="Y40" s="112">
        <v>57981</v>
      </c>
      <c r="Z40" s="112">
        <v>59021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42</v>
      </c>
      <c r="W44" s="112">
        <v>32</v>
      </c>
      <c r="X44" s="112">
        <v>47</v>
      </c>
      <c r="Y44" s="112">
        <v>43</v>
      </c>
      <c r="Z44" s="112">
        <v>49</v>
      </c>
    </row>
    <row r="45" spans="19:32" x14ac:dyDescent="0.25">
      <c r="S45" s="115" t="s">
        <v>37</v>
      </c>
      <c r="T45" s="115"/>
      <c r="U45" s="112"/>
      <c r="V45" s="112">
        <v>687</v>
      </c>
      <c r="W45" s="112">
        <v>711</v>
      </c>
      <c r="X45" s="112">
        <v>890</v>
      </c>
      <c r="Y45" s="112">
        <v>1081</v>
      </c>
      <c r="Z45" s="112">
        <v>1047</v>
      </c>
    </row>
    <row r="46" spans="19:32" x14ac:dyDescent="0.25">
      <c r="S46" s="115" t="s">
        <v>38</v>
      </c>
      <c r="T46" s="115"/>
      <c r="U46" s="112"/>
      <c r="V46" s="112">
        <v>2208</v>
      </c>
      <c r="W46" s="112">
        <v>1979</v>
      </c>
      <c r="X46" s="112">
        <v>2141</v>
      </c>
      <c r="Y46" s="112">
        <v>2584</v>
      </c>
      <c r="Z46" s="112">
        <v>2702</v>
      </c>
    </row>
    <row r="47" spans="19:32" x14ac:dyDescent="0.25">
      <c r="S47" s="115" t="s">
        <v>39</v>
      </c>
      <c r="T47" s="115"/>
      <c r="U47" s="112"/>
      <c r="V47" s="112">
        <v>3574</v>
      </c>
      <c r="W47" s="112">
        <v>3623</v>
      </c>
      <c r="X47" s="112">
        <v>3744</v>
      </c>
      <c r="Y47" s="112">
        <v>4179</v>
      </c>
      <c r="Z47" s="112">
        <v>4297</v>
      </c>
    </row>
    <row r="48" spans="19:32" x14ac:dyDescent="0.25">
      <c r="S48" s="115" t="s">
        <v>40</v>
      </c>
      <c r="T48" s="115"/>
      <c r="U48" s="112"/>
      <c r="V48" s="112">
        <v>4134</v>
      </c>
      <c r="W48" s="112">
        <v>4164</v>
      </c>
      <c r="X48" s="112">
        <v>4562</v>
      </c>
      <c r="Y48" s="112">
        <v>5297</v>
      </c>
      <c r="Z48" s="112">
        <v>5702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4062</v>
      </c>
      <c r="W49" s="112">
        <v>4060</v>
      </c>
      <c r="X49" s="112">
        <v>4199</v>
      </c>
      <c r="Y49" s="112">
        <v>4706</v>
      </c>
      <c r="Z49" s="112">
        <v>4742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Tea Tree Gully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4310</v>
      </c>
      <c r="W50" s="112">
        <v>4292</v>
      </c>
      <c r="X50" s="112">
        <v>4351</v>
      </c>
      <c r="Y50" s="112">
        <v>4777</v>
      </c>
      <c r="Z50" s="112">
        <v>4660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3755</v>
      </c>
      <c r="W51" s="112">
        <v>3744</v>
      </c>
      <c r="X51" s="112">
        <v>3949</v>
      </c>
      <c r="Y51" s="112">
        <v>4259</v>
      </c>
      <c r="Z51" s="112">
        <v>4543</v>
      </c>
    </row>
    <row r="52" spans="1:26" ht="15" customHeight="1" x14ac:dyDescent="0.25">
      <c r="S52" s="115" t="s">
        <v>44</v>
      </c>
      <c r="T52" s="115"/>
      <c r="U52" s="112"/>
      <c r="V52" s="112">
        <v>3859</v>
      </c>
      <c r="W52" s="112">
        <v>3728</v>
      </c>
      <c r="X52" s="112">
        <v>3687</v>
      </c>
      <c r="Y52" s="112">
        <v>3809</v>
      </c>
      <c r="Z52" s="112">
        <v>3762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3499</v>
      </c>
      <c r="W53" s="112">
        <v>3559</v>
      </c>
      <c r="X53" s="112">
        <v>3572</v>
      </c>
      <c r="Y53" s="112">
        <v>3781</v>
      </c>
      <c r="Z53" s="112">
        <v>3695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3147</v>
      </c>
      <c r="W54" s="112">
        <v>3141</v>
      </c>
      <c r="X54" s="112">
        <v>3226</v>
      </c>
      <c r="Y54" s="112">
        <v>3279</v>
      </c>
      <c r="Z54" s="112">
        <v>3293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2464</v>
      </c>
      <c r="W55" s="112">
        <v>2415</v>
      </c>
      <c r="X55" s="112">
        <v>2383</v>
      </c>
      <c r="Y55" s="112">
        <v>2605</v>
      </c>
      <c r="Z55" s="112">
        <v>2569</v>
      </c>
    </row>
    <row r="56" spans="1:26" ht="15" customHeight="1" x14ac:dyDescent="0.25">
      <c r="S56" s="115" t="s">
        <v>48</v>
      </c>
      <c r="T56" s="115"/>
      <c r="U56" s="112"/>
      <c r="V56" s="112">
        <v>1337</v>
      </c>
      <c r="W56" s="112">
        <v>1302</v>
      </c>
      <c r="X56" s="112">
        <v>1287</v>
      </c>
      <c r="Y56" s="112">
        <v>1406</v>
      </c>
      <c r="Z56" s="112">
        <v>1426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492</v>
      </c>
      <c r="W57" s="112">
        <v>505</v>
      </c>
      <c r="X57" s="112">
        <v>486</v>
      </c>
      <c r="Y57" s="112">
        <v>543</v>
      </c>
      <c r="Z57" s="112">
        <v>524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123</v>
      </c>
      <c r="W58" s="112">
        <v>139</v>
      </c>
      <c r="X58" s="112">
        <v>149</v>
      </c>
      <c r="Y58" s="112">
        <v>195</v>
      </c>
      <c r="Z58" s="112">
        <v>198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71</v>
      </c>
      <c r="W59" s="112">
        <v>70</v>
      </c>
      <c r="X59" s="112">
        <v>65</v>
      </c>
      <c r="Y59" s="112">
        <v>62</v>
      </c>
      <c r="Z59" s="112">
        <v>66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51</v>
      </c>
      <c r="W60" s="112">
        <v>44</v>
      </c>
      <c r="X60" s="112">
        <v>44</v>
      </c>
      <c r="Y60" s="112">
        <v>34</v>
      </c>
      <c r="Z60" s="112">
        <v>43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37814</v>
      </c>
      <c r="W61" s="112">
        <v>37504</v>
      </c>
      <c r="X61" s="112">
        <v>38782</v>
      </c>
      <c r="Y61" s="112">
        <v>42653</v>
      </c>
      <c r="Z61" s="112">
        <v>43313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44</v>
      </c>
      <c r="W63" s="112">
        <v>42</v>
      </c>
      <c r="X63" s="112">
        <v>82</v>
      </c>
      <c r="Y63" s="112">
        <v>102</v>
      </c>
      <c r="Z63" s="112">
        <v>74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909</v>
      </c>
      <c r="W64" s="112">
        <v>917</v>
      </c>
      <c r="X64" s="112">
        <v>941</v>
      </c>
      <c r="Y64" s="112">
        <v>1197</v>
      </c>
      <c r="Z64" s="112">
        <v>1229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Tea Tree Gully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2457</v>
      </c>
      <c r="W65" s="112">
        <v>2262</v>
      </c>
      <c r="X65" s="112">
        <v>2524</v>
      </c>
      <c r="Y65" s="112">
        <v>2831</v>
      </c>
      <c r="Z65" s="112">
        <v>2859</v>
      </c>
    </row>
    <row r="66" spans="1:26" x14ac:dyDescent="0.25">
      <c r="S66" s="115" t="s">
        <v>39</v>
      </c>
      <c r="T66" s="115"/>
      <c r="U66" s="112"/>
      <c r="V66" s="112">
        <v>3644</v>
      </c>
      <c r="W66" s="112">
        <v>3568</v>
      </c>
      <c r="X66" s="112">
        <v>3742</v>
      </c>
      <c r="Y66" s="112">
        <v>4234</v>
      </c>
      <c r="Z66" s="112">
        <v>4249</v>
      </c>
    </row>
    <row r="67" spans="1:26" x14ac:dyDescent="0.25">
      <c r="S67" s="115" t="s">
        <v>40</v>
      </c>
      <c r="T67" s="115"/>
      <c r="U67" s="112"/>
      <c r="V67" s="112">
        <v>3909</v>
      </c>
      <c r="W67" s="112">
        <v>3793</v>
      </c>
      <c r="X67" s="112">
        <v>4007</v>
      </c>
      <c r="Y67" s="112">
        <v>4669</v>
      </c>
      <c r="Z67" s="112">
        <v>4949</v>
      </c>
    </row>
    <row r="68" spans="1:26" x14ac:dyDescent="0.25">
      <c r="S68" s="115" t="s">
        <v>41</v>
      </c>
      <c r="T68" s="115"/>
      <c r="U68" s="112"/>
      <c r="V68" s="112">
        <v>3845</v>
      </c>
      <c r="W68" s="112">
        <v>3914</v>
      </c>
      <c r="X68" s="112">
        <v>3953</v>
      </c>
      <c r="Y68" s="112">
        <v>4336</v>
      </c>
      <c r="Z68" s="112">
        <v>4736</v>
      </c>
    </row>
    <row r="69" spans="1:26" x14ac:dyDescent="0.25">
      <c r="S69" s="115" t="s">
        <v>42</v>
      </c>
      <c r="T69" s="115"/>
      <c r="U69" s="112"/>
      <c r="V69" s="112">
        <v>4069</v>
      </c>
      <c r="W69" s="112">
        <v>4073</v>
      </c>
      <c r="X69" s="112">
        <v>4256</v>
      </c>
      <c r="Y69" s="112">
        <v>4646</v>
      </c>
      <c r="Z69" s="112">
        <v>4677</v>
      </c>
    </row>
    <row r="70" spans="1:26" x14ac:dyDescent="0.25">
      <c r="S70" s="115" t="s">
        <v>43</v>
      </c>
      <c r="T70" s="115"/>
      <c r="U70" s="112"/>
      <c r="V70" s="112">
        <v>3612</v>
      </c>
      <c r="W70" s="112">
        <v>3613</v>
      </c>
      <c r="X70" s="112">
        <v>3750</v>
      </c>
      <c r="Y70" s="112">
        <v>4149</v>
      </c>
      <c r="Z70" s="112">
        <v>4392</v>
      </c>
    </row>
    <row r="71" spans="1:26" x14ac:dyDescent="0.25">
      <c r="S71" s="115" t="s">
        <v>44</v>
      </c>
      <c r="T71" s="115"/>
      <c r="U71" s="112"/>
      <c r="V71" s="112">
        <v>3858</v>
      </c>
      <c r="W71" s="112">
        <v>3776</v>
      </c>
      <c r="X71" s="112">
        <v>3796</v>
      </c>
      <c r="Y71" s="112">
        <v>3935</v>
      </c>
      <c r="Z71" s="112">
        <v>3832</v>
      </c>
    </row>
    <row r="72" spans="1:26" x14ac:dyDescent="0.25">
      <c r="S72" s="115" t="s">
        <v>45</v>
      </c>
      <c r="T72" s="115"/>
      <c r="U72" s="112"/>
      <c r="V72" s="112">
        <v>3758</v>
      </c>
      <c r="W72" s="112">
        <v>3704</v>
      </c>
      <c r="X72" s="112">
        <v>3779</v>
      </c>
      <c r="Y72" s="112">
        <v>4022</v>
      </c>
      <c r="Z72" s="112">
        <v>3897</v>
      </c>
    </row>
    <row r="73" spans="1:26" x14ac:dyDescent="0.25">
      <c r="S73" s="115" t="s">
        <v>46</v>
      </c>
      <c r="T73" s="115"/>
      <c r="U73" s="112"/>
      <c r="V73" s="112">
        <v>3327</v>
      </c>
      <c r="W73" s="112">
        <v>3259</v>
      </c>
      <c r="X73" s="112">
        <v>3264</v>
      </c>
      <c r="Y73" s="112">
        <v>3467</v>
      </c>
      <c r="Z73" s="112">
        <v>3470</v>
      </c>
    </row>
    <row r="74" spans="1:26" x14ac:dyDescent="0.25">
      <c r="S74" s="115" t="s">
        <v>47</v>
      </c>
      <c r="T74" s="115"/>
      <c r="U74" s="112"/>
      <c r="V74" s="112">
        <v>2334</v>
      </c>
      <c r="W74" s="112">
        <v>2343</v>
      </c>
      <c r="X74" s="112">
        <v>2451</v>
      </c>
      <c r="Y74" s="112">
        <v>2627</v>
      </c>
      <c r="Z74" s="112">
        <v>2590</v>
      </c>
    </row>
    <row r="75" spans="1:26" x14ac:dyDescent="0.25">
      <c r="S75" s="115" t="s">
        <v>48</v>
      </c>
      <c r="T75" s="115"/>
      <c r="U75" s="112"/>
      <c r="V75" s="112">
        <v>1051</v>
      </c>
      <c r="W75" s="112">
        <v>1047</v>
      </c>
      <c r="X75" s="112">
        <v>1077</v>
      </c>
      <c r="Y75" s="112">
        <v>1276</v>
      </c>
      <c r="Z75" s="112">
        <v>1223</v>
      </c>
    </row>
    <row r="76" spans="1:26" x14ac:dyDescent="0.25">
      <c r="S76" s="115" t="s">
        <v>49</v>
      </c>
      <c r="T76" s="115"/>
      <c r="U76" s="112"/>
      <c r="V76" s="112">
        <v>310</v>
      </c>
      <c r="W76" s="112">
        <v>335</v>
      </c>
      <c r="X76" s="112">
        <v>340</v>
      </c>
      <c r="Y76" s="112">
        <v>397</v>
      </c>
      <c r="Z76" s="112">
        <v>352</v>
      </c>
    </row>
    <row r="77" spans="1:26" x14ac:dyDescent="0.25">
      <c r="S77" s="115" t="s">
        <v>50</v>
      </c>
      <c r="T77" s="115"/>
      <c r="U77" s="112"/>
      <c r="V77" s="112">
        <v>129</v>
      </c>
      <c r="W77" s="112">
        <v>118</v>
      </c>
      <c r="X77" s="112">
        <v>103</v>
      </c>
      <c r="Y77" s="112">
        <v>144</v>
      </c>
      <c r="Z77" s="112">
        <v>152</v>
      </c>
    </row>
    <row r="78" spans="1:26" x14ac:dyDescent="0.25">
      <c r="S78" s="115" t="s">
        <v>51</v>
      </c>
      <c r="T78" s="115"/>
      <c r="U78" s="112"/>
      <c r="V78" s="112">
        <v>73</v>
      </c>
      <c r="W78" s="112">
        <v>69</v>
      </c>
      <c r="X78" s="112">
        <v>80</v>
      </c>
      <c r="Y78" s="112">
        <v>62</v>
      </c>
      <c r="Z78" s="112">
        <v>75</v>
      </c>
    </row>
    <row r="79" spans="1:26" x14ac:dyDescent="0.25">
      <c r="S79" s="115" t="s">
        <v>52</v>
      </c>
      <c r="T79" s="115"/>
      <c r="U79" s="112"/>
      <c r="V79" s="112">
        <v>46</v>
      </c>
      <c r="W79" s="112">
        <v>55</v>
      </c>
      <c r="X79" s="112">
        <v>43</v>
      </c>
      <c r="Y79" s="112">
        <v>55</v>
      </c>
      <c r="Z79" s="112">
        <v>61</v>
      </c>
    </row>
    <row r="80" spans="1:26" x14ac:dyDescent="0.25">
      <c r="S80" s="118" t="s">
        <v>53</v>
      </c>
      <c r="T80" s="118"/>
      <c r="U80" s="112"/>
      <c r="V80" s="112">
        <v>37369</v>
      </c>
      <c r="W80" s="112">
        <v>36886</v>
      </c>
      <c r="X80" s="112">
        <v>38188</v>
      </c>
      <c r="Y80" s="112">
        <v>42148</v>
      </c>
      <c r="Z80" s="112">
        <v>42815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Tea Tree Gully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3420</v>
      </c>
      <c r="W83" s="112">
        <v>3468</v>
      </c>
      <c r="X83" s="112">
        <v>3469</v>
      </c>
      <c r="Y83" s="112">
        <v>3572</v>
      </c>
      <c r="Z83" s="112">
        <v>3600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4038</v>
      </c>
      <c r="W84" s="112">
        <v>4052</v>
      </c>
      <c r="X84" s="112">
        <v>4168</v>
      </c>
      <c r="Y84" s="112">
        <v>4423</v>
      </c>
      <c r="Z84" s="112">
        <v>4693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5549</v>
      </c>
      <c r="W85" s="112">
        <v>5475</v>
      </c>
      <c r="X85" s="112">
        <v>5489</v>
      </c>
      <c r="Y85" s="112">
        <v>5595</v>
      </c>
      <c r="Z85" s="112">
        <v>5505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86,169</v>
      </c>
      <c r="D86" s="94">
        <f t="shared" ref="D86:D91" si="4">AD4</f>
        <v>1.5664780763790631E-2</v>
      </c>
      <c r="E86" s="95">
        <f t="shared" ref="E86:E91" si="5">AD4</f>
        <v>1.5664780763790631E-2</v>
      </c>
      <c r="F86" s="94">
        <f t="shared" ref="F86:F91" si="6">AF4</f>
        <v>0.14615394847102325</v>
      </c>
      <c r="G86" s="95">
        <f t="shared" ref="G86:G91" si="7">AF4</f>
        <v>0.14615394847102325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1914</v>
      </c>
      <c r="W86" s="112">
        <v>1969</v>
      </c>
      <c r="X86" s="112">
        <v>2060</v>
      </c>
      <c r="Y86" s="112">
        <v>2156</v>
      </c>
      <c r="Z86" s="112">
        <v>2272</v>
      </c>
    </row>
    <row r="87" spans="1:30" ht="15" customHeight="1" x14ac:dyDescent="0.25">
      <c r="A87" s="96" t="s">
        <v>4</v>
      </c>
      <c r="B87" s="49"/>
      <c r="C87" s="97" t="str">
        <f t="shared" si="3"/>
        <v>43,310</v>
      </c>
      <c r="D87" s="94">
        <f t="shared" si="4"/>
        <v>1.5379565808599338E-2</v>
      </c>
      <c r="E87" s="95">
        <f t="shared" si="5"/>
        <v>1.5379565808599338E-2</v>
      </c>
      <c r="F87" s="94">
        <f t="shared" si="6"/>
        <v>0.14531270659791096</v>
      </c>
      <c r="G87" s="95">
        <f t="shared" si="7"/>
        <v>0.14531270659791096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1841</v>
      </c>
      <c r="W87" s="112">
        <v>1850</v>
      </c>
      <c r="X87" s="112">
        <v>1840</v>
      </c>
      <c r="Y87" s="112">
        <v>1930</v>
      </c>
      <c r="Z87" s="112">
        <v>1960</v>
      </c>
    </row>
    <row r="88" spans="1:30" ht="15" customHeight="1" x14ac:dyDescent="0.25">
      <c r="A88" s="96" t="s">
        <v>5</v>
      </c>
      <c r="B88" s="49"/>
      <c r="C88" s="97" t="str">
        <f t="shared" si="3"/>
        <v>42,814</v>
      </c>
      <c r="D88" s="94">
        <f t="shared" si="4"/>
        <v>1.5873769130383186E-2</v>
      </c>
      <c r="E88" s="95">
        <f t="shared" si="5"/>
        <v>1.5873769130383186E-2</v>
      </c>
      <c r="F88" s="94">
        <f t="shared" si="6"/>
        <v>0.14570901014209636</v>
      </c>
      <c r="G88" s="95">
        <f t="shared" si="7"/>
        <v>0.14570901014209636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1784</v>
      </c>
      <c r="W88" s="112">
        <v>1800</v>
      </c>
      <c r="X88" s="112">
        <v>1860</v>
      </c>
      <c r="Y88" s="112">
        <v>1964</v>
      </c>
      <c r="Z88" s="112">
        <v>1975</v>
      </c>
    </row>
    <row r="89" spans="1:30" ht="15" customHeight="1" x14ac:dyDescent="0.25">
      <c r="A89" s="49" t="s">
        <v>6</v>
      </c>
      <c r="B89" s="49"/>
      <c r="C89" s="97" t="str">
        <f t="shared" si="3"/>
        <v>59,024</v>
      </c>
      <c r="D89" s="94">
        <f t="shared" si="4"/>
        <v>1.8076445425693421E-2</v>
      </c>
      <c r="E89" s="95">
        <f t="shared" si="5"/>
        <v>1.8076445425693421E-2</v>
      </c>
      <c r="F89" s="94">
        <f t="shared" si="6"/>
        <v>6.112469437652801E-2</v>
      </c>
      <c r="G89" s="95">
        <f t="shared" si="7"/>
        <v>6.112469437652801E-2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2176</v>
      </c>
      <c r="W89" s="112">
        <v>2177</v>
      </c>
      <c r="X89" s="112">
        <v>2251</v>
      </c>
      <c r="Y89" s="112">
        <v>2278</v>
      </c>
      <c r="Z89" s="112">
        <v>2242</v>
      </c>
    </row>
    <row r="90" spans="1:30" ht="15" customHeight="1" x14ac:dyDescent="0.25">
      <c r="A90" s="49" t="s">
        <v>95</v>
      </c>
      <c r="B90" s="49"/>
      <c r="C90" s="97" t="str">
        <f t="shared" si="3"/>
        <v>$52,152</v>
      </c>
      <c r="D90" s="94">
        <f t="shared" si="4"/>
        <v>4.6784557719875552E-2</v>
      </c>
      <c r="E90" s="95">
        <f t="shared" si="5"/>
        <v>4.6784557719875552E-2</v>
      </c>
      <c r="F90" s="94">
        <f t="shared" si="6"/>
        <v>8.163265306122458E-2</v>
      </c>
      <c r="G90" s="95">
        <f t="shared" si="7"/>
        <v>8.163265306122458E-2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2945</v>
      </c>
      <c r="W90" s="112">
        <v>2915</v>
      </c>
      <c r="X90" s="112">
        <v>2912</v>
      </c>
      <c r="Y90" s="112">
        <v>3033</v>
      </c>
      <c r="Z90" s="112">
        <v>3149</v>
      </c>
    </row>
    <row r="91" spans="1:30" ht="15" customHeight="1" x14ac:dyDescent="0.25">
      <c r="A91" s="49" t="s">
        <v>7</v>
      </c>
      <c r="B91" s="49"/>
      <c r="C91" s="97" t="str">
        <f t="shared" si="3"/>
        <v>$3,926.2 mil</v>
      </c>
      <c r="D91" s="94">
        <f t="shared" si="4"/>
        <v>7.1846452592181143E-2</v>
      </c>
      <c r="E91" s="95">
        <f t="shared" si="5"/>
        <v>7.1846452592181143E-2</v>
      </c>
      <c r="F91" s="94">
        <f t="shared" si="6"/>
        <v>0.22979320699759742</v>
      </c>
      <c r="G91" s="95">
        <f t="shared" si="7"/>
        <v>0.22979320699759742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28359</v>
      </c>
      <c r="W91" s="112">
        <v>28368</v>
      </c>
      <c r="X91" s="112">
        <v>28604</v>
      </c>
      <c r="Y91" s="112">
        <v>29555</v>
      </c>
      <c r="Z91" s="112">
        <v>30182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2242</v>
      </c>
      <c r="W93" s="112">
        <v>2276</v>
      </c>
      <c r="X93" s="112">
        <v>2273</v>
      </c>
      <c r="Y93" s="112">
        <v>2379</v>
      </c>
      <c r="Z93" s="112">
        <v>2478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5704</v>
      </c>
      <c r="W94" s="112">
        <v>5804</v>
      </c>
      <c r="X94" s="112">
        <v>5965</v>
      </c>
      <c r="Y94" s="112">
        <v>6287</v>
      </c>
      <c r="Z94" s="112">
        <v>6405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911</v>
      </c>
      <c r="W95" s="112">
        <v>955</v>
      </c>
      <c r="X95" s="112">
        <v>951</v>
      </c>
      <c r="Y95" s="112">
        <v>1005</v>
      </c>
      <c r="Z95" s="112">
        <v>1083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4566</v>
      </c>
      <c r="W96" s="112">
        <v>4698</v>
      </c>
      <c r="X96" s="112">
        <v>4851</v>
      </c>
      <c r="Y96" s="112">
        <v>4997</v>
      </c>
      <c r="Z96" s="112">
        <v>5161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6217</v>
      </c>
      <c r="W97" s="112">
        <v>6077</v>
      </c>
      <c r="X97" s="112">
        <v>5901</v>
      </c>
      <c r="Y97" s="112">
        <v>5931</v>
      </c>
      <c r="Z97" s="112">
        <v>5910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2959</v>
      </c>
      <c r="W98" s="112">
        <v>2921</v>
      </c>
      <c r="X98" s="112">
        <v>2888</v>
      </c>
      <c r="Y98" s="112">
        <v>2986</v>
      </c>
      <c r="Z98" s="112">
        <v>2896</v>
      </c>
    </row>
    <row r="99" spans="1:32" ht="15" customHeight="1" x14ac:dyDescent="0.25">
      <c r="S99" s="115" t="s">
        <v>188</v>
      </c>
      <c r="T99" s="115"/>
      <c r="U99" s="112"/>
      <c r="V99" s="112">
        <v>185</v>
      </c>
      <c r="W99" s="112">
        <v>174</v>
      </c>
      <c r="X99" s="112">
        <v>194</v>
      </c>
      <c r="Y99" s="112">
        <v>199</v>
      </c>
      <c r="Z99" s="112">
        <v>228</v>
      </c>
    </row>
    <row r="100" spans="1:32" ht="15" customHeight="1" x14ac:dyDescent="0.25">
      <c r="S100" s="115" t="s">
        <v>58</v>
      </c>
      <c r="T100" s="115"/>
      <c r="U100" s="112"/>
      <c r="V100" s="112">
        <v>1204</v>
      </c>
      <c r="W100" s="112">
        <v>1239</v>
      </c>
      <c r="X100" s="112">
        <v>1258</v>
      </c>
      <c r="Y100" s="112">
        <v>1330</v>
      </c>
      <c r="Z100" s="112">
        <v>1338</v>
      </c>
    </row>
    <row r="101" spans="1:32" x14ac:dyDescent="0.25">
      <c r="A101" s="18"/>
      <c r="S101" s="118" t="s">
        <v>53</v>
      </c>
      <c r="T101" s="118"/>
      <c r="U101" s="112"/>
      <c r="V101" s="112">
        <v>27262</v>
      </c>
      <c r="W101" s="112">
        <v>27299</v>
      </c>
      <c r="X101" s="112">
        <v>27443</v>
      </c>
      <c r="Y101" s="112">
        <v>28385</v>
      </c>
      <c r="Z101" s="112">
        <v>28804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55234</v>
      </c>
      <c r="W104" s="112">
        <v>57778</v>
      </c>
      <c r="X104" s="112">
        <v>58410</v>
      </c>
      <c r="Y104" s="112">
        <v>64389</v>
      </c>
      <c r="Z104" s="112">
        <v>65618</v>
      </c>
      <c r="AB104" s="109" t="str">
        <f>TEXT(Z104,"###,###")</f>
        <v>65,618</v>
      </c>
      <c r="AD104" s="130">
        <f>Z104/($Z$4)*100</f>
        <v>76.15035569636413</v>
      </c>
      <c r="AF104" s="109"/>
    </row>
    <row r="105" spans="1:32" x14ac:dyDescent="0.25">
      <c r="S105" s="115" t="s">
        <v>17</v>
      </c>
      <c r="T105" s="115"/>
      <c r="U105" s="112"/>
      <c r="V105" s="112">
        <v>15074</v>
      </c>
      <c r="W105" s="112">
        <v>14378</v>
      </c>
      <c r="X105" s="112">
        <v>14275</v>
      </c>
      <c r="Y105" s="112">
        <v>16084</v>
      </c>
      <c r="Z105" s="112">
        <v>15971</v>
      </c>
      <c r="AB105" s="109" t="str">
        <f>TEXT(Z105,"###,###")</f>
        <v>15,971</v>
      </c>
      <c r="AD105" s="130">
        <f>Z105/($Z$4)*100</f>
        <v>18.534507769615523</v>
      </c>
      <c r="AF105" s="109"/>
    </row>
    <row r="106" spans="1:32" x14ac:dyDescent="0.25">
      <c r="S106" s="118" t="s">
        <v>53</v>
      </c>
      <c r="T106" s="118"/>
      <c r="U106" s="120"/>
      <c r="V106" s="120">
        <v>70308</v>
      </c>
      <c r="W106" s="120">
        <v>72156</v>
      </c>
      <c r="X106" s="120">
        <v>72685</v>
      </c>
      <c r="Y106" s="120">
        <v>80473</v>
      </c>
      <c r="Z106" s="120">
        <v>81589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8834</v>
      </c>
      <c r="W108" s="112">
        <v>9230</v>
      </c>
      <c r="X108" s="112">
        <v>9295</v>
      </c>
      <c r="Y108" s="112">
        <v>10089</v>
      </c>
      <c r="Z108" s="112">
        <v>9681</v>
      </c>
      <c r="AB108" s="109" t="str">
        <f>TEXT(Z108,"###,###")</f>
        <v>9,681</v>
      </c>
      <c r="AD108" s="130">
        <f>Z108/($Z$4)*100</f>
        <v>11.234898861539532</v>
      </c>
      <c r="AF108" s="109"/>
    </row>
    <row r="109" spans="1:32" x14ac:dyDescent="0.25">
      <c r="S109" s="115" t="s">
        <v>20</v>
      </c>
      <c r="T109" s="115"/>
      <c r="U109" s="112"/>
      <c r="V109" s="112">
        <v>9194</v>
      </c>
      <c r="W109" s="112">
        <v>9056</v>
      </c>
      <c r="X109" s="112">
        <v>10090</v>
      </c>
      <c r="Y109" s="112">
        <v>10621</v>
      </c>
      <c r="Z109" s="112">
        <v>10581</v>
      </c>
      <c r="AB109" s="109" t="str">
        <f>TEXT(Z109,"###,###")</f>
        <v>10,581</v>
      </c>
      <c r="AD109" s="130">
        <f>Z109/($Z$4)*100</f>
        <v>12.279358005779342</v>
      </c>
      <c r="AF109" s="109"/>
    </row>
    <row r="110" spans="1:32" x14ac:dyDescent="0.25">
      <c r="S110" s="115" t="s">
        <v>21</v>
      </c>
      <c r="T110" s="115"/>
      <c r="U110" s="112"/>
      <c r="V110" s="112">
        <v>16693</v>
      </c>
      <c r="W110" s="112">
        <v>15838</v>
      </c>
      <c r="X110" s="112">
        <v>16491</v>
      </c>
      <c r="Y110" s="112">
        <v>18560</v>
      </c>
      <c r="Z110" s="112">
        <v>18534</v>
      </c>
      <c r="AB110" s="109" t="str">
        <f>TEXT(Z110,"###,###")</f>
        <v>18,534</v>
      </c>
      <c r="AD110" s="130">
        <f>Z110/($Z$4)*100</f>
        <v>21.508895310378442</v>
      </c>
      <c r="AF110" s="109"/>
    </row>
    <row r="111" spans="1:32" x14ac:dyDescent="0.25">
      <c r="S111" s="115" t="s">
        <v>22</v>
      </c>
      <c r="T111" s="115"/>
      <c r="U111" s="112"/>
      <c r="V111" s="112">
        <v>35622</v>
      </c>
      <c r="W111" s="112">
        <v>35443</v>
      </c>
      <c r="X111" s="112">
        <v>36809</v>
      </c>
      <c r="Y111" s="112">
        <v>41200</v>
      </c>
      <c r="Z111" s="112">
        <v>42793</v>
      </c>
      <c r="AB111" s="109" t="str">
        <f>TEXT(Z111,"###,###")</f>
        <v>42,793</v>
      </c>
      <c r="AD111" s="130">
        <f>Z111/($Z$4)*100</f>
        <v>49.661711288282326</v>
      </c>
      <c r="AF111" s="109"/>
    </row>
    <row r="112" spans="1:32" x14ac:dyDescent="0.25">
      <c r="S112" s="118" t="s">
        <v>53</v>
      </c>
      <c r="T112" s="118"/>
      <c r="U112" s="112"/>
      <c r="V112" s="112">
        <v>75184</v>
      </c>
      <c r="W112" s="112">
        <v>74394</v>
      </c>
      <c r="X112" s="112">
        <v>77011</v>
      </c>
      <c r="Y112" s="112">
        <v>84838</v>
      </c>
      <c r="Z112" s="112">
        <v>86172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41.56</v>
      </c>
      <c r="W118" s="131">
        <v>41.65</v>
      </c>
      <c r="X118" s="131">
        <v>41.51</v>
      </c>
      <c r="Y118" s="131">
        <v>41.36</v>
      </c>
      <c r="Z118" s="131">
        <v>41.14</v>
      </c>
      <c r="AB118" s="109" t="str">
        <f>TEXT(Z118,"##.0")</f>
        <v>41.1</v>
      </c>
    </row>
    <row r="120" spans="19:32" x14ac:dyDescent="0.25">
      <c r="S120" s="101" t="s">
        <v>97</v>
      </c>
      <c r="T120" s="112"/>
      <c r="U120" s="112"/>
      <c r="V120" s="112">
        <v>48856</v>
      </c>
      <c r="W120" s="112">
        <v>48668</v>
      </c>
      <c r="X120" s="112">
        <v>48880</v>
      </c>
      <c r="Y120" s="112">
        <v>50459</v>
      </c>
      <c r="Z120" s="112">
        <v>51203</v>
      </c>
      <c r="AB120" s="109" t="str">
        <f>TEXT(Z120,"###,###")</f>
        <v>51,203</v>
      </c>
    </row>
    <row r="121" spans="19:32" x14ac:dyDescent="0.25">
      <c r="S121" s="101" t="s">
        <v>98</v>
      </c>
      <c r="T121" s="112"/>
      <c r="U121" s="112"/>
      <c r="V121" s="112">
        <v>3635</v>
      </c>
      <c r="W121" s="112">
        <v>3691</v>
      </c>
      <c r="X121" s="112">
        <v>3671</v>
      </c>
      <c r="Y121" s="112">
        <v>3516</v>
      </c>
      <c r="Z121" s="112">
        <v>3607</v>
      </c>
      <c r="AB121" s="109" t="str">
        <f>TEXT(Z121,"###,###")</f>
        <v>3,607</v>
      </c>
    </row>
    <row r="122" spans="19:32" x14ac:dyDescent="0.25">
      <c r="S122" s="101" t="s">
        <v>99</v>
      </c>
      <c r="T122" s="112"/>
      <c r="U122" s="112"/>
      <c r="V122" s="112">
        <v>3132</v>
      </c>
      <c r="W122" s="112">
        <v>3310</v>
      </c>
      <c r="X122" s="112">
        <v>3544</v>
      </c>
      <c r="Y122" s="112">
        <v>4003</v>
      </c>
      <c r="Z122" s="112">
        <v>4218</v>
      </c>
      <c r="AB122" s="109" t="str">
        <f>TEXT(Z122,"###,###")</f>
        <v>4,218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51988</v>
      </c>
      <c r="W124" s="112">
        <v>51978</v>
      </c>
      <c r="X124" s="112">
        <v>52424</v>
      </c>
      <c r="Y124" s="112">
        <v>54462</v>
      </c>
      <c r="Z124" s="112">
        <v>55421</v>
      </c>
      <c r="AB124" s="109" t="str">
        <f>TEXT(Z124,"###,###")</f>
        <v>55,421</v>
      </c>
      <c r="AD124" s="127">
        <f>Z124/$Z$7*100</f>
        <v>93.895703442667383</v>
      </c>
    </row>
    <row r="125" spans="19:32" x14ac:dyDescent="0.25">
      <c r="S125" s="101" t="s">
        <v>101</v>
      </c>
      <c r="T125" s="112"/>
      <c r="U125" s="112"/>
      <c r="V125" s="112">
        <v>6767</v>
      </c>
      <c r="W125" s="112">
        <v>7001</v>
      </c>
      <c r="X125" s="112">
        <v>7215</v>
      </c>
      <c r="Y125" s="112">
        <v>7519</v>
      </c>
      <c r="Z125" s="112">
        <v>7825</v>
      </c>
      <c r="AB125" s="109" t="str">
        <f>TEXT(Z125,"###,###")</f>
        <v>7,825</v>
      </c>
      <c r="AD125" s="127">
        <f>Z125/$Z$7*100</f>
        <v>13.25731905665492</v>
      </c>
    </row>
    <row r="127" spans="19:32" x14ac:dyDescent="0.25">
      <c r="S127" s="101" t="s">
        <v>102</v>
      </c>
      <c r="T127" s="112"/>
      <c r="U127" s="112"/>
      <c r="V127" s="112">
        <v>28355</v>
      </c>
      <c r="W127" s="112">
        <v>28366</v>
      </c>
      <c r="X127" s="112">
        <v>28605</v>
      </c>
      <c r="Y127" s="112">
        <v>29555</v>
      </c>
      <c r="Z127" s="112">
        <v>30182</v>
      </c>
      <c r="AB127" s="109" t="str">
        <f>TEXT(Z127,"###,###")</f>
        <v>30,182</v>
      </c>
      <c r="AD127" s="127">
        <f>Z127/$Z$7*100</f>
        <v>51.135131471943616</v>
      </c>
    </row>
    <row r="128" spans="19:32" x14ac:dyDescent="0.25">
      <c r="S128" s="101" t="s">
        <v>103</v>
      </c>
      <c r="T128" s="112"/>
      <c r="U128" s="112"/>
      <c r="V128" s="112">
        <v>27267</v>
      </c>
      <c r="W128" s="112">
        <v>27299</v>
      </c>
      <c r="X128" s="112">
        <v>27446</v>
      </c>
      <c r="Y128" s="112">
        <v>28388</v>
      </c>
      <c r="Z128" s="112">
        <v>28809</v>
      </c>
      <c r="AB128" s="109" t="str">
        <f>TEXT(Z128,"###,###")</f>
        <v>28,809</v>
      </c>
      <c r="AD128" s="127">
        <f>Z128/$Z$7*100</f>
        <v>48.808959067497966</v>
      </c>
    </row>
    <row r="130" spans="19:20" x14ac:dyDescent="0.25">
      <c r="S130" s="101" t="s">
        <v>261</v>
      </c>
      <c r="T130" s="127">
        <v>86.749457847655194</v>
      </c>
    </row>
    <row r="131" spans="19:20" x14ac:dyDescent="0.25">
      <c r="S131" s="101" t="s">
        <v>262</v>
      </c>
      <c r="T131" s="127">
        <v>6.1110734616427216</v>
      </c>
    </row>
    <row r="132" spans="19:20" x14ac:dyDescent="0.25">
      <c r="S132" s="101" t="s">
        <v>263</v>
      </c>
      <c r="T132" s="127">
        <v>7.146245595012199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95D6002-ED7B-4274-8C6F-04419BDEFD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6B9C57CA-47A2-4ECA-9127-1C0EC1DF03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ACA28EC-B75C-4E7A-980E-2D9855888A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EC946DF-19CB-4C03-81F7-B9724DBA5C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E6040-0116-49B7-AC77-622FD0183E7F}">
  <sheetPr codeName="Sheet6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110</v>
      </c>
      <c r="T1" s="99"/>
      <c r="U1" s="99"/>
      <c r="V1" s="99"/>
      <c r="W1" s="99"/>
      <c r="X1" s="99"/>
      <c r="Y1" s="100" t="s">
        <v>199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110</v>
      </c>
      <c r="Y3" s="105" t="s">
        <v>199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 Anangu Pitjantjatjara,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527</v>
      </c>
      <c r="W4" s="108">
        <v>564</v>
      </c>
      <c r="X4" s="108">
        <v>522</v>
      </c>
      <c r="Y4" s="108">
        <v>588</v>
      </c>
      <c r="Z4" s="108">
        <v>701</v>
      </c>
      <c r="AB4" s="109" t="str">
        <f>TEXT(Z4,"###,###")</f>
        <v>701</v>
      </c>
      <c r="AD4" s="110">
        <f>Z4/Y4-1</f>
        <v>0.19217687074829937</v>
      </c>
      <c r="AF4" s="110">
        <f>Z4/V4-1</f>
        <v>0.33017077798861472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245</v>
      </c>
      <c r="W5" s="108">
        <v>251</v>
      </c>
      <c r="X5" s="108">
        <v>211</v>
      </c>
      <c r="Y5" s="108">
        <v>270</v>
      </c>
      <c r="Z5" s="108">
        <v>298</v>
      </c>
      <c r="AB5" s="109" t="str">
        <f>TEXT(Z5,"###,###")</f>
        <v>298</v>
      </c>
      <c r="AD5" s="110">
        <f t="shared" ref="AD5:AD9" si="0">Z5/Y5-1</f>
        <v>0.10370370370370363</v>
      </c>
      <c r="AF5" s="110">
        <f t="shared" ref="AF5:AF9" si="1">Z5/V5-1</f>
        <v>0.21632653061224483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283</v>
      </c>
      <c r="W6" s="108">
        <v>315</v>
      </c>
      <c r="X6" s="108">
        <v>311</v>
      </c>
      <c r="Y6" s="108">
        <v>313</v>
      </c>
      <c r="Z6" s="108">
        <v>406</v>
      </c>
      <c r="AB6" s="109" t="str">
        <f>TEXT(Z6,"###,###")</f>
        <v>406</v>
      </c>
      <c r="AD6" s="110">
        <f t="shared" si="0"/>
        <v>0.29712460063897761</v>
      </c>
      <c r="AF6" s="110">
        <f t="shared" si="1"/>
        <v>0.43462897526501765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368</v>
      </c>
      <c r="W7" s="108">
        <v>412</v>
      </c>
      <c r="X7" s="108">
        <v>358</v>
      </c>
      <c r="Y7" s="108">
        <v>385</v>
      </c>
      <c r="Z7" s="108">
        <v>493</v>
      </c>
      <c r="AB7" s="109" t="str">
        <f>TEXT(Z7,"###,###")</f>
        <v>493</v>
      </c>
      <c r="AD7" s="110">
        <f t="shared" si="0"/>
        <v>0.28051948051948061</v>
      </c>
      <c r="AF7" s="110">
        <f t="shared" si="1"/>
        <v>0.33967391304347827</v>
      </c>
    </row>
    <row r="8" spans="1:32" ht="17.25" customHeight="1" x14ac:dyDescent="0.25">
      <c r="A8" s="62" t="s">
        <v>12</v>
      </c>
      <c r="B8" s="63"/>
      <c r="C8" s="29"/>
      <c r="D8" s="64" t="str">
        <f>AB4</f>
        <v>701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493</v>
      </c>
      <c r="P8" s="65"/>
      <c r="S8" s="107" t="s">
        <v>82</v>
      </c>
      <c r="T8" s="108"/>
      <c r="U8" s="108"/>
      <c r="V8" s="108">
        <v>17730.7</v>
      </c>
      <c r="W8" s="108">
        <v>16639.240000000002</v>
      </c>
      <c r="X8" s="108">
        <v>19056</v>
      </c>
      <c r="Y8" s="108">
        <v>24892.5</v>
      </c>
      <c r="Z8" s="108">
        <v>19866</v>
      </c>
      <c r="AB8" s="109" t="str">
        <f>TEXT(Z8,"$###,###")</f>
        <v>$19,866</v>
      </c>
      <c r="AD8" s="110">
        <f t="shared" si="0"/>
        <v>-0.20192829165411263</v>
      </c>
      <c r="AF8" s="110">
        <f t="shared" si="1"/>
        <v>0.12042953746890972</v>
      </c>
    </row>
    <row r="9" spans="1:32" x14ac:dyDescent="0.25">
      <c r="A9" s="30" t="s">
        <v>14</v>
      </c>
      <c r="B9" s="69"/>
      <c r="C9" s="70"/>
      <c r="D9" s="71">
        <f>AD104</f>
        <v>76.890156918687595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45.436105476673426</v>
      </c>
      <c r="P9" s="72" t="s">
        <v>83</v>
      </c>
      <c r="S9" s="107" t="s">
        <v>7</v>
      </c>
      <c r="T9" s="108"/>
      <c r="U9" s="108"/>
      <c r="V9" s="108">
        <v>14883249</v>
      </c>
      <c r="W9" s="108">
        <v>15808278</v>
      </c>
      <c r="X9" s="108">
        <v>16312558</v>
      </c>
      <c r="Y9" s="108">
        <v>17795938</v>
      </c>
      <c r="Z9" s="108">
        <v>20774226</v>
      </c>
      <c r="AB9" s="109" t="str">
        <f>TEXT(Z9/1000000,"$#,###.0")&amp;" mil"</f>
        <v>$20.8 mil</v>
      </c>
      <c r="AD9" s="110">
        <f t="shared" si="0"/>
        <v>0.16735774197460107</v>
      </c>
      <c r="AF9" s="110">
        <f t="shared" si="1"/>
        <v>0.39581256753817673</v>
      </c>
    </row>
    <row r="10" spans="1:32" x14ac:dyDescent="0.25">
      <c r="A10" s="30" t="s">
        <v>17</v>
      </c>
      <c r="B10" s="69"/>
      <c r="C10" s="70"/>
      <c r="D10" s="71">
        <f>AD105</f>
        <v>23.109843081312412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53.144016227180522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97.97160243407707</v>
      </c>
      <c r="P11" s="72" t="s">
        <v>83</v>
      </c>
      <c r="S11" s="107" t="s">
        <v>29</v>
      </c>
      <c r="T11" s="112"/>
      <c r="U11" s="112"/>
      <c r="V11" s="112">
        <v>522</v>
      </c>
      <c r="W11" s="112">
        <v>546</v>
      </c>
      <c r="X11" s="112">
        <v>509</v>
      </c>
      <c r="Y11" s="112">
        <v>573</v>
      </c>
      <c r="Z11" s="112">
        <v>694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0</v>
      </c>
      <c r="P12" s="72" t="s">
        <v>83</v>
      </c>
      <c r="S12" s="107" t="s">
        <v>30</v>
      </c>
      <c r="T12" s="112"/>
      <c r="U12" s="112"/>
      <c r="V12" s="112">
        <v>7</v>
      </c>
      <c r="W12" s="112">
        <v>9</v>
      </c>
      <c r="X12" s="112">
        <v>13</v>
      </c>
      <c r="Y12" s="112">
        <v>12</v>
      </c>
      <c r="Z12" s="112">
        <v>6</v>
      </c>
    </row>
    <row r="13" spans="1:32" ht="15" customHeight="1" x14ac:dyDescent="0.25">
      <c r="A13" s="30" t="s">
        <v>19</v>
      </c>
      <c r="B13" s="70"/>
      <c r="C13" s="70"/>
      <c r="D13" s="71">
        <f>AD108</f>
        <v>4.1369472182596292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0.81135902636916835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8.1312410841654774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38.9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60.342368045649074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23.877551020408163</v>
      </c>
      <c r="P15" s="72" t="s">
        <v>83</v>
      </c>
      <c r="S15" s="115" t="s">
        <v>59</v>
      </c>
      <c r="T15" s="115"/>
      <c r="U15" s="116"/>
      <c r="V15" s="116">
        <v>11</v>
      </c>
      <c r="W15" s="116">
        <v>7</v>
      </c>
      <c r="X15" s="116">
        <v>1</v>
      </c>
      <c r="Y15" s="112">
        <v>6</v>
      </c>
      <c r="Z15" s="112">
        <v>7</v>
      </c>
      <c r="AB15" s="117">
        <f t="shared" ref="AB15:AB34" si="2">IF(Z15="np",0,Z15/$Z$34)</f>
        <v>9.9715099715099714E-3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26.390870185449355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76.122448979591837</v>
      </c>
      <c r="P16" s="37" t="s">
        <v>83</v>
      </c>
      <c r="S16" s="115" t="s">
        <v>60</v>
      </c>
      <c r="T16" s="115"/>
      <c r="U16" s="116"/>
      <c r="V16" s="116">
        <v>0</v>
      </c>
      <c r="W16" s="116">
        <v>0</v>
      </c>
      <c r="X16" s="116">
        <v>0</v>
      </c>
      <c r="Y16" s="112">
        <v>0</v>
      </c>
      <c r="Z16" s="112">
        <v>0</v>
      </c>
      <c r="AB16" s="117">
        <f t="shared" si="2"/>
        <v>0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0</v>
      </c>
      <c r="W17" s="116">
        <v>0</v>
      </c>
      <c r="X17" s="116">
        <v>3</v>
      </c>
      <c r="Y17" s="112">
        <v>0</v>
      </c>
      <c r="Z17" s="112">
        <v>0</v>
      </c>
      <c r="AB17" s="117">
        <f t="shared" si="2"/>
        <v>0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7</v>
      </c>
      <c r="W18" s="116">
        <v>0</v>
      </c>
      <c r="X18" s="116">
        <v>0</v>
      </c>
      <c r="Y18" s="112">
        <v>0</v>
      </c>
      <c r="Z18" s="112">
        <v>0</v>
      </c>
      <c r="AB18" s="117">
        <f t="shared" si="2"/>
        <v>0</v>
      </c>
    </row>
    <row r="19" spans="1:28" x14ac:dyDescent="0.25">
      <c r="A19" s="61" t="str">
        <f>$S$1&amp;" ("&amp;$V$2&amp;" to "&amp;$Z$2&amp;")"</f>
        <v>Anangu Pitjantjatjara (2018-19 to 2022-23)</v>
      </c>
      <c r="B19" s="61"/>
      <c r="C19" s="61"/>
      <c r="D19" s="61"/>
      <c r="E19" s="61"/>
      <c r="F19" s="61"/>
      <c r="G19" s="61" t="str">
        <f>$S$1&amp;" ("&amp;$V$2&amp;" to "&amp;$Z$2&amp;")"</f>
        <v>Anangu Pitjantjatjara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15</v>
      </c>
      <c r="W19" s="116">
        <v>14</v>
      </c>
      <c r="X19" s="116">
        <v>12</v>
      </c>
      <c r="Y19" s="112">
        <v>21</v>
      </c>
      <c r="Z19" s="112">
        <v>14</v>
      </c>
      <c r="AB19" s="117">
        <f t="shared" si="2"/>
        <v>1.9943019943019943E-2</v>
      </c>
    </row>
    <row r="20" spans="1:28" x14ac:dyDescent="0.25">
      <c r="S20" s="115" t="s">
        <v>64</v>
      </c>
      <c r="T20" s="115"/>
      <c r="U20" s="116"/>
      <c r="V20" s="116">
        <v>6</v>
      </c>
      <c r="W20" s="116">
        <v>4</v>
      </c>
      <c r="X20" s="116">
        <v>6</v>
      </c>
      <c r="Y20" s="112">
        <v>6</v>
      </c>
      <c r="Z20" s="112">
        <v>8</v>
      </c>
      <c r="AB20" s="117">
        <f t="shared" si="2"/>
        <v>1.1396011396011397E-2</v>
      </c>
    </row>
    <row r="21" spans="1:28" x14ac:dyDescent="0.25">
      <c r="S21" s="115" t="s">
        <v>65</v>
      </c>
      <c r="T21" s="115"/>
      <c r="U21" s="116"/>
      <c r="V21" s="116">
        <v>30</v>
      </c>
      <c r="W21" s="116">
        <v>21</v>
      </c>
      <c r="X21" s="116">
        <v>30</v>
      </c>
      <c r="Y21" s="112">
        <v>35</v>
      </c>
      <c r="Z21" s="112">
        <v>51</v>
      </c>
      <c r="AB21" s="117">
        <f t="shared" si="2"/>
        <v>7.2649572649572655E-2</v>
      </c>
    </row>
    <row r="22" spans="1:28" x14ac:dyDescent="0.25">
      <c r="S22" s="115" t="s">
        <v>66</v>
      </c>
      <c r="T22" s="115"/>
      <c r="U22" s="116"/>
      <c r="V22" s="116">
        <v>0</v>
      </c>
      <c r="W22" s="116">
        <v>6</v>
      </c>
      <c r="X22" s="116">
        <v>8</v>
      </c>
      <c r="Y22" s="112">
        <v>12</v>
      </c>
      <c r="Z22" s="112">
        <v>9</v>
      </c>
      <c r="AB22" s="117">
        <f t="shared" si="2"/>
        <v>1.282051282051282E-2</v>
      </c>
    </row>
    <row r="23" spans="1:28" x14ac:dyDescent="0.25">
      <c r="S23" s="115" t="s">
        <v>67</v>
      </c>
      <c r="T23" s="115"/>
      <c r="U23" s="116"/>
      <c r="V23" s="116">
        <v>5</v>
      </c>
      <c r="W23" s="116">
        <v>0</v>
      </c>
      <c r="X23" s="116">
        <v>2</v>
      </c>
      <c r="Y23" s="112">
        <v>0</v>
      </c>
      <c r="Z23" s="112">
        <v>0</v>
      </c>
      <c r="AB23" s="117">
        <f t="shared" si="2"/>
        <v>0</v>
      </c>
    </row>
    <row r="24" spans="1:28" x14ac:dyDescent="0.25">
      <c r="S24" s="115" t="s">
        <v>68</v>
      </c>
      <c r="T24" s="115"/>
      <c r="U24" s="116"/>
      <c r="V24" s="116">
        <v>0</v>
      </c>
      <c r="W24" s="116">
        <v>0</v>
      </c>
      <c r="X24" s="116">
        <v>0</v>
      </c>
      <c r="Y24" s="112">
        <v>0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55</v>
      </c>
      <c r="W25" s="116">
        <v>67</v>
      </c>
      <c r="X25" s="116">
        <v>54</v>
      </c>
      <c r="Y25" s="112">
        <v>51</v>
      </c>
      <c r="Z25" s="112">
        <v>110</v>
      </c>
      <c r="AB25" s="117">
        <f t="shared" si="2"/>
        <v>0.15669515669515668</v>
      </c>
    </row>
    <row r="26" spans="1:28" x14ac:dyDescent="0.25">
      <c r="S26" s="115" t="s">
        <v>70</v>
      </c>
      <c r="T26" s="115"/>
      <c r="U26" s="116"/>
      <c r="V26" s="116">
        <v>14</v>
      </c>
      <c r="W26" s="116">
        <v>9</v>
      </c>
      <c r="X26" s="116">
        <v>5</v>
      </c>
      <c r="Y26" s="112">
        <v>10</v>
      </c>
      <c r="Z26" s="112">
        <v>15</v>
      </c>
      <c r="AB26" s="117">
        <f t="shared" si="2"/>
        <v>2.1367521367521368E-2</v>
      </c>
    </row>
    <row r="27" spans="1:28" x14ac:dyDescent="0.25">
      <c r="S27" s="115" t="s">
        <v>71</v>
      </c>
      <c r="T27" s="115"/>
      <c r="U27" s="116"/>
      <c r="V27" s="116">
        <v>9</v>
      </c>
      <c r="W27" s="116">
        <v>11</v>
      </c>
      <c r="X27" s="116">
        <v>6</v>
      </c>
      <c r="Y27" s="112">
        <v>17</v>
      </c>
      <c r="Z27" s="112">
        <v>9</v>
      </c>
      <c r="AB27" s="117">
        <f t="shared" si="2"/>
        <v>1.282051282051282E-2</v>
      </c>
    </row>
    <row r="28" spans="1:28" x14ac:dyDescent="0.25">
      <c r="S28" s="115" t="s">
        <v>72</v>
      </c>
      <c r="T28" s="115"/>
      <c r="U28" s="116"/>
      <c r="V28" s="116">
        <v>26</v>
      </c>
      <c r="W28" s="116">
        <v>15</v>
      </c>
      <c r="X28" s="116">
        <v>14</v>
      </c>
      <c r="Y28" s="112">
        <v>23</v>
      </c>
      <c r="Z28" s="112">
        <v>28</v>
      </c>
      <c r="AB28" s="117">
        <f t="shared" si="2"/>
        <v>3.9886039886039885E-2</v>
      </c>
    </row>
    <row r="29" spans="1:28" x14ac:dyDescent="0.25">
      <c r="S29" s="115" t="s">
        <v>73</v>
      </c>
      <c r="T29" s="115"/>
      <c r="U29" s="116"/>
      <c r="V29" s="116">
        <v>20</v>
      </c>
      <c r="W29" s="116">
        <v>16</v>
      </c>
      <c r="X29" s="116">
        <v>15</v>
      </c>
      <c r="Y29" s="112">
        <v>15</v>
      </c>
      <c r="Z29" s="112">
        <v>14</v>
      </c>
      <c r="AB29" s="117">
        <f t="shared" si="2"/>
        <v>1.9943019943019943E-2</v>
      </c>
    </row>
    <row r="30" spans="1:28" x14ac:dyDescent="0.25">
      <c r="S30" s="115" t="s">
        <v>74</v>
      </c>
      <c r="T30" s="115"/>
      <c r="U30" s="116"/>
      <c r="V30" s="116">
        <v>139</v>
      </c>
      <c r="W30" s="116">
        <v>152</v>
      </c>
      <c r="X30" s="116">
        <v>139</v>
      </c>
      <c r="Y30" s="112">
        <v>135</v>
      </c>
      <c r="Z30" s="112">
        <v>145</v>
      </c>
      <c r="AB30" s="117">
        <f t="shared" si="2"/>
        <v>0.20655270655270655</v>
      </c>
    </row>
    <row r="31" spans="1:28" x14ac:dyDescent="0.25">
      <c r="S31" s="115" t="s">
        <v>75</v>
      </c>
      <c r="T31" s="115"/>
      <c r="U31" s="116"/>
      <c r="V31" s="116">
        <v>88</v>
      </c>
      <c r="W31" s="116">
        <v>121</v>
      </c>
      <c r="X31" s="116">
        <v>138</v>
      </c>
      <c r="Y31" s="112">
        <v>167</v>
      </c>
      <c r="Z31" s="112">
        <v>186</v>
      </c>
      <c r="AB31" s="117">
        <f t="shared" si="2"/>
        <v>0.26495726495726496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6</v>
      </c>
      <c r="W32" s="116">
        <v>12</v>
      </c>
      <c r="X32" s="116">
        <v>6</v>
      </c>
      <c r="Y32" s="112">
        <v>9</v>
      </c>
      <c r="Z32" s="112">
        <v>3</v>
      </c>
      <c r="AB32" s="117">
        <f t="shared" si="2"/>
        <v>4.2735042735042739E-3</v>
      </c>
    </row>
    <row r="33" spans="19:32" x14ac:dyDescent="0.25">
      <c r="S33" s="115" t="s">
        <v>77</v>
      </c>
      <c r="T33" s="115"/>
      <c r="U33" s="116"/>
      <c r="V33" s="116">
        <v>94</v>
      </c>
      <c r="W33" s="116">
        <v>116</v>
      </c>
      <c r="X33" s="116">
        <v>80</v>
      </c>
      <c r="Y33" s="112">
        <v>76</v>
      </c>
      <c r="Z33" s="112">
        <v>103</v>
      </c>
      <c r="AB33" s="117">
        <f t="shared" si="2"/>
        <v>0.14672364672364671</v>
      </c>
    </row>
    <row r="34" spans="19:32" x14ac:dyDescent="0.25">
      <c r="S34" s="118" t="s">
        <v>53</v>
      </c>
      <c r="T34" s="118"/>
      <c r="U34" s="119"/>
      <c r="V34" s="119">
        <v>528</v>
      </c>
      <c r="W34" s="119">
        <v>560</v>
      </c>
      <c r="X34" s="119">
        <v>522</v>
      </c>
      <c r="Y34" s="120">
        <v>588</v>
      </c>
      <c r="Z34" s="120">
        <v>702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270</v>
      </c>
      <c r="W37" s="112">
        <v>331</v>
      </c>
      <c r="X37" s="112">
        <v>269</v>
      </c>
      <c r="Y37" s="112">
        <v>283</v>
      </c>
      <c r="Z37" s="112">
        <v>373</v>
      </c>
      <c r="AB37" s="132">
        <f>Z37/Z40*100</f>
        <v>76.122448979591837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92</v>
      </c>
      <c r="W38" s="112">
        <v>87</v>
      </c>
      <c r="X38" s="112">
        <v>87</v>
      </c>
      <c r="Y38" s="112">
        <v>99</v>
      </c>
      <c r="Z38" s="112">
        <v>117</v>
      </c>
      <c r="AB38" s="132">
        <f>Z38/Z40*100</f>
        <v>23.877551020408163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362</v>
      </c>
      <c r="W40" s="112">
        <v>418</v>
      </c>
      <c r="X40" s="112">
        <v>356</v>
      </c>
      <c r="Y40" s="112">
        <v>382</v>
      </c>
      <c r="Z40" s="112">
        <v>490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0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0</v>
      </c>
      <c r="W45" s="112">
        <v>0</v>
      </c>
      <c r="X45" s="112">
        <v>0</v>
      </c>
      <c r="Y45" s="112">
        <v>0</v>
      </c>
      <c r="Z45" s="112">
        <v>0</v>
      </c>
    </row>
    <row r="46" spans="19:32" x14ac:dyDescent="0.25">
      <c r="S46" s="115" t="s">
        <v>38</v>
      </c>
      <c r="T46" s="115"/>
      <c r="U46" s="112"/>
      <c r="V46" s="112">
        <v>9</v>
      </c>
      <c r="W46" s="112">
        <v>5</v>
      </c>
      <c r="X46" s="112">
        <v>11</v>
      </c>
      <c r="Y46" s="112">
        <v>8</v>
      </c>
      <c r="Z46" s="112">
        <v>14</v>
      </c>
    </row>
    <row r="47" spans="19:32" x14ac:dyDescent="0.25">
      <c r="S47" s="115" t="s">
        <v>39</v>
      </c>
      <c r="T47" s="115"/>
      <c r="U47" s="112"/>
      <c r="V47" s="112">
        <v>21</v>
      </c>
      <c r="W47" s="112">
        <v>25</v>
      </c>
      <c r="X47" s="112">
        <v>20</v>
      </c>
      <c r="Y47" s="112">
        <v>26</v>
      </c>
      <c r="Z47" s="112">
        <v>22</v>
      </c>
    </row>
    <row r="48" spans="19:32" x14ac:dyDescent="0.25">
      <c r="S48" s="115" t="s">
        <v>40</v>
      </c>
      <c r="T48" s="115"/>
      <c r="U48" s="112"/>
      <c r="V48" s="112">
        <v>47</v>
      </c>
      <c r="W48" s="112">
        <v>48</v>
      </c>
      <c r="X48" s="112">
        <v>36</v>
      </c>
      <c r="Y48" s="112">
        <v>61</v>
      </c>
      <c r="Z48" s="112">
        <v>72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37</v>
      </c>
      <c r="W49" s="112">
        <v>38</v>
      </c>
      <c r="X49" s="112">
        <v>37</v>
      </c>
      <c r="Y49" s="112">
        <v>50</v>
      </c>
      <c r="Z49" s="112">
        <v>44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Anangu Pitjantjatjara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16</v>
      </c>
      <c r="W50" s="112">
        <v>22</v>
      </c>
      <c r="X50" s="112">
        <v>32</v>
      </c>
      <c r="Y50" s="112">
        <v>21</v>
      </c>
      <c r="Z50" s="112">
        <v>21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18</v>
      </c>
      <c r="W51" s="112">
        <v>24</v>
      </c>
      <c r="X51" s="112">
        <v>11</v>
      </c>
      <c r="Y51" s="112">
        <v>11</v>
      </c>
      <c r="Z51" s="112">
        <v>17</v>
      </c>
    </row>
    <row r="52" spans="1:26" ht="15" customHeight="1" x14ac:dyDescent="0.25">
      <c r="S52" s="115" t="s">
        <v>44</v>
      </c>
      <c r="T52" s="115"/>
      <c r="U52" s="112"/>
      <c r="V52" s="112">
        <v>30</v>
      </c>
      <c r="W52" s="112">
        <v>24</v>
      </c>
      <c r="X52" s="112">
        <v>13</v>
      </c>
      <c r="Y52" s="112">
        <v>21</v>
      </c>
      <c r="Z52" s="112">
        <v>26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15</v>
      </c>
      <c r="W53" s="112">
        <v>17</v>
      </c>
      <c r="X53" s="112">
        <v>13</v>
      </c>
      <c r="Y53" s="112">
        <v>16</v>
      </c>
      <c r="Z53" s="112">
        <v>21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11</v>
      </c>
      <c r="W54" s="112">
        <v>19</v>
      </c>
      <c r="X54" s="112">
        <v>18</v>
      </c>
      <c r="Y54" s="112">
        <v>21</v>
      </c>
      <c r="Z54" s="112">
        <v>20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11</v>
      </c>
      <c r="W55" s="112">
        <v>16</v>
      </c>
      <c r="X55" s="112">
        <v>8</v>
      </c>
      <c r="Y55" s="112">
        <v>15</v>
      </c>
      <c r="Z55" s="112">
        <v>17</v>
      </c>
    </row>
    <row r="56" spans="1:26" ht="15" customHeight="1" x14ac:dyDescent="0.25">
      <c r="S56" s="115" t="s">
        <v>48</v>
      </c>
      <c r="T56" s="115"/>
      <c r="U56" s="112"/>
      <c r="V56" s="112">
        <v>7</v>
      </c>
      <c r="W56" s="112">
        <v>11</v>
      </c>
      <c r="X56" s="112">
        <v>7</v>
      </c>
      <c r="Y56" s="112">
        <v>8</v>
      </c>
      <c r="Z56" s="112">
        <v>15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7</v>
      </c>
      <c r="W57" s="112">
        <v>6</v>
      </c>
      <c r="X57" s="112">
        <v>5</v>
      </c>
      <c r="Y57" s="112">
        <v>0</v>
      </c>
      <c r="Z57" s="112">
        <v>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</v>
      </c>
      <c r="W58" s="112">
        <v>0</v>
      </c>
      <c r="X58" s="112">
        <v>0</v>
      </c>
      <c r="Y58" s="112">
        <v>0</v>
      </c>
      <c r="Z58" s="112">
        <v>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5</v>
      </c>
      <c r="W59" s="112">
        <v>0</v>
      </c>
      <c r="X59" s="112">
        <v>0</v>
      </c>
      <c r="Y59" s="112">
        <v>0</v>
      </c>
      <c r="Z59" s="112">
        <v>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0</v>
      </c>
      <c r="Y60" s="112">
        <v>0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244</v>
      </c>
      <c r="W61" s="112">
        <v>247</v>
      </c>
      <c r="X61" s="112">
        <v>211</v>
      </c>
      <c r="Y61" s="112">
        <v>271</v>
      </c>
      <c r="Z61" s="112">
        <v>295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2</v>
      </c>
      <c r="Y63" s="112">
        <v>0</v>
      </c>
      <c r="Z63" s="112">
        <v>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0</v>
      </c>
      <c r="W64" s="112">
        <v>0</v>
      </c>
      <c r="X64" s="112">
        <v>2</v>
      </c>
      <c r="Y64" s="112">
        <v>4</v>
      </c>
      <c r="Z64" s="112">
        <v>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Anangu Pitjantjatjara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15</v>
      </c>
      <c r="W65" s="112">
        <v>11</v>
      </c>
      <c r="X65" s="112">
        <v>11</v>
      </c>
      <c r="Y65" s="112">
        <v>9</v>
      </c>
      <c r="Z65" s="112">
        <v>16</v>
      </c>
    </row>
    <row r="66" spans="1:26" x14ac:dyDescent="0.25">
      <c r="S66" s="115" t="s">
        <v>39</v>
      </c>
      <c r="T66" s="115"/>
      <c r="U66" s="112"/>
      <c r="V66" s="112">
        <v>34</v>
      </c>
      <c r="W66" s="112">
        <v>30</v>
      </c>
      <c r="X66" s="112">
        <v>32</v>
      </c>
      <c r="Y66" s="112">
        <v>43</v>
      </c>
      <c r="Z66" s="112">
        <v>40</v>
      </c>
    </row>
    <row r="67" spans="1:26" x14ac:dyDescent="0.25">
      <c r="S67" s="115" t="s">
        <v>40</v>
      </c>
      <c r="T67" s="115"/>
      <c r="U67" s="112"/>
      <c r="V67" s="112">
        <v>47</v>
      </c>
      <c r="W67" s="112">
        <v>77</v>
      </c>
      <c r="X67" s="112">
        <v>70</v>
      </c>
      <c r="Y67" s="112">
        <v>69</v>
      </c>
      <c r="Z67" s="112">
        <v>61</v>
      </c>
    </row>
    <row r="68" spans="1:26" x14ac:dyDescent="0.25">
      <c r="S68" s="115" t="s">
        <v>41</v>
      </c>
      <c r="T68" s="115"/>
      <c r="U68" s="112"/>
      <c r="V68" s="112">
        <v>33</v>
      </c>
      <c r="W68" s="112">
        <v>45</v>
      </c>
      <c r="X68" s="112">
        <v>45</v>
      </c>
      <c r="Y68" s="112">
        <v>42</v>
      </c>
      <c r="Z68" s="112">
        <v>58</v>
      </c>
    </row>
    <row r="69" spans="1:26" x14ac:dyDescent="0.25">
      <c r="S69" s="115" t="s">
        <v>42</v>
      </c>
      <c r="T69" s="115"/>
      <c r="U69" s="112"/>
      <c r="V69" s="112">
        <v>37</v>
      </c>
      <c r="W69" s="112">
        <v>39</v>
      </c>
      <c r="X69" s="112">
        <v>32</v>
      </c>
      <c r="Y69" s="112">
        <v>28</v>
      </c>
      <c r="Z69" s="112">
        <v>45</v>
      </c>
    </row>
    <row r="70" spans="1:26" x14ac:dyDescent="0.25">
      <c r="S70" s="115" t="s">
        <v>43</v>
      </c>
      <c r="T70" s="115"/>
      <c r="U70" s="112"/>
      <c r="V70" s="112">
        <v>26</v>
      </c>
      <c r="W70" s="112">
        <v>23</v>
      </c>
      <c r="X70" s="112">
        <v>21</v>
      </c>
      <c r="Y70" s="112">
        <v>32</v>
      </c>
      <c r="Z70" s="112">
        <v>50</v>
      </c>
    </row>
    <row r="71" spans="1:26" x14ac:dyDescent="0.25">
      <c r="S71" s="115" t="s">
        <v>44</v>
      </c>
      <c r="T71" s="115"/>
      <c r="U71" s="112"/>
      <c r="V71" s="112">
        <v>20</v>
      </c>
      <c r="W71" s="112">
        <v>18</v>
      </c>
      <c r="X71" s="112">
        <v>28</v>
      </c>
      <c r="Y71" s="112">
        <v>14</v>
      </c>
      <c r="Z71" s="112">
        <v>26</v>
      </c>
    </row>
    <row r="72" spans="1:26" x14ac:dyDescent="0.25">
      <c r="S72" s="115" t="s">
        <v>45</v>
      </c>
      <c r="T72" s="115"/>
      <c r="U72" s="112"/>
      <c r="V72" s="112">
        <v>33</v>
      </c>
      <c r="W72" s="112">
        <v>29</v>
      </c>
      <c r="X72" s="112">
        <v>25</v>
      </c>
      <c r="Y72" s="112">
        <v>29</v>
      </c>
      <c r="Z72" s="112">
        <v>41</v>
      </c>
    </row>
    <row r="73" spans="1:26" x14ac:dyDescent="0.25">
      <c r="S73" s="115" t="s">
        <v>46</v>
      </c>
      <c r="T73" s="115"/>
      <c r="U73" s="112"/>
      <c r="V73" s="112">
        <v>20</v>
      </c>
      <c r="W73" s="112">
        <v>18</v>
      </c>
      <c r="X73" s="112">
        <v>24</v>
      </c>
      <c r="Y73" s="112">
        <v>21</v>
      </c>
      <c r="Z73" s="112">
        <v>28</v>
      </c>
    </row>
    <row r="74" spans="1:26" x14ac:dyDescent="0.25">
      <c r="S74" s="115" t="s">
        <v>47</v>
      </c>
      <c r="T74" s="115"/>
      <c r="U74" s="112"/>
      <c r="V74" s="112">
        <v>10</v>
      </c>
      <c r="W74" s="112">
        <v>12</v>
      </c>
      <c r="X74" s="112">
        <v>14</v>
      </c>
      <c r="Y74" s="112">
        <v>16</v>
      </c>
      <c r="Z74" s="112">
        <v>21</v>
      </c>
    </row>
    <row r="75" spans="1:26" x14ac:dyDescent="0.25">
      <c r="S75" s="115" t="s">
        <v>48</v>
      </c>
      <c r="T75" s="115"/>
      <c r="U75" s="112"/>
      <c r="V75" s="112">
        <v>7</v>
      </c>
      <c r="W75" s="112">
        <v>4</v>
      </c>
      <c r="X75" s="112">
        <v>1</v>
      </c>
      <c r="Y75" s="112">
        <v>10</v>
      </c>
      <c r="Z75" s="112">
        <v>12</v>
      </c>
    </row>
    <row r="76" spans="1:26" x14ac:dyDescent="0.25">
      <c r="S76" s="115" t="s">
        <v>49</v>
      </c>
      <c r="T76" s="115"/>
      <c r="U76" s="112"/>
      <c r="V76" s="112">
        <v>0</v>
      </c>
      <c r="W76" s="112">
        <v>6</v>
      </c>
      <c r="X76" s="112">
        <v>3</v>
      </c>
      <c r="Y76" s="112">
        <v>0</v>
      </c>
      <c r="Z76" s="112">
        <v>4</v>
      </c>
    </row>
    <row r="77" spans="1:26" x14ac:dyDescent="0.25">
      <c r="S77" s="115" t="s">
        <v>50</v>
      </c>
      <c r="T77" s="115"/>
      <c r="U77" s="112"/>
      <c r="V77" s="112">
        <v>0</v>
      </c>
      <c r="W77" s="112">
        <v>0</v>
      </c>
      <c r="X77" s="112">
        <v>1</v>
      </c>
      <c r="Y77" s="112">
        <v>0</v>
      </c>
      <c r="Z77" s="112">
        <v>5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0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0</v>
      </c>
      <c r="X79" s="112">
        <v>0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281</v>
      </c>
      <c r="W80" s="112">
        <v>316</v>
      </c>
      <c r="X80" s="112">
        <v>311</v>
      </c>
      <c r="Y80" s="112">
        <v>311</v>
      </c>
      <c r="Z80" s="112">
        <v>404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Anangu Pitjantjatjara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17</v>
      </c>
      <c r="W83" s="112">
        <v>13</v>
      </c>
      <c r="X83" s="112">
        <v>15</v>
      </c>
      <c r="Y83" s="112">
        <v>17</v>
      </c>
      <c r="Z83" s="112">
        <v>16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37</v>
      </c>
      <c r="W84" s="112">
        <v>20</v>
      </c>
      <c r="X84" s="112">
        <v>24</v>
      </c>
      <c r="Y84" s="112">
        <v>26</v>
      </c>
      <c r="Z84" s="112">
        <v>41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8</v>
      </c>
      <c r="W85" s="112">
        <v>12</v>
      </c>
      <c r="X85" s="112">
        <v>10</v>
      </c>
      <c r="Y85" s="112">
        <v>6</v>
      </c>
      <c r="Z85" s="112">
        <v>11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701</v>
      </c>
      <c r="D86" s="94">
        <f t="shared" ref="D86:D91" si="4">AD4</f>
        <v>0.19217687074829937</v>
      </c>
      <c r="E86" s="95">
        <f t="shared" ref="E86:E91" si="5">AD4</f>
        <v>0.19217687074829937</v>
      </c>
      <c r="F86" s="94">
        <f t="shared" ref="F86:F91" si="6">AF4</f>
        <v>0.33017077798861472</v>
      </c>
      <c r="G86" s="95">
        <f t="shared" ref="G86:G91" si="7">AF4</f>
        <v>0.33017077798861472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38</v>
      </c>
      <c r="W86" s="112">
        <v>41</v>
      </c>
      <c r="X86" s="112">
        <v>36</v>
      </c>
      <c r="Y86" s="112">
        <v>39</v>
      </c>
      <c r="Z86" s="112">
        <v>37</v>
      </c>
    </row>
    <row r="87" spans="1:30" ht="15" customHeight="1" x14ac:dyDescent="0.25">
      <c r="A87" s="96" t="s">
        <v>4</v>
      </c>
      <c r="B87" s="49"/>
      <c r="C87" s="97" t="str">
        <f t="shared" si="3"/>
        <v>298</v>
      </c>
      <c r="D87" s="94">
        <f t="shared" si="4"/>
        <v>0.10370370370370363</v>
      </c>
      <c r="E87" s="95">
        <f t="shared" si="5"/>
        <v>0.10370370370370363</v>
      </c>
      <c r="F87" s="94">
        <f t="shared" si="6"/>
        <v>0.21632653061224483</v>
      </c>
      <c r="G87" s="95">
        <f t="shared" si="7"/>
        <v>0.21632653061224483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0</v>
      </c>
      <c r="W87" s="112">
        <v>5</v>
      </c>
      <c r="X87" s="112">
        <v>8</v>
      </c>
      <c r="Y87" s="112">
        <v>9</v>
      </c>
      <c r="Z87" s="112">
        <v>9</v>
      </c>
    </row>
    <row r="88" spans="1:30" ht="15" customHeight="1" x14ac:dyDescent="0.25">
      <c r="A88" s="96" t="s">
        <v>5</v>
      </c>
      <c r="B88" s="49"/>
      <c r="C88" s="97" t="str">
        <f t="shared" si="3"/>
        <v>406</v>
      </c>
      <c r="D88" s="94">
        <f t="shared" si="4"/>
        <v>0.29712460063897761</v>
      </c>
      <c r="E88" s="95">
        <f t="shared" si="5"/>
        <v>0.29712460063897761</v>
      </c>
      <c r="F88" s="94">
        <f t="shared" si="6"/>
        <v>0.43462897526501765</v>
      </c>
      <c r="G88" s="95">
        <f t="shared" si="7"/>
        <v>0.43462897526501765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5</v>
      </c>
      <c r="W88" s="112">
        <v>7</v>
      </c>
      <c r="X88" s="112">
        <v>3</v>
      </c>
      <c r="Y88" s="112">
        <v>7</v>
      </c>
      <c r="Z88" s="112">
        <v>5</v>
      </c>
    </row>
    <row r="89" spans="1:30" ht="15" customHeight="1" x14ac:dyDescent="0.25">
      <c r="A89" s="49" t="s">
        <v>6</v>
      </c>
      <c r="B89" s="49"/>
      <c r="C89" s="97" t="str">
        <f t="shared" si="3"/>
        <v>493</v>
      </c>
      <c r="D89" s="94">
        <f t="shared" si="4"/>
        <v>0.28051948051948061</v>
      </c>
      <c r="E89" s="95">
        <f t="shared" si="5"/>
        <v>0.28051948051948061</v>
      </c>
      <c r="F89" s="94">
        <f t="shared" si="6"/>
        <v>0.33967391304347827</v>
      </c>
      <c r="G89" s="95">
        <f t="shared" si="7"/>
        <v>0.33967391304347827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7</v>
      </c>
      <c r="W89" s="112">
        <v>7</v>
      </c>
      <c r="X89" s="112">
        <v>7</v>
      </c>
      <c r="Y89" s="112">
        <v>4</v>
      </c>
      <c r="Z89" s="112">
        <v>11</v>
      </c>
    </row>
    <row r="90" spans="1:30" ht="15" customHeight="1" x14ac:dyDescent="0.25">
      <c r="A90" s="49" t="s">
        <v>95</v>
      </c>
      <c r="B90" s="49"/>
      <c r="C90" s="97" t="str">
        <f t="shared" si="3"/>
        <v>$19,866</v>
      </c>
      <c r="D90" s="94">
        <f t="shared" si="4"/>
        <v>-0.20192829165411263</v>
      </c>
      <c r="E90" s="95">
        <f t="shared" si="5"/>
        <v>-0.20192829165411263</v>
      </c>
      <c r="F90" s="94">
        <f t="shared" si="6"/>
        <v>0.12042953746890972</v>
      </c>
      <c r="G90" s="95">
        <f t="shared" si="7"/>
        <v>0.12042953746890972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18</v>
      </c>
      <c r="W90" s="112">
        <v>18</v>
      </c>
      <c r="X90" s="112">
        <v>6</v>
      </c>
      <c r="Y90" s="112">
        <v>9</v>
      </c>
      <c r="Z90" s="112">
        <v>28</v>
      </c>
    </row>
    <row r="91" spans="1:30" ht="15" customHeight="1" x14ac:dyDescent="0.25">
      <c r="A91" s="49" t="s">
        <v>7</v>
      </c>
      <c r="B91" s="49"/>
      <c r="C91" s="97" t="str">
        <f t="shared" si="3"/>
        <v>$20.8 mil</v>
      </c>
      <c r="D91" s="94">
        <f t="shared" si="4"/>
        <v>0.16735774197460107</v>
      </c>
      <c r="E91" s="95">
        <f t="shared" si="5"/>
        <v>0.16735774197460107</v>
      </c>
      <c r="F91" s="94">
        <f t="shared" si="6"/>
        <v>0.39581256753817673</v>
      </c>
      <c r="G91" s="95">
        <f t="shared" si="7"/>
        <v>0.39581256753817673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165</v>
      </c>
      <c r="W91" s="112">
        <v>189</v>
      </c>
      <c r="X91" s="112">
        <v>156</v>
      </c>
      <c r="Y91" s="112">
        <v>179</v>
      </c>
      <c r="Z91" s="112">
        <v>224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13</v>
      </c>
      <c r="W93" s="112">
        <v>10</v>
      </c>
      <c r="X93" s="112">
        <v>12</v>
      </c>
      <c r="Y93" s="112">
        <v>13</v>
      </c>
      <c r="Z93" s="112">
        <v>14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63</v>
      </c>
      <c r="W94" s="112">
        <v>60</v>
      </c>
      <c r="X94" s="112">
        <v>53</v>
      </c>
      <c r="Y94" s="112">
        <v>50</v>
      </c>
      <c r="Z94" s="112">
        <v>67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0</v>
      </c>
      <c r="W95" s="112">
        <v>3</v>
      </c>
      <c r="X95" s="112">
        <v>4</v>
      </c>
      <c r="Y95" s="112">
        <v>0</v>
      </c>
      <c r="Z95" s="112">
        <v>6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61</v>
      </c>
      <c r="W96" s="112">
        <v>54</v>
      </c>
      <c r="X96" s="112">
        <v>58</v>
      </c>
      <c r="Y96" s="112">
        <v>74</v>
      </c>
      <c r="Z96" s="112">
        <v>93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12</v>
      </c>
      <c r="W97" s="112">
        <v>15</v>
      </c>
      <c r="X97" s="112">
        <v>9</v>
      </c>
      <c r="Y97" s="112">
        <v>15</v>
      </c>
      <c r="Z97" s="112">
        <v>14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5</v>
      </c>
      <c r="W98" s="112">
        <v>4</v>
      </c>
      <c r="X98" s="112">
        <v>6</v>
      </c>
      <c r="Y98" s="112">
        <v>3</v>
      </c>
      <c r="Z98" s="112">
        <v>5</v>
      </c>
    </row>
    <row r="99" spans="1:32" ht="15" customHeight="1" x14ac:dyDescent="0.25">
      <c r="S99" s="115" t="s">
        <v>188</v>
      </c>
      <c r="T99" s="115"/>
      <c r="U99" s="112"/>
      <c r="V99" s="112">
        <v>0</v>
      </c>
      <c r="W99" s="112">
        <v>5</v>
      </c>
      <c r="X99" s="112">
        <v>4</v>
      </c>
      <c r="Y99" s="112">
        <v>6</v>
      </c>
      <c r="Z99" s="112">
        <v>0</v>
      </c>
    </row>
    <row r="100" spans="1:32" ht="15" customHeight="1" x14ac:dyDescent="0.25">
      <c r="S100" s="115" t="s">
        <v>58</v>
      </c>
      <c r="T100" s="115"/>
      <c r="U100" s="112"/>
      <c r="V100" s="112">
        <v>10</v>
      </c>
      <c r="W100" s="112">
        <v>10</v>
      </c>
      <c r="X100" s="112">
        <v>6</v>
      </c>
      <c r="Y100" s="112">
        <v>4</v>
      </c>
      <c r="Z100" s="112">
        <v>14</v>
      </c>
    </row>
    <row r="101" spans="1:32" x14ac:dyDescent="0.25">
      <c r="A101" s="18"/>
      <c r="S101" s="118" t="s">
        <v>53</v>
      </c>
      <c r="T101" s="118"/>
      <c r="U101" s="112"/>
      <c r="V101" s="112">
        <v>196</v>
      </c>
      <c r="W101" s="112">
        <v>225</v>
      </c>
      <c r="X101" s="112">
        <v>206</v>
      </c>
      <c r="Y101" s="112">
        <v>204</v>
      </c>
      <c r="Z101" s="112">
        <v>261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293</v>
      </c>
      <c r="W104" s="112">
        <v>313</v>
      </c>
      <c r="X104" s="112">
        <v>306</v>
      </c>
      <c r="Y104" s="112">
        <v>413</v>
      </c>
      <c r="Z104" s="112">
        <v>539</v>
      </c>
      <c r="AB104" s="109" t="str">
        <f>TEXT(Z104,"###,###")</f>
        <v>539</v>
      </c>
      <c r="AD104" s="130">
        <f>Z104/($Z$4)*100</f>
        <v>76.890156918687595</v>
      </c>
      <c r="AF104" s="109"/>
    </row>
    <row r="105" spans="1:32" x14ac:dyDescent="0.25">
      <c r="S105" s="115" t="s">
        <v>17</v>
      </c>
      <c r="T105" s="115"/>
      <c r="U105" s="112"/>
      <c r="V105" s="112">
        <v>244</v>
      </c>
      <c r="W105" s="112">
        <v>267</v>
      </c>
      <c r="X105" s="112">
        <v>206</v>
      </c>
      <c r="Y105" s="112">
        <v>161</v>
      </c>
      <c r="Z105" s="112">
        <v>162</v>
      </c>
      <c r="AB105" s="109" t="str">
        <f>TEXT(Z105,"###,###")</f>
        <v>162</v>
      </c>
      <c r="AD105" s="130">
        <f>Z105/($Z$4)*100</f>
        <v>23.109843081312412</v>
      </c>
      <c r="AF105" s="109"/>
    </row>
    <row r="106" spans="1:32" x14ac:dyDescent="0.25">
      <c r="S106" s="118" t="s">
        <v>53</v>
      </c>
      <c r="T106" s="118"/>
      <c r="U106" s="120"/>
      <c r="V106" s="120">
        <v>537</v>
      </c>
      <c r="W106" s="120">
        <v>580</v>
      </c>
      <c r="X106" s="120">
        <v>512</v>
      </c>
      <c r="Y106" s="120">
        <v>574</v>
      </c>
      <c r="Z106" s="120">
        <v>701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12</v>
      </c>
      <c r="W108" s="112">
        <v>31</v>
      </c>
      <c r="X108" s="112">
        <v>25</v>
      </c>
      <c r="Y108" s="112">
        <v>17</v>
      </c>
      <c r="Z108" s="112">
        <v>29</v>
      </c>
      <c r="AB108" s="109" t="str">
        <f>TEXT(Z108,"###,###")</f>
        <v>29</v>
      </c>
      <c r="AD108" s="130">
        <f>Z108/($Z$4)*100</f>
        <v>4.1369472182596292</v>
      </c>
      <c r="AF108" s="109"/>
    </row>
    <row r="109" spans="1:32" x14ac:dyDescent="0.25">
      <c r="S109" s="115" t="s">
        <v>20</v>
      </c>
      <c r="T109" s="115"/>
      <c r="U109" s="112"/>
      <c r="V109" s="112">
        <v>70</v>
      </c>
      <c r="W109" s="112">
        <v>56</v>
      </c>
      <c r="X109" s="112">
        <v>52</v>
      </c>
      <c r="Y109" s="112">
        <v>49</v>
      </c>
      <c r="Z109" s="112">
        <v>57</v>
      </c>
      <c r="AB109" s="109" t="str">
        <f>TEXT(Z109,"###,###")</f>
        <v>57</v>
      </c>
      <c r="AD109" s="130">
        <f>Z109/($Z$4)*100</f>
        <v>8.1312410841654774</v>
      </c>
      <c r="AF109" s="109"/>
    </row>
    <row r="110" spans="1:32" x14ac:dyDescent="0.25">
      <c r="S110" s="115" t="s">
        <v>21</v>
      </c>
      <c r="T110" s="115"/>
      <c r="U110" s="112"/>
      <c r="V110" s="112">
        <v>219</v>
      </c>
      <c r="W110" s="112">
        <v>305</v>
      </c>
      <c r="X110" s="112">
        <v>194</v>
      </c>
      <c r="Y110" s="112">
        <v>293</v>
      </c>
      <c r="Z110" s="112">
        <v>423</v>
      </c>
      <c r="AB110" s="109" t="str">
        <f>TEXT(Z110,"###,###")</f>
        <v>423</v>
      </c>
      <c r="AD110" s="130">
        <f>Z110/($Z$4)*100</f>
        <v>60.342368045649074</v>
      </c>
      <c r="AF110" s="109"/>
    </row>
    <row r="111" spans="1:32" x14ac:dyDescent="0.25">
      <c r="S111" s="115" t="s">
        <v>22</v>
      </c>
      <c r="T111" s="115"/>
      <c r="U111" s="112"/>
      <c r="V111" s="112">
        <v>225</v>
      </c>
      <c r="W111" s="112">
        <v>169</v>
      </c>
      <c r="X111" s="112">
        <v>241</v>
      </c>
      <c r="Y111" s="112">
        <v>216</v>
      </c>
      <c r="Z111" s="112">
        <v>185</v>
      </c>
      <c r="AB111" s="109" t="str">
        <f>TEXT(Z111,"###,###")</f>
        <v>185</v>
      </c>
      <c r="AD111" s="130">
        <f>Z111/($Z$4)*100</f>
        <v>26.390870185449355</v>
      </c>
      <c r="AF111" s="109"/>
    </row>
    <row r="112" spans="1:32" x14ac:dyDescent="0.25">
      <c r="S112" s="118" t="s">
        <v>53</v>
      </c>
      <c r="T112" s="118"/>
      <c r="U112" s="112"/>
      <c r="V112" s="112">
        <v>524</v>
      </c>
      <c r="W112" s="112">
        <v>564</v>
      </c>
      <c r="X112" s="112">
        <v>522</v>
      </c>
      <c r="Y112" s="112">
        <v>588</v>
      </c>
      <c r="Z112" s="112">
        <v>705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39.25</v>
      </c>
      <c r="W118" s="131">
        <v>38.99</v>
      </c>
      <c r="X118" s="131">
        <v>38.69</v>
      </c>
      <c r="Y118" s="131">
        <v>38.479999999999997</v>
      </c>
      <c r="Z118" s="131">
        <v>38.869999999999997</v>
      </c>
      <c r="AB118" s="109" t="str">
        <f>TEXT(Z118,"##.0")</f>
        <v>38.9</v>
      </c>
    </row>
    <row r="120" spans="19:32" x14ac:dyDescent="0.25">
      <c r="S120" s="101" t="s">
        <v>97</v>
      </c>
      <c r="T120" s="112"/>
      <c r="U120" s="112"/>
      <c r="V120" s="112">
        <v>358</v>
      </c>
      <c r="W120" s="112">
        <v>404</v>
      </c>
      <c r="X120" s="112">
        <v>342</v>
      </c>
      <c r="Y120" s="112">
        <v>371</v>
      </c>
      <c r="Z120" s="112">
        <v>483</v>
      </c>
      <c r="AB120" s="109" t="str">
        <f>TEXT(Z120,"###,###")</f>
        <v>483</v>
      </c>
    </row>
    <row r="121" spans="19:32" x14ac:dyDescent="0.25">
      <c r="S121" s="101" t="s">
        <v>98</v>
      </c>
      <c r="T121" s="112"/>
      <c r="U121" s="112"/>
      <c r="V121" s="112">
        <v>0</v>
      </c>
      <c r="W121" s="112">
        <v>0</v>
      </c>
      <c r="X121" s="112">
        <v>0</v>
      </c>
      <c r="Y121" s="112">
        <v>0</v>
      </c>
      <c r="Z121" s="112">
        <v>0</v>
      </c>
      <c r="AB121" s="109" t="str">
        <f>TEXT(Z121,"###,###")</f>
        <v/>
      </c>
    </row>
    <row r="122" spans="19:32" x14ac:dyDescent="0.25">
      <c r="S122" s="101" t="s">
        <v>99</v>
      </c>
      <c r="T122" s="112"/>
      <c r="U122" s="112"/>
      <c r="V122" s="112">
        <v>4</v>
      </c>
      <c r="W122" s="112">
        <v>12</v>
      </c>
      <c r="X122" s="112">
        <v>15</v>
      </c>
      <c r="Y122" s="112">
        <v>13</v>
      </c>
      <c r="Z122" s="112">
        <v>4</v>
      </c>
      <c r="AB122" s="109" t="str">
        <f>TEXT(Z122,"###,###")</f>
        <v>4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362</v>
      </c>
      <c r="W124" s="112">
        <v>416</v>
      </c>
      <c r="X124" s="112">
        <v>357</v>
      </c>
      <c r="Y124" s="112">
        <v>384</v>
      </c>
      <c r="Z124" s="112">
        <v>487</v>
      </c>
      <c r="AB124" s="109" t="str">
        <f>TEXT(Z124,"###,###")</f>
        <v>487</v>
      </c>
      <c r="AD124" s="127">
        <f>Z124/$Z$7*100</f>
        <v>98.782961460446245</v>
      </c>
    </row>
    <row r="125" spans="19:32" x14ac:dyDescent="0.25">
      <c r="S125" s="101" t="s">
        <v>101</v>
      </c>
      <c r="T125" s="112"/>
      <c r="U125" s="112"/>
      <c r="V125" s="112">
        <v>4</v>
      </c>
      <c r="W125" s="112">
        <v>12</v>
      </c>
      <c r="X125" s="112">
        <v>15</v>
      </c>
      <c r="Y125" s="112">
        <v>13</v>
      </c>
      <c r="Z125" s="112">
        <v>4</v>
      </c>
      <c r="AB125" s="109" t="str">
        <f>TEXT(Z125,"###,###")</f>
        <v>4</v>
      </c>
      <c r="AD125" s="127">
        <f>Z125/$Z$7*100</f>
        <v>0.81135902636916835</v>
      </c>
    </row>
    <row r="127" spans="19:32" x14ac:dyDescent="0.25">
      <c r="S127" s="101" t="s">
        <v>102</v>
      </c>
      <c r="T127" s="112"/>
      <c r="U127" s="112"/>
      <c r="V127" s="112">
        <v>167</v>
      </c>
      <c r="W127" s="112">
        <v>190</v>
      </c>
      <c r="X127" s="112">
        <v>152</v>
      </c>
      <c r="Y127" s="112">
        <v>180</v>
      </c>
      <c r="Z127" s="112">
        <v>224</v>
      </c>
      <c r="AB127" s="109" t="str">
        <f>TEXT(Z127,"###,###")</f>
        <v>224</v>
      </c>
      <c r="AD127" s="127">
        <f>Z127/$Z$7*100</f>
        <v>45.436105476673426</v>
      </c>
    </row>
    <row r="128" spans="19:32" x14ac:dyDescent="0.25">
      <c r="S128" s="101" t="s">
        <v>103</v>
      </c>
      <c r="T128" s="112"/>
      <c r="U128" s="112"/>
      <c r="V128" s="112">
        <v>198</v>
      </c>
      <c r="W128" s="112">
        <v>221</v>
      </c>
      <c r="X128" s="112">
        <v>207</v>
      </c>
      <c r="Y128" s="112">
        <v>202</v>
      </c>
      <c r="Z128" s="112">
        <v>262</v>
      </c>
      <c r="AB128" s="109" t="str">
        <f>TEXT(Z128,"###,###")</f>
        <v>262</v>
      </c>
      <c r="AD128" s="127">
        <f>Z128/$Z$7*100</f>
        <v>53.144016227180522</v>
      </c>
    </row>
    <row r="130" spans="19:20" x14ac:dyDescent="0.25">
      <c r="S130" s="101" t="s">
        <v>261</v>
      </c>
      <c r="T130" s="127">
        <v>97.97160243407707</v>
      </c>
    </row>
    <row r="131" spans="19:20" x14ac:dyDescent="0.25">
      <c r="S131" s="101" t="s">
        <v>262</v>
      </c>
      <c r="T131" s="127">
        <v>0</v>
      </c>
    </row>
    <row r="132" spans="19:20" x14ac:dyDescent="0.25">
      <c r="S132" s="101" t="s">
        <v>263</v>
      </c>
      <c r="T132" s="127">
        <v>0.81135902636916835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A364229-5ADD-40A1-B400-9670718055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35E10B3-2415-4FD1-869C-64C32551A7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094E1791-FAC0-455A-A45E-253DAB3FEA4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88CD2EB-5EEA-4537-8F63-024DB454DD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17972-4C3F-4294-A69E-8897468EB620}">
  <sheetPr codeName="Sheet123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167</v>
      </c>
      <c r="T1" s="99"/>
      <c r="U1" s="99"/>
      <c r="V1" s="99"/>
      <c r="W1" s="99"/>
      <c r="X1" s="99"/>
      <c r="Y1" s="100" t="s">
        <v>247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167</v>
      </c>
      <c r="Y3" s="105" t="s">
        <v>247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10.59 The Coorong,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4046</v>
      </c>
      <c r="W4" s="108">
        <v>4129</v>
      </c>
      <c r="X4" s="108">
        <v>4255</v>
      </c>
      <c r="Y4" s="108">
        <v>4572</v>
      </c>
      <c r="Z4" s="108">
        <v>4629</v>
      </c>
      <c r="AB4" s="109" t="str">
        <f>TEXT(Z4,"###,###")</f>
        <v>4,629</v>
      </c>
      <c r="AD4" s="110">
        <f>Z4/Y4-1</f>
        <v>1.2467191601049921E-2</v>
      </c>
      <c r="AF4" s="110">
        <f>Z4/V4-1</f>
        <v>0.1440929312901631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2096</v>
      </c>
      <c r="W5" s="108">
        <v>2200</v>
      </c>
      <c r="X5" s="108">
        <v>2272</v>
      </c>
      <c r="Y5" s="108">
        <v>2358</v>
      </c>
      <c r="Z5" s="108">
        <v>2370</v>
      </c>
      <c r="AB5" s="109" t="str">
        <f>TEXT(Z5,"###,###")</f>
        <v>2,370</v>
      </c>
      <c r="AD5" s="110">
        <f t="shared" ref="AD5:AD9" si="0">Z5/Y5-1</f>
        <v>5.0890585241729624E-3</v>
      </c>
      <c r="AF5" s="110">
        <f t="shared" ref="AF5:AF9" si="1">Z5/V5-1</f>
        <v>0.13072519083969469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1951</v>
      </c>
      <c r="W6" s="108">
        <v>1935</v>
      </c>
      <c r="X6" s="108">
        <v>1979</v>
      </c>
      <c r="Y6" s="108">
        <v>2215</v>
      </c>
      <c r="Z6" s="108">
        <v>2253</v>
      </c>
      <c r="AB6" s="109" t="str">
        <f>TEXT(Z6,"###,###")</f>
        <v>2,253</v>
      </c>
      <c r="AD6" s="110">
        <f t="shared" si="0"/>
        <v>1.7155756207674955E-2</v>
      </c>
      <c r="AF6" s="110">
        <f t="shared" si="1"/>
        <v>0.15479241414659151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2675</v>
      </c>
      <c r="W7" s="108">
        <v>2773</v>
      </c>
      <c r="X7" s="108">
        <v>2853</v>
      </c>
      <c r="Y7" s="108">
        <v>2984</v>
      </c>
      <c r="Z7" s="108">
        <v>3073</v>
      </c>
      <c r="AB7" s="109" t="str">
        <f>TEXT(Z7,"###,###")</f>
        <v>3,073</v>
      </c>
      <c r="AD7" s="110">
        <f t="shared" si="0"/>
        <v>2.9825737265415597E-2</v>
      </c>
      <c r="AF7" s="110">
        <f t="shared" si="1"/>
        <v>0.14878504672897197</v>
      </c>
    </row>
    <row r="8" spans="1:32" ht="17.25" customHeight="1" x14ac:dyDescent="0.25">
      <c r="A8" s="62" t="s">
        <v>12</v>
      </c>
      <c r="B8" s="63"/>
      <c r="C8" s="29"/>
      <c r="D8" s="64" t="str">
        <f>AB4</f>
        <v>4,629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3,073</v>
      </c>
      <c r="P8" s="65"/>
      <c r="S8" s="107" t="s">
        <v>82</v>
      </c>
      <c r="T8" s="108"/>
      <c r="U8" s="108"/>
      <c r="V8" s="108">
        <v>31201</v>
      </c>
      <c r="W8" s="108">
        <v>29930</v>
      </c>
      <c r="X8" s="108">
        <v>35763.480000000003</v>
      </c>
      <c r="Y8" s="108">
        <v>35210.550000000003</v>
      </c>
      <c r="Z8" s="108">
        <v>37737.14</v>
      </c>
      <c r="AB8" s="109" t="str">
        <f>TEXT(Z8,"$###,###")</f>
        <v>$37,737</v>
      </c>
      <c r="AD8" s="110">
        <f t="shared" si="0"/>
        <v>7.1756618399882788E-2</v>
      </c>
      <c r="AF8" s="110">
        <f t="shared" si="1"/>
        <v>0.20948495240537168</v>
      </c>
    </row>
    <row r="9" spans="1:32" x14ac:dyDescent="0.25">
      <c r="A9" s="30" t="s">
        <v>14</v>
      </c>
      <c r="B9" s="69"/>
      <c r="C9" s="70"/>
      <c r="D9" s="71">
        <f>AD104</f>
        <v>72.629077554547422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54.246664497233979</v>
      </c>
      <c r="P9" s="72" t="s">
        <v>83</v>
      </c>
      <c r="S9" s="107" t="s">
        <v>7</v>
      </c>
      <c r="T9" s="108"/>
      <c r="U9" s="108"/>
      <c r="V9" s="108">
        <v>121348792</v>
      </c>
      <c r="W9" s="108">
        <v>127910286</v>
      </c>
      <c r="X9" s="108">
        <v>136065643</v>
      </c>
      <c r="Y9" s="108">
        <v>150666650</v>
      </c>
      <c r="Z9" s="108">
        <v>165074684</v>
      </c>
      <c r="AB9" s="109" t="str">
        <f>TEXT(Z9/1000000,"$#,###.0")&amp;" mil"</f>
        <v>$165.1 mil</v>
      </c>
      <c r="AD9" s="110">
        <f t="shared" si="0"/>
        <v>9.56285548261675E-2</v>
      </c>
      <c r="AF9" s="110">
        <f t="shared" si="1"/>
        <v>0.36033232205558341</v>
      </c>
    </row>
    <row r="10" spans="1:32" x14ac:dyDescent="0.25">
      <c r="A10" s="30" t="s">
        <v>17</v>
      </c>
      <c r="B10" s="69"/>
      <c r="C10" s="70"/>
      <c r="D10" s="71">
        <f>AD105</f>
        <v>11.319939511773601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45.850959973966809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69.410999023755295</v>
      </c>
      <c r="P11" s="72" t="s">
        <v>83</v>
      </c>
      <c r="S11" s="107" t="s">
        <v>29</v>
      </c>
      <c r="T11" s="112"/>
      <c r="U11" s="112"/>
      <c r="V11" s="112">
        <v>3239</v>
      </c>
      <c r="W11" s="112">
        <v>3228</v>
      </c>
      <c r="X11" s="112">
        <v>3309</v>
      </c>
      <c r="Y11" s="112">
        <v>3621</v>
      </c>
      <c r="Z11" s="112">
        <v>3692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18.971688903351776</v>
      </c>
      <c r="P12" s="72" t="s">
        <v>83</v>
      </c>
      <c r="S12" s="107" t="s">
        <v>30</v>
      </c>
      <c r="T12" s="112"/>
      <c r="U12" s="112"/>
      <c r="V12" s="112">
        <v>803</v>
      </c>
      <c r="W12" s="112">
        <v>904</v>
      </c>
      <c r="X12" s="112">
        <v>946</v>
      </c>
      <c r="Y12" s="112">
        <v>951</v>
      </c>
      <c r="Z12" s="112">
        <v>942</v>
      </c>
    </row>
    <row r="13" spans="1:32" ht="15" customHeight="1" x14ac:dyDescent="0.25">
      <c r="A13" s="30" t="s">
        <v>19</v>
      </c>
      <c r="B13" s="70"/>
      <c r="C13" s="70"/>
      <c r="D13" s="71">
        <f>AD108</f>
        <v>16.353424065672932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11.682395053693458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22.704687837545904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43.8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20.26355584359473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17.1875</v>
      </c>
      <c r="P15" s="72" t="s">
        <v>83</v>
      </c>
      <c r="S15" s="115" t="s">
        <v>59</v>
      </c>
      <c r="T15" s="115"/>
      <c r="U15" s="116"/>
      <c r="V15" s="116">
        <v>929</v>
      </c>
      <c r="W15" s="116">
        <v>929</v>
      </c>
      <c r="X15" s="116">
        <v>936</v>
      </c>
      <c r="Y15" s="112">
        <v>1015</v>
      </c>
      <c r="Z15" s="112">
        <v>1048</v>
      </c>
      <c r="AB15" s="117">
        <f t="shared" ref="AB15:AB34" si="2">IF(Z15="np",0,Z15/$Z$34)</f>
        <v>0.22610571736785329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24.584143443508317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82.8125</v>
      </c>
      <c r="P16" s="37" t="s">
        <v>83</v>
      </c>
      <c r="S16" s="115" t="s">
        <v>60</v>
      </c>
      <c r="T16" s="115"/>
      <c r="U16" s="116"/>
      <c r="V16" s="116">
        <v>33</v>
      </c>
      <c r="W16" s="116">
        <v>22</v>
      </c>
      <c r="X16" s="116">
        <v>35</v>
      </c>
      <c r="Y16" s="112">
        <v>43</v>
      </c>
      <c r="Z16" s="112">
        <v>49</v>
      </c>
      <c r="AB16" s="117">
        <f t="shared" si="2"/>
        <v>1.0571736785329019E-2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141</v>
      </c>
      <c r="W17" s="116">
        <v>134</v>
      </c>
      <c r="X17" s="116">
        <v>137</v>
      </c>
      <c r="Y17" s="112">
        <v>154</v>
      </c>
      <c r="Z17" s="112">
        <v>187</v>
      </c>
      <c r="AB17" s="117">
        <f t="shared" si="2"/>
        <v>4.0345199568500537E-2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10</v>
      </c>
      <c r="W18" s="116">
        <v>17</v>
      </c>
      <c r="X18" s="116">
        <v>12</v>
      </c>
      <c r="Y18" s="112">
        <v>17</v>
      </c>
      <c r="Z18" s="112">
        <v>17</v>
      </c>
      <c r="AB18" s="117">
        <f t="shared" si="2"/>
        <v>3.6677454153182308E-3</v>
      </c>
    </row>
    <row r="19" spans="1:28" x14ac:dyDescent="0.25">
      <c r="A19" s="61" t="str">
        <f>$S$1&amp;" ("&amp;$V$2&amp;" to "&amp;$Z$2&amp;")"</f>
        <v>The Coorong (2018-19 to 2022-23)</v>
      </c>
      <c r="B19" s="61"/>
      <c r="C19" s="61"/>
      <c r="D19" s="61"/>
      <c r="E19" s="61"/>
      <c r="F19" s="61"/>
      <c r="G19" s="61" t="str">
        <f>$S$1&amp;" ("&amp;$V$2&amp;" to "&amp;$Z$2&amp;")"</f>
        <v>The Coorong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164</v>
      </c>
      <c r="W19" s="116">
        <v>142</v>
      </c>
      <c r="X19" s="116">
        <v>166</v>
      </c>
      <c r="Y19" s="112">
        <v>164</v>
      </c>
      <c r="Z19" s="112">
        <v>170</v>
      </c>
      <c r="AB19" s="117">
        <f t="shared" si="2"/>
        <v>3.6677454153182305E-2</v>
      </c>
    </row>
    <row r="20" spans="1:28" x14ac:dyDescent="0.25">
      <c r="S20" s="115" t="s">
        <v>64</v>
      </c>
      <c r="T20" s="115"/>
      <c r="U20" s="116"/>
      <c r="V20" s="116">
        <v>74</v>
      </c>
      <c r="W20" s="116">
        <v>79</v>
      </c>
      <c r="X20" s="116">
        <v>97</v>
      </c>
      <c r="Y20" s="112">
        <v>83</v>
      </c>
      <c r="Z20" s="112">
        <v>110</v>
      </c>
      <c r="AB20" s="117">
        <f t="shared" si="2"/>
        <v>2.3732470334412083E-2</v>
      </c>
    </row>
    <row r="21" spans="1:28" x14ac:dyDescent="0.25">
      <c r="S21" s="115" t="s">
        <v>65</v>
      </c>
      <c r="T21" s="115"/>
      <c r="U21" s="116"/>
      <c r="V21" s="116">
        <v>218</v>
      </c>
      <c r="W21" s="116">
        <v>282</v>
      </c>
      <c r="X21" s="116">
        <v>289</v>
      </c>
      <c r="Y21" s="112">
        <v>338</v>
      </c>
      <c r="Z21" s="112">
        <v>311</v>
      </c>
      <c r="AB21" s="117">
        <f t="shared" si="2"/>
        <v>6.7098166127292344E-2</v>
      </c>
    </row>
    <row r="22" spans="1:28" x14ac:dyDescent="0.25">
      <c r="S22" s="115" t="s">
        <v>66</v>
      </c>
      <c r="T22" s="115"/>
      <c r="U22" s="116"/>
      <c r="V22" s="116">
        <v>157</v>
      </c>
      <c r="W22" s="116">
        <v>160</v>
      </c>
      <c r="X22" s="116">
        <v>209</v>
      </c>
      <c r="Y22" s="112">
        <v>205</v>
      </c>
      <c r="Z22" s="112">
        <v>269</v>
      </c>
      <c r="AB22" s="117">
        <f t="shared" si="2"/>
        <v>5.8036677454153182E-2</v>
      </c>
    </row>
    <row r="23" spans="1:28" x14ac:dyDescent="0.25">
      <c r="S23" s="115" t="s">
        <v>67</v>
      </c>
      <c r="T23" s="115"/>
      <c r="U23" s="116"/>
      <c r="V23" s="116">
        <v>250</v>
      </c>
      <c r="W23" s="116">
        <v>266</v>
      </c>
      <c r="X23" s="116">
        <v>249</v>
      </c>
      <c r="Y23" s="112">
        <v>252</v>
      </c>
      <c r="Z23" s="112">
        <v>272</v>
      </c>
      <c r="AB23" s="117">
        <f t="shared" si="2"/>
        <v>5.8683926645091693E-2</v>
      </c>
    </row>
    <row r="24" spans="1:28" x14ac:dyDescent="0.25">
      <c r="S24" s="115" t="s">
        <v>68</v>
      </c>
      <c r="T24" s="115"/>
      <c r="U24" s="116"/>
      <c r="V24" s="116">
        <v>18</v>
      </c>
      <c r="W24" s="116">
        <v>4</v>
      </c>
      <c r="X24" s="116">
        <v>12</v>
      </c>
      <c r="Y24" s="112">
        <v>10</v>
      </c>
      <c r="Z24" s="112">
        <v>11</v>
      </c>
      <c r="AB24" s="117">
        <f t="shared" si="2"/>
        <v>2.3732470334412083E-3</v>
      </c>
    </row>
    <row r="25" spans="1:28" x14ac:dyDescent="0.25">
      <c r="S25" s="115" t="s">
        <v>69</v>
      </c>
      <c r="T25" s="115"/>
      <c r="U25" s="116"/>
      <c r="V25" s="116">
        <v>66</v>
      </c>
      <c r="W25" s="116">
        <v>71</v>
      </c>
      <c r="X25" s="116">
        <v>76</v>
      </c>
      <c r="Y25" s="112">
        <v>78</v>
      </c>
      <c r="Z25" s="112">
        <v>77</v>
      </c>
      <c r="AB25" s="117">
        <f t="shared" si="2"/>
        <v>1.6612729234088457E-2</v>
      </c>
    </row>
    <row r="26" spans="1:28" x14ac:dyDescent="0.25">
      <c r="S26" s="115" t="s">
        <v>70</v>
      </c>
      <c r="T26" s="115"/>
      <c r="U26" s="116"/>
      <c r="V26" s="116">
        <v>126</v>
      </c>
      <c r="W26" s="116">
        <v>128</v>
      </c>
      <c r="X26" s="116">
        <v>134</v>
      </c>
      <c r="Y26" s="112">
        <v>140</v>
      </c>
      <c r="Z26" s="112">
        <v>155</v>
      </c>
      <c r="AB26" s="117">
        <f t="shared" si="2"/>
        <v>3.3441208198489752E-2</v>
      </c>
    </row>
    <row r="27" spans="1:28" x14ac:dyDescent="0.25">
      <c r="S27" s="115" t="s">
        <v>71</v>
      </c>
      <c r="T27" s="115"/>
      <c r="U27" s="116"/>
      <c r="V27" s="116">
        <v>152</v>
      </c>
      <c r="W27" s="116">
        <v>162</v>
      </c>
      <c r="X27" s="116">
        <v>168</v>
      </c>
      <c r="Y27" s="112">
        <v>193</v>
      </c>
      <c r="Z27" s="112">
        <v>113</v>
      </c>
      <c r="AB27" s="117">
        <f t="shared" si="2"/>
        <v>2.4379719525350594E-2</v>
      </c>
    </row>
    <row r="28" spans="1:28" x14ac:dyDescent="0.25">
      <c r="S28" s="115" t="s">
        <v>72</v>
      </c>
      <c r="T28" s="115"/>
      <c r="U28" s="116"/>
      <c r="V28" s="116">
        <v>192</v>
      </c>
      <c r="W28" s="116">
        <v>207</v>
      </c>
      <c r="X28" s="116">
        <v>249</v>
      </c>
      <c r="Y28" s="112">
        <v>295</v>
      </c>
      <c r="Z28" s="112">
        <v>287</v>
      </c>
      <c r="AB28" s="117">
        <f t="shared" si="2"/>
        <v>6.1920172599784253E-2</v>
      </c>
    </row>
    <row r="29" spans="1:28" x14ac:dyDescent="0.25">
      <c r="S29" s="115" t="s">
        <v>73</v>
      </c>
      <c r="T29" s="115"/>
      <c r="U29" s="116"/>
      <c r="V29" s="116">
        <v>185</v>
      </c>
      <c r="W29" s="116">
        <v>120</v>
      </c>
      <c r="X29" s="116">
        <v>115</v>
      </c>
      <c r="Y29" s="112">
        <v>171</v>
      </c>
      <c r="Z29" s="112">
        <v>139</v>
      </c>
      <c r="AB29" s="117">
        <f t="shared" si="2"/>
        <v>2.9989212513484357E-2</v>
      </c>
    </row>
    <row r="30" spans="1:28" x14ac:dyDescent="0.25">
      <c r="S30" s="115" t="s">
        <v>74</v>
      </c>
      <c r="T30" s="115"/>
      <c r="U30" s="116"/>
      <c r="V30" s="116">
        <v>224</v>
      </c>
      <c r="W30" s="116">
        <v>229</v>
      </c>
      <c r="X30" s="116">
        <v>229</v>
      </c>
      <c r="Y30" s="112">
        <v>253</v>
      </c>
      <c r="Z30" s="112">
        <v>277</v>
      </c>
      <c r="AB30" s="117">
        <f t="shared" si="2"/>
        <v>5.9762675296655882E-2</v>
      </c>
    </row>
    <row r="31" spans="1:28" x14ac:dyDescent="0.25">
      <c r="S31" s="115" t="s">
        <v>75</v>
      </c>
      <c r="T31" s="115"/>
      <c r="U31" s="116"/>
      <c r="V31" s="116">
        <v>353</v>
      </c>
      <c r="W31" s="116">
        <v>363</v>
      </c>
      <c r="X31" s="116">
        <v>381</v>
      </c>
      <c r="Y31" s="112">
        <v>378</v>
      </c>
      <c r="Z31" s="112">
        <v>416</v>
      </c>
      <c r="AB31" s="117">
        <f t="shared" si="2"/>
        <v>8.9751887810140235E-2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60</v>
      </c>
      <c r="W32" s="116">
        <v>59</v>
      </c>
      <c r="X32" s="116">
        <v>39</v>
      </c>
      <c r="Y32" s="112">
        <v>67</v>
      </c>
      <c r="Z32" s="112">
        <v>86</v>
      </c>
      <c r="AB32" s="117">
        <f t="shared" si="2"/>
        <v>1.8554476806903992E-2</v>
      </c>
    </row>
    <row r="33" spans="19:32" x14ac:dyDescent="0.25">
      <c r="S33" s="115" t="s">
        <v>77</v>
      </c>
      <c r="T33" s="115"/>
      <c r="U33" s="116"/>
      <c r="V33" s="116">
        <v>112</v>
      </c>
      <c r="W33" s="116">
        <v>140</v>
      </c>
      <c r="X33" s="116">
        <v>155</v>
      </c>
      <c r="Y33" s="112">
        <v>152</v>
      </c>
      <c r="Z33" s="112">
        <v>132</v>
      </c>
      <c r="AB33" s="117">
        <f t="shared" si="2"/>
        <v>2.84789644012945E-2</v>
      </c>
    </row>
    <row r="34" spans="19:32" x14ac:dyDescent="0.25">
      <c r="S34" s="118" t="s">
        <v>53</v>
      </c>
      <c r="T34" s="118"/>
      <c r="U34" s="119"/>
      <c r="V34" s="119">
        <v>4040</v>
      </c>
      <c r="W34" s="119">
        <v>4132</v>
      </c>
      <c r="X34" s="119">
        <v>4255</v>
      </c>
      <c r="Y34" s="120">
        <v>4576</v>
      </c>
      <c r="Z34" s="120">
        <v>4635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2257</v>
      </c>
      <c r="W37" s="112">
        <v>2287</v>
      </c>
      <c r="X37" s="112">
        <v>2405</v>
      </c>
      <c r="Y37" s="112">
        <v>2449</v>
      </c>
      <c r="Z37" s="112">
        <v>2544</v>
      </c>
      <c r="AB37" s="132">
        <f>Z37/Z40*100</f>
        <v>82.8125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418</v>
      </c>
      <c r="W38" s="112">
        <v>485</v>
      </c>
      <c r="X38" s="112">
        <v>450</v>
      </c>
      <c r="Y38" s="112">
        <v>528</v>
      </c>
      <c r="Z38" s="112">
        <v>528</v>
      </c>
      <c r="AB38" s="132">
        <f>Z38/Z40*100</f>
        <v>17.1875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2675</v>
      </c>
      <c r="W40" s="112">
        <v>2772</v>
      </c>
      <c r="X40" s="112">
        <v>2855</v>
      </c>
      <c r="Y40" s="112">
        <v>2977</v>
      </c>
      <c r="Z40" s="112">
        <v>3072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0</v>
      </c>
      <c r="X44" s="112">
        <v>4</v>
      </c>
      <c r="Y44" s="112">
        <v>10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46</v>
      </c>
      <c r="W45" s="112">
        <v>79</v>
      </c>
      <c r="X45" s="112">
        <v>58</v>
      </c>
      <c r="Y45" s="112">
        <v>62</v>
      </c>
      <c r="Z45" s="112">
        <v>74</v>
      </c>
    </row>
    <row r="46" spans="19:32" x14ac:dyDescent="0.25">
      <c r="S46" s="115" t="s">
        <v>38</v>
      </c>
      <c r="T46" s="115"/>
      <c r="U46" s="112"/>
      <c r="V46" s="112">
        <v>126</v>
      </c>
      <c r="W46" s="112">
        <v>110</v>
      </c>
      <c r="X46" s="112">
        <v>141</v>
      </c>
      <c r="Y46" s="112">
        <v>142</v>
      </c>
      <c r="Z46" s="112">
        <v>153</v>
      </c>
    </row>
    <row r="47" spans="19:32" x14ac:dyDescent="0.25">
      <c r="S47" s="115" t="s">
        <v>39</v>
      </c>
      <c r="T47" s="115"/>
      <c r="U47" s="112"/>
      <c r="V47" s="112">
        <v>223</v>
      </c>
      <c r="W47" s="112">
        <v>224</v>
      </c>
      <c r="X47" s="112">
        <v>215</v>
      </c>
      <c r="Y47" s="112">
        <v>229</v>
      </c>
      <c r="Z47" s="112">
        <v>188</v>
      </c>
    </row>
    <row r="48" spans="19:32" x14ac:dyDescent="0.25">
      <c r="S48" s="115" t="s">
        <v>40</v>
      </c>
      <c r="T48" s="115"/>
      <c r="U48" s="112"/>
      <c r="V48" s="112">
        <v>208</v>
      </c>
      <c r="W48" s="112">
        <v>215</v>
      </c>
      <c r="X48" s="112">
        <v>241</v>
      </c>
      <c r="Y48" s="112">
        <v>263</v>
      </c>
      <c r="Z48" s="112">
        <v>307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177</v>
      </c>
      <c r="W49" s="112">
        <v>184</v>
      </c>
      <c r="X49" s="112">
        <v>190</v>
      </c>
      <c r="Y49" s="112">
        <v>220</v>
      </c>
      <c r="Z49" s="112">
        <v>236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The Coorong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166</v>
      </c>
      <c r="W50" s="112">
        <v>164</v>
      </c>
      <c r="X50" s="112">
        <v>175</v>
      </c>
      <c r="Y50" s="112">
        <v>191</v>
      </c>
      <c r="Z50" s="112">
        <v>204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168</v>
      </c>
      <c r="W51" s="112">
        <v>171</v>
      </c>
      <c r="X51" s="112">
        <v>153</v>
      </c>
      <c r="Y51" s="112">
        <v>175</v>
      </c>
      <c r="Z51" s="112">
        <v>172</v>
      </c>
    </row>
    <row r="52" spans="1:26" ht="15" customHeight="1" x14ac:dyDescent="0.25">
      <c r="S52" s="115" t="s">
        <v>44</v>
      </c>
      <c r="T52" s="115"/>
      <c r="U52" s="112"/>
      <c r="V52" s="112">
        <v>185</v>
      </c>
      <c r="W52" s="112">
        <v>188</v>
      </c>
      <c r="X52" s="112">
        <v>179</v>
      </c>
      <c r="Y52" s="112">
        <v>171</v>
      </c>
      <c r="Z52" s="112">
        <v>163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178</v>
      </c>
      <c r="W53" s="112">
        <v>182</v>
      </c>
      <c r="X53" s="112">
        <v>208</v>
      </c>
      <c r="Y53" s="112">
        <v>180</v>
      </c>
      <c r="Z53" s="112">
        <v>187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234</v>
      </c>
      <c r="W54" s="112">
        <v>236</v>
      </c>
      <c r="X54" s="112">
        <v>230</v>
      </c>
      <c r="Y54" s="112">
        <v>224</v>
      </c>
      <c r="Z54" s="112">
        <v>200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183</v>
      </c>
      <c r="W55" s="112">
        <v>216</v>
      </c>
      <c r="X55" s="112">
        <v>243</v>
      </c>
      <c r="Y55" s="112">
        <v>245</v>
      </c>
      <c r="Z55" s="112">
        <v>231</v>
      </c>
    </row>
    <row r="56" spans="1:26" ht="15" customHeight="1" x14ac:dyDescent="0.25">
      <c r="S56" s="115" t="s">
        <v>48</v>
      </c>
      <c r="T56" s="115"/>
      <c r="U56" s="112"/>
      <c r="V56" s="112">
        <v>111</v>
      </c>
      <c r="W56" s="112">
        <v>111</v>
      </c>
      <c r="X56" s="112">
        <v>110</v>
      </c>
      <c r="Y56" s="112">
        <v>135</v>
      </c>
      <c r="Z56" s="112">
        <v>137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51</v>
      </c>
      <c r="W57" s="112">
        <v>63</v>
      </c>
      <c r="X57" s="112">
        <v>72</v>
      </c>
      <c r="Y57" s="112">
        <v>66</v>
      </c>
      <c r="Z57" s="112">
        <v>66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39</v>
      </c>
      <c r="W58" s="112">
        <v>44</v>
      </c>
      <c r="X58" s="112">
        <v>38</v>
      </c>
      <c r="Y58" s="112">
        <v>43</v>
      </c>
      <c r="Z58" s="112">
        <v>37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9</v>
      </c>
      <c r="W59" s="112">
        <v>8</v>
      </c>
      <c r="X59" s="112">
        <v>11</v>
      </c>
      <c r="Y59" s="112">
        <v>16</v>
      </c>
      <c r="Z59" s="112">
        <v>14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4</v>
      </c>
      <c r="W60" s="112">
        <v>5</v>
      </c>
      <c r="X60" s="112">
        <v>4</v>
      </c>
      <c r="Y60" s="112">
        <v>4</v>
      </c>
      <c r="Z60" s="112">
        <v>7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2095</v>
      </c>
      <c r="W61" s="112">
        <v>2199</v>
      </c>
      <c r="X61" s="112">
        <v>2272</v>
      </c>
      <c r="Y61" s="112">
        <v>2356</v>
      </c>
      <c r="Z61" s="112">
        <v>2373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3</v>
      </c>
      <c r="X63" s="112">
        <v>4</v>
      </c>
      <c r="Y63" s="112">
        <v>4</v>
      </c>
      <c r="Z63" s="112">
        <v>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27</v>
      </c>
      <c r="W64" s="112">
        <v>47</v>
      </c>
      <c r="X64" s="112">
        <v>60</v>
      </c>
      <c r="Y64" s="112">
        <v>81</v>
      </c>
      <c r="Z64" s="112">
        <v>61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The Coorong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154</v>
      </c>
      <c r="W65" s="112">
        <v>121</v>
      </c>
      <c r="X65" s="112">
        <v>127</v>
      </c>
      <c r="Y65" s="112">
        <v>152</v>
      </c>
      <c r="Z65" s="112">
        <v>162</v>
      </c>
    </row>
    <row r="66" spans="1:26" x14ac:dyDescent="0.25">
      <c r="S66" s="115" t="s">
        <v>39</v>
      </c>
      <c r="T66" s="115"/>
      <c r="U66" s="112"/>
      <c r="V66" s="112">
        <v>186</v>
      </c>
      <c r="W66" s="112">
        <v>179</v>
      </c>
      <c r="X66" s="112">
        <v>200</v>
      </c>
      <c r="Y66" s="112">
        <v>207</v>
      </c>
      <c r="Z66" s="112">
        <v>216</v>
      </c>
    </row>
    <row r="67" spans="1:26" x14ac:dyDescent="0.25">
      <c r="S67" s="115" t="s">
        <v>40</v>
      </c>
      <c r="T67" s="115"/>
      <c r="U67" s="112"/>
      <c r="V67" s="112">
        <v>175</v>
      </c>
      <c r="W67" s="112">
        <v>195</v>
      </c>
      <c r="X67" s="112">
        <v>199</v>
      </c>
      <c r="Y67" s="112">
        <v>234</v>
      </c>
      <c r="Z67" s="112">
        <v>277</v>
      </c>
    </row>
    <row r="68" spans="1:26" x14ac:dyDescent="0.25">
      <c r="S68" s="115" t="s">
        <v>41</v>
      </c>
      <c r="T68" s="115"/>
      <c r="U68" s="112"/>
      <c r="V68" s="112">
        <v>176</v>
      </c>
      <c r="W68" s="112">
        <v>163</v>
      </c>
      <c r="X68" s="112">
        <v>148</v>
      </c>
      <c r="Y68" s="112">
        <v>184</v>
      </c>
      <c r="Z68" s="112">
        <v>179</v>
      </c>
    </row>
    <row r="69" spans="1:26" x14ac:dyDescent="0.25">
      <c r="S69" s="115" t="s">
        <v>42</v>
      </c>
      <c r="T69" s="115"/>
      <c r="U69" s="112"/>
      <c r="V69" s="112">
        <v>152</v>
      </c>
      <c r="W69" s="112">
        <v>130</v>
      </c>
      <c r="X69" s="112">
        <v>144</v>
      </c>
      <c r="Y69" s="112">
        <v>172</v>
      </c>
      <c r="Z69" s="112">
        <v>195</v>
      </c>
    </row>
    <row r="70" spans="1:26" x14ac:dyDescent="0.25">
      <c r="S70" s="115" t="s">
        <v>43</v>
      </c>
      <c r="T70" s="115"/>
      <c r="U70" s="112"/>
      <c r="V70" s="112">
        <v>165</v>
      </c>
      <c r="W70" s="112">
        <v>168</v>
      </c>
      <c r="X70" s="112">
        <v>168</v>
      </c>
      <c r="Y70" s="112">
        <v>161</v>
      </c>
      <c r="Z70" s="112">
        <v>163</v>
      </c>
    </row>
    <row r="71" spans="1:26" x14ac:dyDescent="0.25">
      <c r="S71" s="115" t="s">
        <v>44</v>
      </c>
      <c r="T71" s="115"/>
      <c r="U71" s="112"/>
      <c r="V71" s="112">
        <v>173</v>
      </c>
      <c r="W71" s="112">
        <v>194</v>
      </c>
      <c r="X71" s="112">
        <v>189</v>
      </c>
      <c r="Y71" s="112">
        <v>224</v>
      </c>
      <c r="Z71" s="112">
        <v>225</v>
      </c>
    </row>
    <row r="72" spans="1:26" x14ac:dyDescent="0.25">
      <c r="S72" s="115" t="s">
        <v>45</v>
      </c>
      <c r="T72" s="115"/>
      <c r="U72" s="112"/>
      <c r="V72" s="112">
        <v>222</v>
      </c>
      <c r="W72" s="112">
        <v>195</v>
      </c>
      <c r="X72" s="112">
        <v>199</v>
      </c>
      <c r="Y72" s="112">
        <v>199</v>
      </c>
      <c r="Z72" s="112">
        <v>201</v>
      </c>
    </row>
    <row r="73" spans="1:26" x14ac:dyDescent="0.25">
      <c r="S73" s="115" t="s">
        <v>46</v>
      </c>
      <c r="T73" s="115"/>
      <c r="U73" s="112"/>
      <c r="V73" s="112">
        <v>209</v>
      </c>
      <c r="W73" s="112">
        <v>215</v>
      </c>
      <c r="X73" s="112">
        <v>212</v>
      </c>
      <c r="Y73" s="112">
        <v>233</v>
      </c>
      <c r="Z73" s="112">
        <v>227</v>
      </c>
    </row>
    <row r="74" spans="1:26" x14ac:dyDescent="0.25">
      <c r="S74" s="115" t="s">
        <v>47</v>
      </c>
      <c r="T74" s="115"/>
      <c r="U74" s="112"/>
      <c r="V74" s="112">
        <v>160</v>
      </c>
      <c r="W74" s="112">
        <v>155</v>
      </c>
      <c r="X74" s="112">
        <v>167</v>
      </c>
      <c r="Y74" s="112">
        <v>166</v>
      </c>
      <c r="Z74" s="112">
        <v>181</v>
      </c>
    </row>
    <row r="75" spans="1:26" x14ac:dyDescent="0.25">
      <c r="S75" s="115" t="s">
        <v>48</v>
      </c>
      <c r="T75" s="115"/>
      <c r="U75" s="112"/>
      <c r="V75" s="112">
        <v>73</v>
      </c>
      <c r="W75" s="112">
        <v>79</v>
      </c>
      <c r="X75" s="112">
        <v>72</v>
      </c>
      <c r="Y75" s="112">
        <v>115</v>
      </c>
      <c r="Z75" s="112">
        <v>98</v>
      </c>
    </row>
    <row r="76" spans="1:26" x14ac:dyDescent="0.25">
      <c r="S76" s="115" t="s">
        <v>49</v>
      </c>
      <c r="T76" s="115"/>
      <c r="U76" s="112"/>
      <c r="V76" s="112">
        <v>42</v>
      </c>
      <c r="W76" s="112">
        <v>43</v>
      </c>
      <c r="X76" s="112">
        <v>51</v>
      </c>
      <c r="Y76" s="112">
        <v>45</v>
      </c>
      <c r="Z76" s="112">
        <v>48</v>
      </c>
    </row>
    <row r="77" spans="1:26" x14ac:dyDescent="0.25">
      <c r="S77" s="115" t="s">
        <v>50</v>
      </c>
      <c r="T77" s="115"/>
      <c r="U77" s="112"/>
      <c r="V77" s="112">
        <v>16</v>
      </c>
      <c r="W77" s="112">
        <v>29</v>
      </c>
      <c r="X77" s="112">
        <v>31</v>
      </c>
      <c r="Y77" s="112">
        <v>34</v>
      </c>
      <c r="Z77" s="112">
        <v>23</v>
      </c>
    </row>
    <row r="78" spans="1:26" x14ac:dyDescent="0.25">
      <c r="S78" s="115" t="s">
        <v>51</v>
      </c>
      <c r="T78" s="115"/>
      <c r="U78" s="112"/>
      <c r="V78" s="112">
        <v>4</v>
      </c>
      <c r="W78" s="112">
        <v>4</v>
      </c>
      <c r="X78" s="112">
        <v>5</v>
      </c>
      <c r="Y78" s="112">
        <v>5</v>
      </c>
      <c r="Z78" s="112">
        <v>8</v>
      </c>
    </row>
    <row r="79" spans="1:26" x14ac:dyDescent="0.25">
      <c r="S79" s="115" t="s">
        <v>52</v>
      </c>
      <c r="T79" s="115"/>
      <c r="U79" s="112"/>
      <c r="V79" s="112">
        <v>0</v>
      </c>
      <c r="W79" s="112">
        <v>7</v>
      </c>
      <c r="X79" s="112">
        <v>3</v>
      </c>
      <c r="Y79" s="112">
        <v>4</v>
      </c>
      <c r="Z79" s="112">
        <v>5</v>
      </c>
    </row>
    <row r="80" spans="1:26" x14ac:dyDescent="0.25">
      <c r="S80" s="118" t="s">
        <v>53</v>
      </c>
      <c r="T80" s="118"/>
      <c r="U80" s="112"/>
      <c r="V80" s="112">
        <v>1951</v>
      </c>
      <c r="W80" s="112">
        <v>1930</v>
      </c>
      <c r="X80" s="112">
        <v>1979</v>
      </c>
      <c r="Y80" s="112">
        <v>2213</v>
      </c>
      <c r="Z80" s="112">
        <v>2258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The Coorong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163</v>
      </c>
      <c r="W83" s="112">
        <v>173</v>
      </c>
      <c r="X83" s="112">
        <v>184</v>
      </c>
      <c r="Y83" s="112">
        <v>184</v>
      </c>
      <c r="Z83" s="112">
        <v>217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51</v>
      </c>
      <c r="W84" s="112">
        <v>49</v>
      </c>
      <c r="X84" s="112">
        <v>53</v>
      </c>
      <c r="Y84" s="112">
        <v>56</v>
      </c>
      <c r="Z84" s="112">
        <v>51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183</v>
      </c>
      <c r="W85" s="112">
        <v>181</v>
      </c>
      <c r="X85" s="112">
        <v>168</v>
      </c>
      <c r="Y85" s="112">
        <v>202</v>
      </c>
      <c r="Z85" s="112">
        <v>207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4,629</v>
      </c>
      <c r="D86" s="94">
        <f t="shared" ref="D86:D91" si="4">AD4</f>
        <v>1.2467191601049921E-2</v>
      </c>
      <c r="E86" s="95">
        <f t="shared" ref="E86:E91" si="5">AD4</f>
        <v>1.2467191601049921E-2</v>
      </c>
      <c r="F86" s="94">
        <f t="shared" ref="F86:F91" si="6">AF4</f>
        <v>0.1440929312901631</v>
      </c>
      <c r="G86" s="95">
        <f t="shared" ref="G86:G91" si="7">AF4</f>
        <v>0.1440929312901631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44</v>
      </c>
      <c r="W86" s="112">
        <v>36</v>
      </c>
      <c r="X86" s="112">
        <v>36</v>
      </c>
      <c r="Y86" s="112">
        <v>40</v>
      </c>
      <c r="Z86" s="112">
        <v>40</v>
      </c>
    </row>
    <row r="87" spans="1:30" ht="15" customHeight="1" x14ac:dyDescent="0.25">
      <c r="A87" s="96" t="s">
        <v>4</v>
      </c>
      <c r="B87" s="49"/>
      <c r="C87" s="97" t="str">
        <f t="shared" si="3"/>
        <v>2,370</v>
      </c>
      <c r="D87" s="94">
        <f t="shared" si="4"/>
        <v>5.0890585241729624E-3</v>
      </c>
      <c r="E87" s="95">
        <f t="shared" si="5"/>
        <v>5.0890585241729624E-3</v>
      </c>
      <c r="F87" s="94">
        <f t="shared" si="6"/>
        <v>0.13072519083969469</v>
      </c>
      <c r="G87" s="95">
        <f t="shared" si="7"/>
        <v>0.13072519083969469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19</v>
      </c>
      <c r="W87" s="112">
        <v>19</v>
      </c>
      <c r="X87" s="112">
        <v>18</v>
      </c>
      <c r="Y87" s="112">
        <v>22</v>
      </c>
      <c r="Z87" s="112">
        <v>21</v>
      </c>
    </row>
    <row r="88" spans="1:30" ht="15" customHeight="1" x14ac:dyDescent="0.25">
      <c r="A88" s="96" t="s">
        <v>5</v>
      </c>
      <c r="B88" s="49"/>
      <c r="C88" s="97" t="str">
        <f t="shared" si="3"/>
        <v>2,253</v>
      </c>
      <c r="D88" s="94">
        <f t="shared" si="4"/>
        <v>1.7155756207674955E-2</v>
      </c>
      <c r="E88" s="95">
        <f t="shared" si="5"/>
        <v>1.7155756207674955E-2</v>
      </c>
      <c r="F88" s="94">
        <f t="shared" si="6"/>
        <v>0.15479241414659151</v>
      </c>
      <c r="G88" s="95">
        <f t="shared" si="7"/>
        <v>0.15479241414659151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41</v>
      </c>
      <c r="W88" s="112">
        <v>40</v>
      </c>
      <c r="X88" s="112">
        <v>40</v>
      </c>
      <c r="Y88" s="112">
        <v>45</v>
      </c>
      <c r="Z88" s="112">
        <v>49</v>
      </c>
    </row>
    <row r="89" spans="1:30" ht="15" customHeight="1" x14ac:dyDescent="0.25">
      <c r="A89" s="49" t="s">
        <v>6</v>
      </c>
      <c r="B89" s="49"/>
      <c r="C89" s="97" t="str">
        <f t="shared" si="3"/>
        <v>3,073</v>
      </c>
      <c r="D89" s="94">
        <f t="shared" si="4"/>
        <v>2.9825737265415597E-2</v>
      </c>
      <c r="E89" s="95">
        <f t="shared" si="5"/>
        <v>2.9825737265415597E-2</v>
      </c>
      <c r="F89" s="94">
        <f t="shared" si="6"/>
        <v>0.14878504672897197</v>
      </c>
      <c r="G89" s="95">
        <f t="shared" si="7"/>
        <v>0.14878504672897197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174</v>
      </c>
      <c r="W89" s="112">
        <v>181</v>
      </c>
      <c r="X89" s="112">
        <v>189</v>
      </c>
      <c r="Y89" s="112">
        <v>205</v>
      </c>
      <c r="Z89" s="112">
        <v>250</v>
      </c>
    </row>
    <row r="90" spans="1:30" ht="15" customHeight="1" x14ac:dyDescent="0.25">
      <c r="A90" s="49" t="s">
        <v>95</v>
      </c>
      <c r="B90" s="49"/>
      <c r="C90" s="97" t="str">
        <f t="shared" si="3"/>
        <v>$37,737</v>
      </c>
      <c r="D90" s="94">
        <f t="shared" si="4"/>
        <v>7.1756618399882788E-2</v>
      </c>
      <c r="E90" s="95">
        <f t="shared" si="5"/>
        <v>7.1756618399882788E-2</v>
      </c>
      <c r="F90" s="94">
        <f t="shared" si="6"/>
        <v>0.20948495240537168</v>
      </c>
      <c r="G90" s="95">
        <f t="shared" si="7"/>
        <v>0.20948495240537168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297</v>
      </c>
      <c r="W90" s="112">
        <v>301</v>
      </c>
      <c r="X90" s="112">
        <v>313</v>
      </c>
      <c r="Y90" s="112">
        <v>330</v>
      </c>
      <c r="Z90" s="112">
        <v>272</v>
      </c>
    </row>
    <row r="91" spans="1:30" ht="15" customHeight="1" x14ac:dyDescent="0.25">
      <c r="A91" s="49" t="s">
        <v>7</v>
      </c>
      <c r="B91" s="49"/>
      <c r="C91" s="97" t="str">
        <f t="shared" si="3"/>
        <v>$165.1 mil</v>
      </c>
      <c r="D91" s="94">
        <f t="shared" si="4"/>
        <v>9.56285548261675E-2</v>
      </c>
      <c r="E91" s="95">
        <f t="shared" si="5"/>
        <v>9.56285548261675E-2</v>
      </c>
      <c r="F91" s="94">
        <f t="shared" si="6"/>
        <v>0.36033232205558341</v>
      </c>
      <c r="G91" s="95">
        <f t="shared" si="7"/>
        <v>0.36033232205558341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1426</v>
      </c>
      <c r="W91" s="112">
        <v>1490</v>
      </c>
      <c r="X91" s="112">
        <v>1552</v>
      </c>
      <c r="Y91" s="112">
        <v>1604</v>
      </c>
      <c r="Z91" s="112">
        <v>1663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81</v>
      </c>
      <c r="W93" s="112">
        <v>92</v>
      </c>
      <c r="X93" s="112">
        <v>90</v>
      </c>
      <c r="Y93" s="112">
        <v>91</v>
      </c>
      <c r="Z93" s="112">
        <v>111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161</v>
      </c>
      <c r="W94" s="112">
        <v>153</v>
      </c>
      <c r="X94" s="112">
        <v>162</v>
      </c>
      <c r="Y94" s="112">
        <v>159</v>
      </c>
      <c r="Z94" s="112">
        <v>167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43</v>
      </c>
      <c r="W95" s="112">
        <v>35</v>
      </c>
      <c r="X95" s="112">
        <v>41</v>
      </c>
      <c r="Y95" s="112">
        <v>40</v>
      </c>
      <c r="Z95" s="112">
        <v>49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194</v>
      </c>
      <c r="W96" s="112">
        <v>187</v>
      </c>
      <c r="X96" s="112">
        <v>198</v>
      </c>
      <c r="Y96" s="112">
        <v>211</v>
      </c>
      <c r="Z96" s="112">
        <v>222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157</v>
      </c>
      <c r="W97" s="112">
        <v>147</v>
      </c>
      <c r="X97" s="112">
        <v>152</v>
      </c>
      <c r="Y97" s="112">
        <v>155</v>
      </c>
      <c r="Z97" s="112">
        <v>156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124</v>
      </c>
      <c r="W98" s="112">
        <v>119</v>
      </c>
      <c r="X98" s="112">
        <v>126</v>
      </c>
      <c r="Y98" s="112">
        <v>146</v>
      </c>
      <c r="Z98" s="112">
        <v>138</v>
      </c>
    </row>
    <row r="99" spans="1:32" ht="15" customHeight="1" x14ac:dyDescent="0.25">
      <c r="S99" s="115" t="s">
        <v>188</v>
      </c>
      <c r="T99" s="115"/>
      <c r="U99" s="112"/>
      <c r="V99" s="112">
        <v>20</v>
      </c>
      <c r="W99" s="112">
        <v>27</v>
      </c>
      <c r="X99" s="112">
        <v>23</v>
      </c>
      <c r="Y99" s="112">
        <v>23</v>
      </c>
      <c r="Z99" s="112">
        <v>47</v>
      </c>
    </row>
    <row r="100" spans="1:32" ht="15" customHeight="1" x14ac:dyDescent="0.25">
      <c r="S100" s="115" t="s">
        <v>58</v>
      </c>
      <c r="T100" s="115"/>
      <c r="U100" s="112"/>
      <c r="V100" s="112">
        <v>174</v>
      </c>
      <c r="W100" s="112">
        <v>184</v>
      </c>
      <c r="X100" s="112">
        <v>176</v>
      </c>
      <c r="Y100" s="112">
        <v>216</v>
      </c>
      <c r="Z100" s="112">
        <v>192</v>
      </c>
    </row>
    <row r="101" spans="1:32" x14ac:dyDescent="0.25">
      <c r="A101" s="18"/>
      <c r="S101" s="118" t="s">
        <v>53</v>
      </c>
      <c r="T101" s="118"/>
      <c r="U101" s="112"/>
      <c r="V101" s="112">
        <v>1242</v>
      </c>
      <c r="W101" s="112">
        <v>1282</v>
      </c>
      <c r="X101" s="112">
        <v>1299</v>
      </c>
      <c r="Y101" s="112">
        <v>1373</v>
      </c>
      <c r="Z101" s="112">
        <v>1406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2726</v>
      </c>
      <c r="W104" s="112">
        <v>2836</v>
      </c>
      <c r="X104" s="112">
        <v>2911</v>
      </c>
      <c r="Y104" s="112">
        <v>3175</v>
      </c>
      <c r="Z104" s="112">
        <v>3362</v>
      </c>
      <c r="AB104" s="109" t="str">
        <f>TEXT(Z104,"###,###")</f>
        <v>3,362</v>
      </c>
      <c r="AD104" s="130">
        <f>Z104/($Z$4)*100</f>
        <v>72.629077554547422</v>
      </c>
      <c r="AF104" s="109"/>
    </row>
    <row r="105" spans="1:32" x14ac:dyDescent="0.25">
      <c r="S105" s="115" t="s">
        <v>17</v>
      </c>
      <c r="T105" s="115"/>
      <c r="U105" s="112"/>
      <c r="V105" s="112">
        <v>488</v>
      </c>
      <c r="W105" s="112">
        <v>479</v>
      </c>
      <c r="X105" s="112">
        <v>480</v>
      </c>
      <c r="Y105" s="112">
        <v>568</v>
      </c>
      <c r="Z105" s="112">
        <v>524</v>
      </c>
      <c r="AB105" s="109" t="str">
        <f>TEXT(Z105,"###,###")</f>
        <v>524</v>
      </c>
      <c r="AD105" s="130">
        <f>Z105/($Z$4)*100</f>
        <v>11.319939511773601</v>
      </c>
      <c r="AF105" s="109"/>
    </row>
    <row r="106" spans="1:32" x14ac:dyDescent="0.25">
      <c r="S106" s="118" t="s">
        <v>53</v>
      </c>
      <c r="T106" s="118"/>
      <c r="U106" s="120"/>
      <c r="V106" s="120">
        <v>3214</v>
      </c>
      <c r="W106" s="120">
        <v>3315</v>
      </c>
      <c r="X106" s="120">
        <v>3391</v>
      </c>
      <c r="Y106" s="120">
        <v>3743</v>
      </c>
      <c r="Z106" s="120">
        <v>3886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593</v>
      </c>
      <c r="W108" s="112">
        <v>652</v>
      </c>
      <c r="X108" s="112">
        <v>683</v>
      </c>
      <c r="Y108" s="112">
        <v>717</v>
      </c>
      <c r="Z108" s="112">
        <v>757</v>
      </c>
      <c r="AB108" s="109" t="str">
        <f>TEXT(Z108,"###,###")</f>
        <v>757</v>
      </c>
      <c r="AD108" s="130">
        <f>Z108/($Z$4)*100</f>
        <v>16.353424065672932</v>
      </c>
      <c r="AF108" s="109"/>
    </row>
    <row r="109" spans="1:32" x14ac:dyDescent="0.25">
      <c r="S109" s="115" t="s">
        <v>20</v>
      </c>
      <c r="T109" s="115"/>
      <c r="U109" s="112"/>
      <c r="V109" s="112">
        <v>900</v>
      </c>
      <c r="W109" s="112">
        <v>956</v>
      </c>
      <c r="X109" s="112">
        <v>997</v>
      </c>
      <c r="Y109" s="112">
        <v>991</v>
      </c>
      <c r="Z109" s="112">
        <v>1051</v>
      </c>
      <c r="AB109" s="109" t="str">
        <f>TEXT(Z109,"###,###")</f>
        <v>1,051</v>
      </c>
      <c r="AD109" s="130">
        <f>Z109/($Z$4)*100</f>
        <v>22.704687837545904</v>
      </c>
      <c r="AF109" s="109"/>
    </row>
    <row r="110" spans="1:32" x14ac:dyDescent="0.25">
      <c r="S110" s="115" t="s">
        <v>21</v>
      </c>
      <c r="T110" s="115"/>
      <c r="U110" s="112"/>
      <c r="V110" s="112">
        <v>782</v>
      </c>
      <c r="W110" s="112">
        <v>725</v>
      </c>
      <c r="X110" s="112">
        <v>811</v>
      </c>
      <c r="Y110" s="112">
        <v>954</v>
      </c>
      <c r="Z110" s="112">
        <v>938</v>
      </c>
      <c r="AB110" s="109" t="str">
        <f>TEXT(Z110,"###,###")</f>
        <v>938</v>
      </c>
      <c r="AD110" s="130">
        <f>Z110/($Z$4)*100</f>
        <v>20.26355584359473</v>
      </c>
      <c r="AF110" s="109"/>
    </row>
    <row r="111" spans="1:32" x14ac:dyDescent="0.25">
      <c r="S111" s="115" t="s">
        <v>22</v>
      </c>
      <c r="T111" s="115"/>
      <c r="U111" s="112"/>
      <c r="V111" s="112">
        <v>860</v>
      </c>
      <c r="W111" s="112">
        <v>865</v>
      </c>
      <c r="X111" s="112">
        <v>900</v>
      </c>
      <c r="Y111" s="112">
        <v>1073</v>
      </c>
      <c r="Z111" s="112">
        <v>1138</v>
      </c>
      <c r="AB111" s="109" t="str">
        <f>TEXT(Z111,"###,###")</f>
        <v>1,138</v>
      </c>
      <c r="AD111" s="130">
        <f>Z111/($Z$4)*100</f>
        <v>24.584143443508317</v>
      </c>
      <c r="AF111" s="109"/>
    </row>
    <row r="112" spans="1:32" x14ac:dyDescent="0.25">
      <c r="S112" s="118" t="s">
        <v>53</v>
      </c>
      <c r="T112" s="118"/>
      <c r="U112" s="112"/>
      <c r="V112" s="112">
        <v>4045</v>
      </c>
      <c r="W112" s="112">
        <v>4129</v>
      </c>
      <c r="X112" s="112">
        <v>4255</v>
      </c>
      <c r="Y112" s="112">
        <v>4571</v>
      </c>
      <c r="Z112" s="112">
        <v>4632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44.2</v>
      </c>
      <c r="W118" s="131">
        <v>44.69</v>
      </c>
      <c r="X118" s="131">
        <v>44.76</v>
      </c>
      <c r="Y118" s="131">
        <v>44.3</v>
      </c>
      <c r="Z118" s="131">
        <v>43.77</v>
      </c>
      <c r="AB118" s="109" t="str">
        <f>TEXT(Z118,"##.0")</f>
        <v>43.8</v>
      </c>
    </row>
    <row r="120" spans="19:32" x14ac:dyDescent="0.25">
      <c r="S120" s="101" t="s">
        <v>97</v>
      </c>
      <c r="T120" s="112"/>
      <c r="U120" s="112"/>
      <c r="V120" s="112">
        <v>1871</v>
      </c>
      <c r="W120" s="112">
        <v>1868</v>
      </c>
      <c r="X120" s="112">
        <v>1905</v>
      </c>
      <c r="Y120" s="112">
        <v>2025</v>
      </c>
      <c r="Z120" s="112">
        <v>2133</v>
      </c>
      <c r="AB120" s="109" t="str">
        <f>TEXT(Z120,"###,###")</f>
        <v>2,133</v>
      </c>
    </row>
    <row r="121" spans="19:32" x14ac:dyDescent="0.25">
      <c r="S121" s="101" t="s">
        <v>98</v>
      </c>
      <c r="T121" s="112"/>
      <c r="U121" s="112"/>
      <c r="V121" s="112">
        <v>499</v>
      </c>
      <c r="W121" s="112">
        <v>588</v>
      </c>
      <c r="X121" s="112">
        <v>595</v>
      </c>
      <c r="Y121" s="112">
        <v>591</v>
      </c>
      <c r="Z121" s="112">
        <v>583</v>
      </c>
      <c r="AB121" s="109" t="str">
        <f>TEXT(Z121,"###,###")</f>
        <v>583</v>
      </c>
    </row>
    <row r="122" spans="19:32" x14ac:dyDescent="0.25">
      <c r="S122" s="101" t="s">
        <v>99</v>
      </c>
      <c r="T122" s="112"/>
      <c r="U122" s="112"/>
      <c r="V122" s="112">
        <v>305</v>
      </c>
      <c r="W122" s="112">
        <v>317</v>
      </c>
      <c r="X122" s="112">
        <v>347</v>
      </c>
      <c r="Y122" s="112">
        <v>367</v>
      </c>
      <c r="Z122" s="112">
        <v>359</v>
      </c>
      <c r="AB122" s="109" t="str">
        <f>TEXT(Z122,"###,###")</f>
        <v>359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2176</v>
      </c>
      <c r="W124" s="112">
        <v>2185</v>
      </c>
      <c r="X124" s="112">
        <v>2252</v>
      </c>
      <c r="Y124" s="112">
        <v>2392</v>
      </c>
      <c r="Z124" s="112">
        <v>2492</v>
      </c>
      <c r="AB124" s="109" t="str">
        <f>TEXT(Z124,"###,###")</f>
        <v>2,492</v>
      </c>
      <c r="AD124" s="127">
        <f>Z124/$Z$7*100</f>
        <v>81.09339407744875</v>
      </c>
    </row>
    <row r="125" spans="19:32" x14ac:dyDescent="0.25">
      <c r="S125" s="101" t="s">
        <v>101</v>
      </c>
      <c r="T125" s="112"/>
      <c r="U125" s="112"/>
      <c r="V125" s="112">
        <v>804</v>
      </c>
      <c r="W125" s="112">
        <v>905</v>
      </c>
      <c r="X125" s="112">
        <v>942</v>
      </c>
      <c r="Y125" s="112">
        <v>958</v>
      </c>
      <c r="Z125" s="112">
        <v>942</v>
      </c>
      <c r="AB125" s="109" t="str">
        <f>TEXT(Z125,"###,###")</f>
        <v>942</v>
      </c>
      <c r="AD125" s="127">
        <f>Z125/$Z$7*100</f>
        <v>30.654083957045231</v>
      </c>
    </row>
    <row r="127" spans="19:32" x14ac:dyDescent="0.25">
      <c r="S127" s="101" t="s">
        <v>102</v>
      </c>
      <c r="T127" s="112"/>
      <c r="U127" s="112"/>
      <c r="V127" s="112">
        <v>1426</v>
      </c>
      <c r="W127" s="112">
        <v>1494</v>
      </c>
      <c r="X127" s="112">
        <v>1547</v>
      </c>
      <c r="Y127" s="112">
        <v>1604</v>
      </c>
      <c r="Z127" s="112">
        <v>1667</v>
      </c>
      <c r="AB127" s="109" t="str">
        <f>TEXT(Z127,"###,###")</f>
        <v>1,667</v>
      </c>
      <c r="AD127" s="127">
        <f>Z127/$Z$7*100</f>
        <v>54.246664497233979</v>
      </c>
    </row>
    <row r="128" spans="19:32" x14ac:dyDescent="0.25">
      <c r="S128" s="101" t="s">
        <v>103</v>
      </c>
      <c r="T128" s="112"/>
      <c r="U128" s="112"/>
      <c r="V128" s="112">
        <v>1243</v>
      </c>
      <c r="W128" s="112">
        <v>1279</v>
      </c>
      <c r="X128" s="112">
        <v>1296</v>
      </c>
      <c r="Y128" s="112">
        <v>1371</v>
      </c>
      <c r="Z128" s="112">
        <v>1409</v>
      </c>
      <c r="AB128" s="109" t="str">
        <f>TEXT(Z128,"###,###")</f>
        <v>1,409</v>
      </c>
      <c r="AD128" s="127">
        <f>Z128/$Z$7*100</f>
        <v>45.850959973966809</v>
      </c>
    </row>
    <row r="130" spans="19:20" x14ac:dyDescent="0.25">
      <c r="S130" s="101" t="s">
        <v>261</v>
      </c>
      <c r="T130" s="127">
        <v>69.410999023755295</v>
      </c>
    </row>
    <row r="131" spans="19:20" x14ac:dyDescent="0.25">
      <c r="S131" s="101" t="s">
        <v>262</v>
      </c>
      <c r="T131" s="127">
        <v>18.971688903351776</v>
      </c>
    </row>
    <row r="132" spans="19:20" x14ac:dyDescent="0.25">
      <c r="S132" s="101" t="s">
        <v>263</v>
      </c>
      <c r="T132" s="127">
        <v>11.682395053693458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2DAC888-AD70-4FE4-8FCE-26F19B2C11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686D8D6-A18D-495A-9CE6-B3C86280E7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72D6800-513C-481C-B0C9-ABF4555E2D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1A71C845-3E4D-4835-962B-B3ABC3E7C2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DDFCC-4645-4BA8-90F2-256AB8DC1795}">
  <sheetPr codeName="Sheet12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168</v>
      </c>
      <c r="T1" s="99"/>
      <c r="U1" s="99"/>
      <c r="V1" s="99"/>
      <c r="W1" s="99"/>
      <c r="X1" s="99"/>
      <c r="Y1" s="100" t="s">
        <v>169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168</v>
      </c>
      <c r="Y3" s="105" t="s">
        <v>169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10.60 Tumby Bay,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2018</v>
      </c>
      <c r="W4" s="108">
        <v>2039</v>
      </c>
      <c r="X4" s="108">
        <v>2158</v>
      </c>
      <c r="Y4" s="108">
        <v>2362</v>
      </c>
      <c r="Z4" s="108">
        <v>2267</v>
      </c>
      <c r="AB4" s="109" t="str">
        <f>TEXT(Z4,"###,###")</f>
        <v>2,267</v>
      </c>
      <c r="AD4" s="110">
        <f>Z4/Y4-1</f>
        <v>-4.0220152413209198E-2</v>
      </c>
      <c r="AF4" s="110">
        <f>Z4/V4-1</f>
        <v>0.12338949454905856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1054</v>
      </c>
      <c r="W5" s="108">
        <v>1046</v>
      </c>
      <c r="X5" s="108">
        <v>1097</v>
      </c>
      <c r="Y5" s="108">
        <v>1202</v>
      </c>
      <c r="Z5" s="108">
        <v>1139</v>
      </c>
      <c r="AB5" s="109" t="str">
        <f>TEXT(Z5,"###,###")</f>
        <v>1,139</v>
      </c>
      <c r="AD5" s="110">
        <f t="shared" ref="AD5:AD9" si="0">Z5/Y5-1</f>
        <v>-5.241264559068215E-2</v>
      </c>
      <c r="AF5" s="110">
        <f t="shared" ref="AF5:AF9" si="1">Z5/V5-1</f>
        <v>8.0645161290322509E-2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959</v>
      </c>
      <c r="W6" s="108">
        <v>992</v>
      </c>
      <c r="X6" s="108">
        <v>1060</v>
      </c>
      <c r="Y6" s="108">
        <v>1154</v>
      </c>
      <c r="Z6" s="108">
        <v>1122</v>
      </c>
      <c r="AB6" s="109" t="str">
        <f>TEXT(Z6,"###,###")</f>
        <v>1,122</v>
      </c>
      <c r="AD6" s="110">
        <f t="shared" si="0"/>
        <v>-2.7729636048526851E-2</v>
      </c>
      <c r="AF6" s="110">
        <f t="shared" si="1"/>
        <v>0.16996871741397279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1285</v>
      </c>
      <c r="W7" s="108">
        <v>1337</v>
      </c>
      <c r="X7" s="108">
        <v>1397</v>
      </c>
      <c r="Y7" s="108">
        <v>1481</v>
      </c>
      <c r="Z7" s="108">
        <v>1483</v>
      </c>
      <c r="AB7" s="109" t="str">
        <f>TEXT(Z7,"###,###")</f>
        <v>1,483</v>
      </c>
      <c r="AD7" s="110">
        <f t="shared" si="0"/>
        <v>1.3504388926401933E-3</v>
      </c>
      <c r="AF7" s="110">
        <f t="shared" si="1"/>
        <v>0.15408560311284036</v>
      </c>
    </row>
    <row r="8" spans="1:32" ht="17.25" customHeight="1" x14ac:dyDescent="0.25">
      <c r="A8" s="62" t="s">
        <v>12</v>
      </c>
      <c r="B8" s="63"/>
      <c r="C8" s="29"/>
      <c r="D8" s="64" t="str">
        <f>AB4</f>
        <v>2,267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1,483</v>
      </c>
      <c r="P8" s="65"/>
      <c r="S8" s="107" t="s">
        <v>82</v>
      </c>
      <c r="T8" s="108"/>
      <c r="U8" s="108"/>
      <c r="V8" s="108">
        <v>29483.5</v>
      </c>
      <c r="W8" s="108">
        <v>28767.19</v>
      </c>
      <c r="X8" s="108">
        <v>28190.57</v>
      </c>
      <c r="Y8" s="108">
        <v>30203.5</v>
      </c>
      <c r="Z8" s="108">
        <v>34362</v>
      </c>
      <c r="AB8" s="109" t="str">
        <f>TEXT(Z8,"$###,###")</f>
        <v>$34,362</v>
      </c>
      <c r="AD8" s="110">
        <f t="shared" si="0"/>
        <v>0.13768271889019479</v>
      </c>
      <c r="AF8" s="110">
        <f t="shared" si="1"/>
        <v>0.16546542981667711</v>
      </c>
    </row>
    <row r="9" spans="1:32" x14ac:dyDescent="0.25">
      <c r="A9" s="30" t="s">
        <v>14</v>
      </c>
      <c r="B9" s="69"/>
      <c r="C9" s="70"/>
      <c r="D9" s="71">
        <f>AD104</f>
        <v>63.917071018967796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51.045178691840867</v>
      </c>
      <c r="P9" s="72" t="s">
        <v>83</v>
      </c>
      <c r="S9" s="107" t="s">
        <v>7</v>
      </c>
      <c r="T9" s="108"/>
      <c r="U9" s="108"/>
      <c r="V9" s="108">
        <v>72474508</v>
      </c>
      <c r="W9" s="108">
        <v>65663373</v>
      </c>
      <c r="X9" s="108">
        <v>57471759</v>
      </c>
      <c r="Y9" s="108">
        <v>80590299</v>
      </c>
      <c r="Z9" s="108">
        <v>90271540</v>
      </c>
      <c r="AB9" s="109" t="str">
        <f>TEXT(Z9/1000000,"$#,###.0")&amp;" mil"</f>
        <v>$90.3 mil</v>
      </c>
      <c r="AD9" s="110">
        <f t="shared" si="0"/>
        <v>0.12012911132145065</v>
      </c>
      <c r="AF9" s="110">
        <f t="shared" si="1"/>
        <v>0.24556264666191319</v>
      </c>
    </row>
    <row r="10" spans="1:32" x14ac:dyDescent="0.25">
      <c r="A10" s="30" t="s">
        <v>17</v>
      </c>
      <c r="B10" s="69"/>
      <c r="C10" s="70"/>
      <c r="D10" s="71">
        <f>AD105</f>
        <v>14.689016321129245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48.819959541469991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62.37356709372893</v>
      </c>
      <c r="P11" s="72" t="s">
        <v>83</v>
      </c>
      <c r="S11" s="107" t="s">
        <v>29</v>
      </c>
      <c r="T11" s="112"/>
      <c r="U11" s="112"/>
      <c r="V11" s="112">
        <v>1514</v>
      </c>
      <c r="W11" s="112">
        <v>1534</v>
      </c>
      <c r="X11" s="112">
        <v>1655</v>
      </c>
      <c r="Y11" s="112">
        <v>1824</v>
      </c>
      <c r="Z11" s="112">
        <v>1711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24.881995954146998</v>
      </c>
      <c r="P12" s="72" t="s">
        <v>83</v>
      </c>
      <c r="S12" s="107" t="s">
        <v>30</v>
      </c>
      <c r="T12" s="112"/>
      <c r="U12" s="112"/>
      <c r="V12" s="112">
        <v>505</v>
      </c>
      <c r="W12" s="112">
        <v>511</v>
      </c>
      <c r="X12" s="112">
        <v>503</v>
      </c>
      <c r="Y12" s="112">
        <v>537</v>
      </c>
      <c r="Z12" s="112">
        <v>555</v>
      </c>
    </row>
    <row r="13" spans="1:32" ht="15" customHeight="1" x14ac:dyDescent="0.25">
      <c r="A13" s="30" t="s">
        <v>19</v>
      </c>
      <c r="B13" s="70"/>
      <c r="C13" s="70"/>
      <c r="D13" s="71">
        <f>AD108</f>
        <v>16.409351565946185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12.744436952124072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18.306131451257169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45.6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17.37979708866343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16.981132075471699</v>
      </c>
      <c r="P15" s="72" t="s">
        <v>83</v>
      </c>
      <c r="S15" s="115" t="s">
        <v>59</v>
      </c>
      <c r="T15" s="115"/>
      <c r="U15" s="116"/>
      <c r="V15" s="116">
        <v>386</v>
      </c>
      <c r="W15" s="116">
        <v>367</v>
      </c>
      <c r="X15" s="116">
        <v>381</v>
      </c>
      <c r="Y15" s="112">
        <v>425</v>
      </c>
      <c r="Z15" s="112">
        <v>424</v>
      </c>
      <c r="AB15" s="117">
        <f t="shared" ref="AB15:AB34" si="2">IF(Z15="np",0,Z15/$Z$34)</f>
        <v>0.18670189343901364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26.51080723423026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83.018867924528308</v>
      </c>
      <c r="P16" s="37" t="s">
        <v>83</v>
      </c>
      <c r="S16" s="115" t="s">
        <v>60</v>
      </c>
      <c r="T16" s="115"/>
      <c r="U16" s="116"/>
      <c r="V16" s="116">
        <v>30</v>
      </c>
      <c r="W16" s="116">
        <v>36</v>
      </c>
      <c r="X16" s="116">
        <v>33</v>
      </c>
      <c r="Y16" s="112">
        <v>34</v>
      </c>
      <c r="Z16" s="112">
        <v>45</v>
      </c>
      <c r="AB16" s="117">
        <f t="shared" si="2"/>
        <v>1.9815059445178335E-2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81</v>
      </c>
      <c r="W17" s="116">
        <v>65</v>
      </c>
      <c r="X17" s="116">
        <v>79</v>
      </c>
      <c r="Y17" s="112">
        <v>87</v>
      </c>
      <c r="Z17" s="112">
        <v>67</v>
      </c>
      <c r="AB17" s="117">
        <f t="shared" si="2"/>
        <v>2.9502421840598855E-2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15</v>
      </c>
      <c r="W18" s="116">
        <v>6</v>
      </c>
      <c r="X18" s="116">
        <v>7</v>
      </c>
      <c r="Y18" s="112">
        <v>9</v>
      </c>
      <c r="Z18" s="112">
        <v>5</v>
      </c>
      <c r="AB18" s="117">
        <f t="shared" si="2"/>
        <v>2.2016732716864818E-3</v>
      </c>
    </row>
    <row r="19" spans="1:28" x14ac:dyDescent="0.25">
      <c r="A19" s="61" t="str">
        <f>$S$1&amp;" ("&amp;$V$2&amp;" to "&amp;$Z$2&amp;")"</f>
        <v>Tumby Bay (2018-19 to 2022-23)</v>
      </c>
      <c r="B19" s="61"/>
      <c r="C19" s="61"/>
      <c r="D19" s="61"/>
      <c r="E19" s="61"/>
      <c r="F19" s="61"/>
      <c r="G19" s="61" t="str">
        <f>$S$1&amp;" ("&amp;$V$2&amp;" to "&amp;$Z$2&amp;")"</f>
        <v>Tumby Bay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111</v>
      </c>
      <c r="W19" s="116">
        <v>118</v>
      </c>
      <c r="X19" s="116">
        <v>137</v>
      </c>
      <c r="Y19" s="112">
        <v>153</v>
      </c>
      <c r="Z19" s="112">
        <v>132</v>
      </c>
      <c r="AB19" s="117">
        <f t="shared" si="2"/>
        <v>5.8124174372523117E-2</v>
      </c>
    </row>
    <row r="20" spans="1:28" x14ac:dyDescent="0.25">
      <c r="S20" s="115" t="s">
        <v>64</v>
      </c>
      <c r="T20" s="115"/>
      <c r="U20" s="116"/>
      <c r="V20" s="116">
        <v>47</v>
      </c>
      <c r="W20" s="116">
        <v>37</v>
      </c>
      <c r="X20" s="116">
        <v>53</v>
      </c>
      <c r="Y20" s="112">
        <v>56</v>
      </c>
      <c r="Z20" s="112">
        <v>57</v>
      </c>
      <c r="AB20" s="117">
        <f t="shared" si="2"/>
        <v>2.5099075297225892E-2</v>
      </c>
    </row>
    <row r="21" spans="1:28" x14ac:dyDescent="0.25">
      <c r="S21" s="115" t="s">
        <v>65</v>
      </c>
      <c r="T21" s="115"/>
      <c r="U21" s="116"/>
      <c r="V21" s="116">
        <v>142</v>
      </c>
      <c r="W21" s="116">
        <v>155</v>
      </c>
      <c r="X21" s="116">
        <v>180</v>
      </c>
      <c r="Y21" s="112">
        <v>159</v>
      </c>
      <c r="Z21" s="112">
        <v>173</v>
      </c>
      <c r="AB21" s="117">
        <f t="shared" si="2"/>
        <v>7.6177895200352272E-2</v>
      </c>
    </row>
    <row r="22" spans="1:28" x14ac:dyDescent="0.25">
      <c r="S22" s="115" t="s">
        <v>66</v>
      </c>
      <c r="T22" s="115"/>
      <c r="U22" s="116"/>
      <c r="V22" s="116">
        <v>94</v>
      </c>
      <c r="W22" s="116">
        <v>116</v>
      </c>
      <c r="X22" s="116">
        <v>125</v>
      </c>
      <c r="Y22" s="112">
        <v>135</v>
      </c>
      <c r="Z22" s="112">
        <v>118</v>
      </c>
      <c r="AB22" s="117">
        <f t="shared" si="2"/>
        <v>5.195948921180097E-2</v>
      </c>
    </row>
    <row r="23" spans="1:28" x14ac:dyDescent="0.25">
      <c r="S23" s="115" t="s">
        <v>67</v>
      </c>
      <c r="T23" s="115"/>
      <c r="U23" s="116"/>
      <c r="V23" s="116">
        <v>98</v>
      </c>
      <c r="W23" s="116">
        <v>116</v>
      </c>
      <c r="X23" s="116">
        <v>117</v>
      </c>
      <c r="Y23" s="112">
        <v>126</v>
      </c>
      <c r="Z23" s="112">
        <v>126</v>
      </c>
      <c r="AB23" s="117">
        <f t="shared" si="2"/>
        <v>5.5482166446499337E-2</v>
      </c>
    </row>
    <row r="24" spans="1:28" x14ac:dyDescent="0.25">
      <c r="S24" s="115" t="s">
        <v>68</v>
      </c>
      <c r="T24" s="115"/>
      <c r="U24" s="116"/>
      <c r="V24" s="116">
        <v>3</v>
      </c>
      <c r="W24" s="116">
        <v>0</v>
      </c>
      <c r="X24" s="116">
        <v>4</v>
      </c>
      <c r="Y24" s="112">
        <v>3</v>
      </c>
      <c r="Z24" s="112">
        <v>0</v>
      </c>
      <c r="AB24" s="117">
        <f t="shared" si="2"/>
        <v>0</v>
      </c>
    </row>
    <row r="25" spans="1:28" x14ac:dyDescent="0.25">
      <c r="S25" s="115" t="s">
        <v>69</v>
      </c>
      <c r="T25" s="115"/>
      <c r="U25" s="116"/>
      <c r="V25" s="116">
        <v>68</v>
      </c>
      <c r="W25" s="116">
        <v>72</v>
      </c>
      <c r="X25" s="116">
        <v>79</v>
      </c>
      <c r="Y25" s="112">
        <v>90</v>
      </c>
      <c r="Z25" s="112">
        <v>85</v>
      </c>
      <c r="AB25" s="117">
        <f t="shared" si="2"/>
        <v>3.7428445618670189E-2</v>
      </c>
    </row>
    <row r="26" spans="1:28" x14ac:dyDescent="0.25">
      <c r="S26" s="115" t="s">
        <v>70</v>
      </c>
      <c r="T26" s="115"/>
      <c r="U26" s="116"/>
      <c r="V26" s="116">
        <v>21</v>
      </c>
      <c r="W26" s="116">
        <v>30</v>
      </c>
      <c r="X26" s="116">
        <v>28</v>
      </c>
      <c r="Y26" s="112">
        <v>34</v>
      </c>
      <c r="Z26" s="112">
        <v>32</v>
      </c>
      <c r="AB26" s="117">
        <f t="shared" si="2"/>
        <v>1.4090708938793483E-2</v>
      </c>
    </row>
    <row r="27" spans="1:28" x14ac:dyDescent="0.25">
      <c r="S27" s="115" t="s">
        <v>71</v>
      </c>
      <c r="T27" s="115"/>
      <c r="U27" s="116"/>
      <c r="V27" s="116">
        <v>46</v>
      </c>
      <c r="W27" s="116">
        <v>45</v>
      </c>
      <c r="X27" s="116">
        <v>49</v>
      </c>
      <c r="Y27" s="112">
        <v>57</v>
      </c>
      <c r="Z27" s="112">
        <v>55</v>
      </c>
      <c r="AB27" s="117">
        <f t="shared" si="2"/>
        <v>2.4218405988551298E-2</v>
      </c>
    </row>
    <row r="28" spans="1:28" x14ac:dyDescent="0.25">
      <c r="S28" s="115" t="s">
        <v>72</v>
      </c>
      <c r="T28" s="115"/>
      <c r="U28" s="116"/>
      <c r="V28" s="116">
        <v>72</v>
      </c>
      <c r="W28" s="116">
        <v>70</v>
      </c>
      <c r="X28" s="116">
        <v>75</v>
      </c>
      <c r="Y28" s="112">
        <v>93</v>
      </c>
      <c r="Z28" s="112">
        <v>76</v>
      </c>
      <c r="AB28" s="117">
        <f t="shared" si="2"/>
        <v>3.3465433729634522E-2</v>
      </c>
    </row>
    <row r="29" spans="1:28" x14ac:dyDescent="0.25">
      <c r="S29" s="115" t="s">
        <v>73</v>
      </c>
      <c r="T29" s="115"/>
      <c r="U29" s="116"/>
      <c r="V29" s="116">
        <v>87</v>
      </c>
      <c r="W29" s="116">
        <v>36</v>
      </c>
      <c r="X29" s="116">
        <v>58</v>
      </c>
      <c r="Y29" s="112">
        <v>99</v>
      </c>
      <c r="Z29" s="112">
        <v>63</v>
      </c>
      <c r="AB29" s="117">
        <f t="shared" si="2"/>
        <v>2.7741083223249668E-2</v>
      </c>
    </row>
    <row r="30" spans="1:28" x14ac:dyDescent="0.25">
      <c r="S30" s="115" t="s">
        <v>74</v>
      </c>
      <c r="T30" s="115"/>
      <c r="U30" s="116"/>
      <c r="V30" s="116">
        <v>143</v>
      </c>
      <c r="W30" s="116">
        <v>171</v>
      </c>
      <c r="X30" s="116">
        <v>163</v>
      </c>
      <c r="Y30" s="112">
        <v>182</v>
      </c>
      <c r="Z30" s="112">
        <v>178</v>
      </c>
      <c r="AB30" s="117">
        <f t="shared" si="2"/>
        <v>7.8379568472038752E-2</v>
      </c>
    </row>
    <row r="31" spans="1:28" x14ac:dyDescent="0.25">
      <c r="S31" s="115" t="s">
        <v>75</v>
      </c>
      <c r="T31" s="115"/>
      <c r="U31" s="116"/>
      <c r="V31" s="116">
        <v>171</v>
      </c>
      <c r="W31" s="116">
        <v>177</v>
      </c>
      <c r="X31" s="116">
        <v>193</v>
      </c>
      <c r="Y31" s="112">
        <v>208</v>
      </c>
      <c r="Z31" s="112">
        <v>206</v>
      </c>
      <c r="AB31" s="117">
        <f t="shared" si="2"/>
        <v>9.0708938793483046E-2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9</v>
      </c>
      <c r="W32" s="116">
        <v>10</v>
      </c>
      <c r="X32" s="116">
        <v>13</v>
      </c>
      <c r="Y32" s="112">
        <v>15</v>
      </c>
      <c r="Z32" s="112">
        <v>16</v>
      </c>
      <c r="AB32" s="117">
        <f t="shared" si="2"/>
        <v>7.0453544693967413E-3</v>
      </c>
    </row>
    <row r="33" spans="19:32" x14ac:dyDescent="0.25">
      <c r="S33" s="115" t="s">
        <v>77</v>
      </c>
      <c r="T33" s="115"/>
      <c r="U33" s="116"/>
      <c r="V33" s="116">
        <v>54</v>
      </c>
      <c r="W33" s="116">
        <v>69</v>
      </c>
      <c r="X33" s="116">
        <v>86</v>
      </c>
      <c r="Y33" s="112">
        <v>83</v>
      </c>
      <c r="Z33" s="112">
        <v>103</v>
      </c>
      <c r="AB33" s="117">
        <f t="shared" si="2"/>
        <v>4.5354469396741523E-2</v>
      </c>
    </row>
    <row r="34" spans="19:32" x14ac:dyDescent="0.25">
      <c r="S34" s="118" t="s">
        <v>53</v>
      </c>
      <c r="T34" s="118"/>
      <c r="U34" s="119"/>
      <c r="V34" s="119">
        <v>2017</v>
      </c>
      <c r="W34" s="119">
        <v>2038</v>
      </c>
      <c r="X34" s="119">
        <v>2158</v>
      </c>
      <c r="Y34" s="120">
        <v>2359</v>
      </c>
      <c r="Z34" s="120">
        <v>2271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1060</v>
      </c>
      <c r="W37" s="112">
        <v>1104</v>
      </c>
      <c r="X37" s="112">
        <v>1135</v>
      </c>
      <c r="Y37" s="112">
        <v>1205</v>
      </c>
      <c r="Z37" s="112">
        <v>1232</v>
      </c>
      <c r="AB37" s="132">
        <f>Z37/Z40*100</f>
        <v>83.018867924528308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227</v>
      </c>
      <c r="W38" s="112">
        <v>227</v>
      </c>
      <c r="X38" s="112">
        <v>260</v>
      </c>
      <c r="Y38" s="112">
        <v>278</v>
      </c>
      <c r="Z38" s="112">
        <v>252</v>
      </c>
      <c r="AB38" s="132">
        <f>Z38/Z40*100</f>
        <v>16.981132075471699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1287</v>
      </c>
      <c r="W40" s="112">
        <v>1331</v>
      </c>
      <c r="X40" s="112">
        <v>1395</v>
      </c>
      <c r="Y40" s="112">
        <v>1483</v>
      </c>
      <c r="Z40" s="112">
        <v>1484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8</v>
      </c>
      <c r="Y44" s="112">
        <v>0</v>
      </c>
      <c r="Z44" s="112">
        <v>5</v>
      </c>
    </row>
    <row r="45" spans="19:32" x14ac:dyDescent="0.25">
      <c r="S45" s="115" t="s">
        <v>37</v>
      </c>
      <c r="T45" s="115"/>
      <c r="U45" s="112"/>
      <c r="V45" s="112">
        <v>32</v>
      </c>
      <c r="W45" s="112">
        <v>27</v>
      </c>
      <c r="X45" s="112">
        <v>27</v>
      </c>
      <c r="Y45" s="112">
        <v>36</v>
      </c>
      <c r="Z45" s="112">
        <v>46</v>
      </c>
    </row>
    <row r="46" spans="19:32" x14ac:dyDescent="0.25">
      <c r="S46" s="115" t="s">
        <v>38</v>
      </c>
      <c r="T46" s="115"/>
      <c r="U46" s="112"/>
      <c r="V46" s="112">
        <v>54</v>
      </c>
      <c r="W46" s="112">
        <v>65</v>
      </c>
      <c r="X46" s="112">
        <v>71</v>
      </c>
      <c r="Y46" s="112">
        <v>72</v>
      </c>
      <c r="Z46" s="112">
        <v>53</v>
      </c>
    </row>
    <row r="47" spans="19:32" x14ac:dyDescent="0.25">
      <c r="S47" s="115" t="s">
        <v>39</v>
      </c>
      <c r="T47" s="115"/>
      <c r="U47" s="112"/>
      <c r="V47" s="112">
        <v>99</v>
      </c>
      <c r="W47" s="112">
        <v>61</v>
      </c>
      <c r="X47" s="112">
        <v>74</v>
      </c>
      <c r="Y47" s="112">
        <v>80</v>
      </c>
      <c r="Z47" s="112">
        <v>78</v>
      </c>
    </row>
    <row r="48" spans="19:32" x14ac:dyDescent="0.25">
      <c r="S48" s="115" t="s">
        <v>40</v>
      </c>
      <c r="T48" s="115"/>
      <c r="U48" s="112"/>
      <c r="V48" s="112">
        <v>76</v>
      </c>
      <c r="W48" s="112">
        <v>95</v>
      </c>
      <c r="X48" s="112">
        <v>108</v>
      </c>
      <c r="Y48" s="112">
        <v>129</v>
      </c>
      <c r="Z48" s="112">
        <v>102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83</v>
      </c>
      <c r="W49" s="112">
        <v>66</v>
      </c>
      <c r="X49" s="112">
        <v>65</v>
      </c>
      <c r="Y49" s="112">
        <v>83</v>
      </c>
      <c r="Z49" s="112">
        <v>102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Tumby Bay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77</v>
      </c>
      <c r="W50" s="112">
        <v>75</v>
      </c>
      <c r="X50" s="112">
        <v>67</v>
      </c>
      <c r="Y50" s="112">
        <v>78</v>
      </c>
      <c r="Z50" s="112">
        <v>78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74</v>
      </c>
      <c r="W51" s="112">
        <v>77</v>
      </c>
      <c r="X51" s="112">
        <v>96</v>
      </c>
      <c r="Y51" s="112">
        <v>110</v>
      </c>
      <c r="Z51" s="112">
        <v>99</v>
      </c>
    </row>
    <row r="52" spans="1:26" ht="15" customHeight="1" x14ac:dyDescent="0.25">
      <c r="S52" s="115" t="s">
        <v>44</v>
      </c>
      <c r="T52" s="115"/>
      <c r="U52" s="112"/>
      <c r="V52" s="112">
        <v>107</v>
      </c>
      <c r="W52" s="112">
        <v>104</v>
      </c>
      <c r="X52" s="112">
        <v>106</v>
      </c>
      <c r="Y52" s="112">
        <v>95</v>
      </c>
      <c r="Z52" s="112">
        <v>95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124</v>
      </c>
      <c r="W53" s="112">
        <v>121</v>
      </c>
      <c r="X53" s="112">
        <v>119</v>
      </c>
      <c r="Y53" s="112">
        <v>117</v>
      </c>
      <c r="Z53" s="112">
        <v>119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122</v>
      </c>
      <c r="W54" s="112">
        <v>121</v>
      </c>
      <c r="X54" s="112">
        <v>111</v>
      </c>
      <c r="Y54" s="112">
        <v>123</v>
      </c>
      <c r="Z54" s="112">
        <v>132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109</v>
      </c>
      <c r="W55" s="112">
        <v>129</v>
      </c>
      <c r="X55" s="112">
        <v>124</v>
      </c>
      <c r="Y55" s="112">
        <v>130</v>
      </c>
      <c r="Z55" s="112">
        <v>110</v>
      </c>
    </row>
    <row r="56" spans="1:26" ht="15" customHeight="1" x14ac:dyDescent="0.25">
      <c r="S56" s="115" t="s">
        <v>48</v>
      </c>
      <c r="T56" s="115"/>
      <c r="U56" s="112"/>
      <c r="V56" s="112">
        <v>57</v>
      </c>
      <c r="W56" s="112">
        <v>54</v>
      </c>
      <c r="X56" s="112">
        <v>66</v>
      </c>
      <c r="Y56" s="112">
        <v>90</v>
      </c>
      <c r="Z56" s="112">
        <v>68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23</v>
      </c>
      <c r="W57" s="112">
        <v>28</v>
      </c>
      <c r="X57" s="112">
        <v>28</v>
      </c>
      <c r="Y57" s="112">
        <v>37</v>
      </c>
      <c r="Z57" s="112">
        <v>40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10</v>
      </c>
      <c r="W58" s="112">
        <v>11</v>
      </c>
      <c r="X58" s="112">
        <v>13</v>
      </c>
      <c r="Y58" s="112">
        <v>14</v>
      </c>
      <c r="Z58" s="112">
        <v>12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9</v>
      </c>
      <c r="W59" s="112">
        <v>6</v>
      </c>
      <c r="X59" s="112">
        <v>13</v>
      </c>
      <c r="Y59" s="112">
        <v>12</v>
      </c>
      <c r="Z59" s="112">
        <v>12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1</v>
      </c>
      <c r="Y60" s="112">
        <v>0</v>
      </c>
      <c r="Z60" s="112">
        <v>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1060</v>
      </c>
      <c r="W61" s="112">
        <v>1049</v>
      </c>
      <c r="X61" s="112">
        <v>1097</v>
      </c>
      <c r="Y61" s="112">
        <v>1207</v>
      </c>
      <c r="Z61" s="112">
        <v>1142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7</v>
      </c>
      <c r="W63" s="112">
        <v>0</v>
      </c>
      <c r="X63" s="112">
        <v>3</v>
      </c>
      <c r="Y63" s="112">
        <v>5</v>
      </c>
      <c r="Z63" s="112">
        <v>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29</v>
      </c>
      <c r="W64" s="112">
        <v>37</v>
      </c>
      <c r="X64" s="112">
        <v>45</v>
      </c>
      <c r="Y64" s="112">
        <v>47</v>
      </c>
      <c r="Z64" s="112">
        <v>29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Tumby Bay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60</v>
      </c>
      <c r="W65" s="112">
        <v>63</v>
      </c>
      <c r="X65" s="112">
        <v>86</v>
      </c>
      <c r="Y65" s="112">
        <v>98</v>
      </c>
      <c r="Z65" s="112">
        <v>117</v>
      </c>
    </row>
    <row r="66" spans="1:26" x14ac:dyDescent="0.25">
      <c r="S66" s="115" t="s">
        <v>39</v>
      </c>
      <c r="T66" s="115"/>
      <c r="U66" s="112"/>
      <c r="V66" s="112">
        <v>65</v>
      </c>
      <c r="W66" s="112">
        <v>66</v>
      </c>
      <c r="X66" s="112">
        <v>63</v>
      </c>
      <c r="Y66" s="112">
        <v>86</v>
      </c>
      <c r="Z66" s="112">
        <v>80</v>
      </c>
    </row>
    <row r="67" spans="1:26" x14ac:dyDescent="0.25">
      <c r="S67" s="115" t="s">
        <v>40</v>
      </c>
      <c r="T67" s="115"/>
      <c r="U67" s="112"/>
      <c r="V67" s="112">
        <v>84</v>
      </c>
      <c r="W67" s="112">
        <v>99</v>
      </c>
      <c r="X67" s="112">
        <v>87</v>
      </c>
      <c r="Y67" s="112">
        <v>102</v>
      </c>
      <c r="Z67" s="112">
        <v>92</v>
      </c>
    </row>
    <row r="68" spans="1:26" x14ac:dyDescent="0.25">
      <c r="S68" s="115" t="s">
        <v>41</v>
      </c>
      <c r="T68" s="115"/>
      <c r="U68" s="112"/>
      <c r="V68" s="112">
        <v>66</v>
      </c>
      <c r="W68" s="112">
        <v>68</v>
      </c>
      <c r="X68" s="112">
        <v>91</v>
      </c>
      <c r="Y68" s="112">
        <v>92</v>
      </c>
      <c r="Z68" s="112">
        <v>92</v>
      </c>
    </row>
    <row r="69" spans="1:26" x14ac:dyDescent="0.25">
      <c r="S69" s="115" t="s">
        <v>42</v>
      </c>
      <c r="T69" s="115"/>
      <c r="U69" s="112"/>
      <c r="V69" s="112">
        <v>96</v>
      </c>
      <c r="W69" s="112">
        <v>94</v>
      </c>
      <c r="X69" s="112">
        <v>97</v>
      </c>
      <c r="Y69" s="112">
        <v>100</v>
      </c>
      <c r="Z69" s="112">
        <v>91</v>
      </c>
    </row>
    <row r="70" spans="1:26" x14ac:dyDescent="0.25">
      <c r="S70" s="115" t="s">
        <v>43</v>
      </c>
      <c r="T70" s="115"/>
      <c r="U70" s="112"/>
      <c r="V70" s="112">
        <v>75</v>
      </c>
      <c r="W70" s="112">
        <v>80</v>
      </c>
      <c r="X70" s="112">
        <v>86</v>
      </c>
      <c r="Y70" s="112">
        <v>87</v>
      </c>
      <c r="Z70" s="112">
        <v>92</v>
      </c>
    </row>
    <row r="71" spans="1:26" x14ac:dyDescent="0.25">
      <c r="S71" s="115" t="s">
        <v>44</v>
      </c>
      <c r="T71" s="115"/>
      <c r="U71" s="112"/>
      <c r="V71" s="112">
        <v>99</v>
      </c>
      <c r="W71" s="112">
        <v>106</v>
      </c>
      <c r="X71" s="112">
        <v>110</v>
      </c>
      <c r="Y71" s="112">
        <v>103</v>
      </c>
      <c r="Z71" s="112">
        <v>97</v>
      </c>
    </row>
    <row r="72" spans="1:26" x14ac:dyDescent="0.25">
      <c r="S72" s="115" t="s">
        <v>45</v>
      </c>
      <c r="T72" s="115"/>
      <c r="U72" s="112"/>
      <c r="V72" s="112">
        <v>126</v>
      </c>
      <c r="W72" s="112">
        <v>122</v>
      </c>
      <c r="X72" s="112">
        <v>119</v>
      </c>
      <c r="Y72" s="112">
        <v>134</v>
      </c>
      <c r="Z72" s="112">
        <v>140</v>
      </c>
    </row>
    <row r="73" spans="1:26" x14ac:dyDescent="0.25">
      <c r="S73" s="115" t="s">
        <v>46</v>
      </c>
      <c r="T73" s="115"/>
      <c r="U73" s="112"/>
      <c r="V73" s="112">
        <v>88</v>
      </c>
      <c r="W73" s="112">
        <v>91</v>
      </c>
      <c r="X73" s="112">
        <v>94</v>
      </c>
      <c r="Y73" s="112">
        <v>103</v>
      </c>
      <c r="Z73" s="112">
        <v>101</v>
      </c>
    </row>
    <row r="74" spans="1:26" x14ac:dyDescent="0.25">
      <c r="S74" s="115" t="s">
        <v>47</v>
      </c>
      <c r="T74" s="115"/>
      <c r="U74" s="112"/>
      <c r="V74" s="112">
        <v>100</v>
      </c>
      <c r="W74" s="112">
        <v>100</v>
      </c>
      <c r="X74" s="112">
        <v>100</v>
      </c>
      <c r="Y74" s="112">
        <v>89</v>
      </c>
      <c r="Z74" s="112">
        <v>77</v>
      </c>
    </row>
    <row r="75" spans="1:26" x14ac:dyDescent="0.25">
      <c r="S75" s="115" t="s">
        <v>48</v>
      </c>
      <c r="T75" s="115"/>
      <c r="U75" s="112"/>
      <c r="V75" s="112">
        <v>31</v>
      </c>
      <c r="W75" s="112">
        <v>36</v>
      </c>
      <c r="X75" s="112">
        <v>47</v>
      </c>
      <c r="Y75" s="112">
        <v>66</v>
      </c>
      <c r="Z75" s="112">
        <v>67</v>
      </c>
    </row>
    <row r="76" spans="1:26" x14ac:dyDescent="0.25">
      <c r="S76" s="115" t="s">
        <v>49</v>
      </c>
      <c r="T76" s="115"/>
      <c r="U76" s="112"/>
      <c r="V76" s="112">
        <v>12</v>
      </c>
      <c r="W76" s="112">
        <v>15</v>
      </c>
      <c r="X76" s="112">
        <v>16</v>
      </c>
      <c r="Y76" s="112">
        <v>18</v>
      </c>
      <c r="Z76" s="112">
        <v>14</v>
      </c>
    </row>
    <row r="77" spans="1:26" x14ac:dyDescent="0.25">
      <c r="S77" s="115" t="s">
        <v>50</v>
      </c>
      <c r="T77" s="115"/>
      <c r="U77" s="112"/>
      <c r="V77" s="112">
        <v>14</v>
      </c>
      <c r="W77" s="112">
        <v>12</v>
      </c>
      <c r="X77" s="112">
        <v>7</v>
      </c>
      <c r="Y77" s="112">
        <v>9</v>
      </c>
      <c r="Z77" s="112">
        <v>12</v>
      </c>
    </row>
    <row r="78" spans="1:26" x14ac:dyDescent="0.25">
      <c r="S78" s="115" t="s">
        <v>51</v>
      </c>
      <c r="T78" s="115"/>
      <c r="U78" s="112"/>
      <c r="V78" s="112">
        <v>6</v>
      </c>
      <c r="W78" s="112">
        <v>6</v>
      </c>
      <c r="X78" s="112">
        <v>8</v>
      </c>
      <c r="Y78" s="112">
        <v>8</v>
      </c>
      <c r="Z78" s="112">
        <v>6</v>
      </c>
    </row>
    <row r="79" spans="1:26" x14ac:dyDescent="0.25">
      <c r="S79" s="115" t="s">
        <v>52</v>
      </c>
      <c r="T79" s="115"/>
      <c r="U79" s="112"/>
      <c r="V79" s="112">
        <v>3</v>
      </c>
      <c r="W79" s="112">
        <v>0</v>
      </c>
      <c r="X79" s="112">
        <v>1</v>
      </c>
      <c r="Y79" s="112">
        <v>7</v>
      </c>
      <c r="Z79" s="112">
        <v>4</v>
      </c>
    </row>
    <row r="80" spans="1:26" x14ac:dyDescent="0.25">
      <c r="S80" s="118" t="s">
        <v>53</v>
      </c>
      <c r="T80" s="118"/>
      <c r="U80" s="112"/>
      <c r="V80" s="112">
        <v>960</v>
      </c>
      <c r="W80" s="112">
        <v>998</v>
      </c>
      <c r="X80" s="112">
        <v>1060</v>
      </c>
      <c r="Y80" s="112">
        <v>1156</v>
      </c>
      <c r="Z80" s="112">
        <v>1120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Tumby Bay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42</v>
      </c>
      <c r="W83" s="112">
        <v>46</v>
      </c>
      <c r="X83" s="112">
        <v>58</v>
      </c>
      <c r="Y83" s="112">
        <v>60</v>
      </c>
      <c r="Z83" s="112">
        <v>55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37</v>
      </c>
      <c r="W84" s="112">
        <v>38</v>
      </c>
      <c r="X84" s="112">
        <v>34</v>
      </c>
      <c r="Y84" s="112">
        <v>40</v>
      </c>
      <c r="Z84" s="112">
        <v>38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97</v>
      </c>
      <c r="W85" s="112">
        <v>95</v>
      </c>
      <c r="X85" s="112">
        <v>110</v>
      </c>
      <c r="Y85" s="112">
        <v>119</v>
      </c>
      <c r="Z85" s="112">
        <v>116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2,267</v>
      </c>
      <c r="D86" s="94">
        <f t="shared" ref="D86:D91" si="4">AD4</f>
        <v>-4.0220152413209198E-2</v>
      </c>
      <c r="E86" s="95">
        <f t="shared" ref="E86:E91" si="5">AD4</f>
        <v>-4.0220152413209198E-2</v>
      </c>
      <c r="F86" s="94">
        <f t="shared" ref="F86:F91" si="6">AF4</f>
        <v>0.12338949454905856</v>
      </c>
      <c r="G86" s="95">
        <f t="shared" ref="G86:G91" si="7">AF4</f>
        <v>0.12338949454905856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15</v>
      </c>
      <c r="W86" s="112">
        <v>12</v>
      </c>
      <c r="X86" s="112">
        <v>18</v>
      </c>
      <c r="Y86" s="112">
        <v>19</v>
      </c>
      <c r="Z86" s="112">
        <v>20</v>
      </c>
    </row>
    <row r="87" spans="1:30" ht="15" customHeight="1" x14ac:dyDescent="0.25">
      <c r="A87" s="96" t="s">
        <v>4</v>
      </c>
      <c r="B87" s="49"/>
      <c r="C87" s="97" t="str">
        <f t="shared" si="3"/>
        <v>1,139</v>
      </c>
      <c r="D87" s="94">
        <f t="shared" si="4"/>
        <v>-5.241264559068215E-2</v>
      </c>
      <c r="E87" s="95">
        <f t="shared" si="5"/>
        <v>-5.241264559068215E-2</v>
      </c>
      <c r="F87" s="94">
        <f t="shared" si="6"/>
        <v>8.0645161290322509E-2</v>
      </c>
      <c r="G87" s="95">
        <f t="shared" si="7"/>
        <v>8.0645161290322509E-2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12</v>
      </c>
      <c r="W87" s="112">
        <v>12</v>
      </c>
      <c r="X87" s="112">
        <v>12</v>
      </c>
      <c r="Y87" s="112">
        <v>13</v>
      </c>
      <c r="Z87" s="112">
        <v>12</v>
      </c>
    </row>
    <row r="88" spans="1:30" ht="15" customHeight="1" x14ac:dyDescent="0.25">
      <c r="A88" s="96" t="s">
        <v>5</v>
      </c>
      <c r="B88" s="49"/>
      <c r="C88" s="97" t="str">
        <f t="shared" si="3"/>
        <v>1,122</v>
      </c>
      <c r="D88" s="94">
        <f t="shared" si="4"/>
        <v>-2.7729636048526851E-2</v>
      </c>
      <c r="E88" s="95">
        <f t="shared" si="5"/>
        <v>-2.7729636048526851E-2</v>
      </c>
      <c r="F88" s="94">
        <f t="shared" si="6"/>
        <v>0.16996871741397279</v>
      </c>
      <c r="G88" s="95">
        <f t="shared" si="7"/>
        <v>0.16996871741397279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18</v>
      </c>
      <c r="W88" s="112">
        <v>27</v>
      </c>
      <c r="X88" s="112">
        <v>25</v>
      </c>
      <c r="Y88" s="112">
        <v>20</v>
      </c>
      <c r="Z88" s="112">
        <v>28</v>
      </c>
    </row>
    <row r="89" spans="1:30" ht="15" customHeight="1" x14ac:dyDescent="0.25">
      <c r="A89" s="49" t="s">
        <v>6</v>
      </c>
      <c r="B89" s="49"/>
      <c r="C89" s="97" t="str">
        <f t="shared" si="3"/>
        <v>1,483</v>
      </c>
      <c r="D89" s="94">
        <f t="shared" si="4"/>
        <v>1.3504388926401933E-3</v>
      </c>
      <c r="E89" s="95">
        <f t="shared" si="5"/>
        <v>1.3504388926401933E-3</v>
      </c>
      <c r="F89" s="94">
        <f t="shared" si="6"/>
        <v>0.15408560311284036</v>
      </c>
      <c r="G89" s="95">
        <f t="shared" si="7"/>
        <v>0.15408560311284036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91</v>
      </c>
      <c r="W89" s="112">
        <v>93</v>
      </c>
      <c r="X89" s="112">
        <v>98</v>
      </c>
      <c r="Y89" s="112">
        <v>100</v>
      </c>
      <c r="Z89" s="112">
        <v>117</v>
      </c>
    </row>
    <row r="90" spans="1:30" ht="15" customHeight="1" x14ac:dyDescent="0.25">
      <c r="A90" s="49" t="s">
        <v>95</v>
      </c>
      <c r="B90" s="49"/>
      <c r="C90" s="97" t="str">
        <f t="shared" si="3"/>
        <v>$34,362</v>
      </c>
      <c r="D90" s="94">
        <f t="shared" si="4"/>
        <v>0.13768271889019479</v>
      </c>
      <c r="E90" s="95">
        <f t="shared" si="5"/>
        <v>0.13768271889019479</v>
      </c>
      <c r="F90" s="94">
        <f t="shared" si="6"/>
        <v>0.16546542981667711</v>
      </c>
      <c r="G90" s="95">
        <f t="shared" si="7"/>
        <v>0.16546542981667711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101</v>
      </c>
      <c r="W90" s="112">
        <v>97</v>
      </c>
      <c r="X90" s="112">
        <v>100</v>
      </c>
      <c r="Y90" s="112">
        <v>116</v>
      </c>
      <c r="Z90" s="112">
        <v>88</v>
      </c>
    </row>
    <row r="91" spans="1:30" ht="15" customHeight="1" x14ac:dyDescent="0.25">
      <c r="A91" s="49" t="s">
        <v>7</v>
      </c>
      <c r="B91" s="49"/>
      <c r="C91" s="97" t="str">
        <f t="shared" si="3"/>
        <v>$90.3 mil</v>
      </c>
      <c r="D91" s="94">
        <f t="shared" si="4"/>
        <v>0.12012911132145065</v>
      </c>
      <c r="E91" s="95">
        <f t="shared" si="5"/>
        <v>0.12012911132145065</v>
      </c>
      <c r="F91" s="94">
        <f t="shared" si="6"/>
        <v>0.24556264666191319</v>
      </c>
      <c r="G91" s="95">
        <f t="shared" si="7"/>
        <v>0.24556264666191319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660</v>
      </c>
      <c r="W91" s="112">
        <v>690</v>
      </c>
      <c r="X91" s="112">
        <v>713</v>
      </c>
      <c r="Y91" s="112">
        <v>765</v>
      </c>
      <c r="Z91" s="112">
        <v>756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26</v>
      </c>
      <c r="W93" s="112">
        <v>35</v>
      </c>
      <c r="X93" s="112">
        <v>35</v>
      </c>
      <c r="Y93" s="112">
        <v>33</v>
      </c>
      <c r="Z93" s="112">
        <v>40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113</v>
      </c>
      <c r="W94" s="112">
        <v>116</v>
      </c>
      <c r="X94" s="112">
        <v>117</v>
      </c>
      <c r="Y94" s="112">
        <v>127</v>
      </c>
      <c r="Z94" s="112">
        <v>129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22</v>
      </c>
      <c r="W95" s="112">
        <v>10</v>
      </c>
      <c r="X95" s="112">
        <v>18</v>
      </c>
      <c r="Y95" s="112">
        <v>17</v>
      </c>
      <c r="Z95" s="112">
        <v>21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110</v>
      </c>
      <c r="W96" s="112">
        <v>110</v>
      </c>
      <c r="X96" s="112">
        <v>118</v>
      </c>
      <c r="Y96" s="112">
        <v>110</v>
      </c>
      <c r="Z96" s="112">
        <v>110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84</v>
      </c>
      <c r="W97" s="112">
        <v>85</v>
      </c>
      <c r="X97" s="112">
        <v>85</v>
      </c>
      <c r="Y97" s="112">
        <v>95</v>
      </c>
      <c r="Z97" s="112">
        <v>81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48</v>
      </c>
      <c r="W98" s="112">
        <v>53</v>
      </c>
      <c r="X98" s="112">
        <v>65</v>
      </c>
      <c r="Y98" s="112">
        <v>63</v>
      </c>
      <c r="Z98" s="112">
        <v>71</v>
      </c>
    </row>
    <row r="99" spans="1:32" ht="15" customHeight="1" x14ac:dyDescent="0.25">
      <c r="S99" s="115" t="s">
        <v>188</v>
      </c>
      <c r="T99" s="115"/>
      <c r="U99" s="112"/>
      <c r="V99" s="112">
        <v>11</v>
      </c>
      <c r="W99" s="112">
        <v>14</v>
      </c>
      <c r="X99" s="112">
        <v>11</v>
      </c>
      <c r="Y99" s="112">
        <v>10</v>
      </c>
      <c r="Z99" s="112">
        <v>14</v>
      </c>
    </row>
    <row r="100" spans="1:32" ht="15" customHeight="1" x14ac:dyDescent="0.25">
      <c r="S100" s="115" t="s">
        <v>58</v>
      </c>
      <c r="T100" s="115"/>
      <c r="U100" s="112"/>
      <c r="V100" s="112">
        <v>46</v>
      </c>
      <c r="W100" s="112">
        <v>49</v>
      </c>
      <c r="X100" s="112">
        <v>52</v>
      </c>
      <c r="Y100" s="112">
        <v>58</v>
      </c>
      <c r="Z100" s="112">
        <v>47</v>
      </c>
    </row>
    <row r="101" spans="1:32" x14ac:dyDescent="0.25">
      <c r="A101" s="18"/>
      <c r="S101" s="118" t="s">
        <v>53</v>
      </c>
      <c r="T101" s="118"/>
      <c r="U101" s="112"/>
      <c r="V101" s="112">
        <v>621</v>
      </c>
      <c r="W101" s="112">
        <v>646</v>
      </c>
      <c r="X101" s="112">
        <v>679</v>
      </c>
      <c r="Y101" s="112">
        <v>718</v>
      </c>
      <c r="Z101" s="112">
        <v>723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1204</v>
      </c>
      <c r="W104" s="112">
        <v>1303</v>
      </c>
      <c r="X104" s="112">
        <v>1310</v>
      </c>
      <c r="Y104" s="112">
        <v>1409</v>
      </c>
      <c r="Z104" s="112">
        <v>1449</v>
      </c>
      <c r="AB104" s="109" t="str">
        <f>TEXT(Z104,"###,###")</f>
        <v>1,449</v>
      </c>
      <c r="AD104" s="130">
        <f>Z104/($Z$4)*100</f>
        <v>63.917071018967796</v>
      </c>
      <c r="AF104" s="109"/>
    </row>
    <row r="105" spans="1:32" x14ac:dyDescent="0.25">
      <c r="S105" s="115" t="s">
        <v>17</v>
      </c>
      <c r="T105" s="115"/>
      <c r="U105" s="112"/>
      <c r="V105" s="112">
        <v>315</v>
      </c>
      <c r="W105" s="112">
        <v>305</v>
      </c>
      <c r="X105" s="112">
        <v>323</v>
      </c>
      <c r="Y105" s="112">
        <v>394</v>
      </c>
      <c r="Z105" s="112">
        <v>333</v>
      </c>
      <c r="AB105" s="109" t="str">
        <f>TEXT(Z105,"###,###")</f>
        <v>333</v>
      </c>
      <c r="AD105" s="130">
        <f>Z105/($Z$4)*100</f>
        <v>14.689016321129245</v>
      </c>
      <c r="AF105" s="109"/>
    </row>
    <row r="106" spans="1:32" x14ac:dyDescent="0.25">
      <c r="S106" s="118" t="s">
        <v>53</v>
      </c>
      <c r="T106" s="118"/>
      <c r="U106" s="120"/>
      <c r="V106" s="120">
        <v>1519</v>
      </c>
      <c r="W106" s="120">
        <v>1608</v>
      </c>
      <c r="X106" s="120">
        <v>1633</v>
      </c>
      <c r="Y106" s="120">
        <v>1803</v>
      </c>
      <c r="Z106" s="120">
        <v>1782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375</v>
      </c>
      <c r="W108" s="112">
        <v>350</v>
      </c>
      <c r="X108" s="112">
        <v>395</v>
      </c>
      <c r="Y108" s="112">
        <v>381</v>
      </c>
      <c r="Z108" s="112">
        <v>372</v>
      </c>
      <c r="AB108" s="109" t="str">
        <f>TEXT(Z108,"###,###")</f>
        <v>372</v>
      </c>
      <c r="AD108" s="130">
        <f>Z108/($Z$4)*100</f>
        <v>16.409351565946185</v>
      </c>
      <c r="AF108" s="109"/>
    </row>
    <row r="109" spans="1:32" x14ac:dyDescent="0.25">
      <c r="S109" s="115" t="s">
        <v>20</v>
      </c>
      <c r="T109" s="115"/>
      <c r="U109" s="112"/>
      <c r="V109" s="112">
        <v>315</v>
      </c>
      <c r="W109" s="112">
        <v>345</v>
      </c>
      <c r="X109" s="112">
        <v>369</v>
      </c>
      <c r="Y109" s="112">
        <v>420</v>
      </c>
      <c r="Z109" s="112">
        <v>415</v>
      </c>
      <c r="AB109" s="109" t="str">
        <f>TEXT(Z109,"###,###")</f>
        <v>415</v>
      </c>
      <c r="AD109" s="130">
        <f>Z109/($Z$4)*100</f>
        <v>18.306131451257169</v>
      </c>
      <c r="AF109" s="109"/>
    </row>
    <row r="110" spans="1:32" x14ac:dyDescent="0.25">
      <c r="S110" s="115" t="s">
        <v>21</v>
      </c>
      <c r="T110" s="115"/>
      <c r="U110" s="112"/>
      <c r="V110" s="112">
        <v>270</v>
      </c>
      <c r="W110" s="112">
        <v>300</v>
      </c>
      <c r="X110" s="112">
        <v>332</v>
      </c>
      <c r="Y110" s="112">
        <v>377</v>
      </c>
      <c r="Z110" s="112">
        <v>394</v>
      </c>
      <c r="AB110" s="109" t="str">
        <f>TEXT(Z110,"###,###")</f>
        <v>394</v>
      </c>
      <c r="AD110" s="130">
        <f>Z110/($Z$4)*100</f>
        <v>17.37979708866343</v>
      </c>
      <c r="AF110" s="109"/>
    </row>
    <row r="111" spans="1:32" x14ac:dyDescent="0.25">
      <c r="S111" s="115" t="s">
        <v>22</v>
      </c>
      <c r="T111" s="115"/>
      <c r="U111" s="112"/>
      <c r="V111" s="112">
        <v>523</v>
      </c>
      <c r="W111" s="112">
        <v>513</v>
      </c>
      <c r="X111" s="112">
        <v>537</v>
      </c>
      <c r="Y111" s="112">
        <v>633</v>
      </c>
      <c r="Z111" s="112">
        <v>601</v>
      </c>
      <c r="AB111" s="109" t="str">
        <f>TEXT(Z111,"###,###")</f>
        <v>601</v>
      </c>
      <c r="AD111" s="130">
        <f>Z111/($Z$4)*100</f>
        <v>26.51080723423026</v>
      </c>
      <c r="AF111" s="109"/>
    </row>
    <row r="112" spans="1:32" x14ac:dyDescent="0.25">
      <c r="S112" s="118" t="s">
        <v>53</v>
      </c>
      <c r="T112" s="118"/>
      <c r="U112" s="112"/>
      <c r="V112" s="112">
        <v>2017</v>
      </c>
      <c r="W112" s="112">
        <v>2042</v>
      </c>
      <c r="X112" s="112">
        <v>2158</v>
      </c>
      <c r="Y112" s="112">
        <v>2359</v>
      </c>
      <c r="Z112" s="112">
        <v>2266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45.6</v>
      </c>
      <c r="W118" s="131">
        <v>45.29</v>
      </c>
      <c r="X118" s="131">
        <v>45.38</v>
      </c>
      <c r="Y118" s="131">
        <v>45.8</v>
      </c>
      <c r="Z118" s="131">
        <v>45.57</v>
      </c>
      <c r="AB118" s="109" t="str">
        <f>TEXT(Z118,"##.0")</f>
        <v>45.6</v>
      </c>
    </row>
    <row r="120" spans="19:32" x14ac:dyDescent="0.25">
      <c r="S120" s="101" t="s">
        <v>97</v>
      </c>
      <c r="T120" s="112"/>
      <c r="U120" s="112"/>
      <c r="V120" s="112">
        <v>780</v>
      </c>
      <c r="W120" s="112">
        <v>823</v>
      </c>
      <c r="X120" s="112">
        <v>895</v>
      </c>
      <c r="Y120" s="112">
        <v>945</v>
      </c>
      <c r="Z120" s="112">
        <v>925</v>
      </c>
      <c r="AB120" s="109" t="str">
        <f>TEXT(Z120,"###,###")</f>
        <v>925</v>
      </c>
    </row>
    <row r="121" spans="19:32" x14ac:dyDescent="0.25">
      <c r="S121" s="101" t="s">
        <v>98</v>
      </c>
      <c r="T121" s="112"/>
      <c r="U121" s="112"/>
      <c r="V121" s="112">
        <v>309</v>
      </c>
      <c r="W121" s="112">
        <v>321</v>
      </c>
      <c r="X121" s="112">
        <v>318</v>
      </c>
      <c r="Y121" s="112">
        <v>331</v>
      </c>
      <c r="Z121" s="112">
        <v>369</v>
      </c>
      <c r="AB121" s="109" t="str">
        <f>TEXT(Z121,"###,###")</f>
        <v>369</v>
      </c>
    </row>
    <row r="122" spans="19:32" x14ac:dyDescent="0.25">
      <c r="S122" s="101" t="s">
        <v>99</v>
      </c>
      <c r="T122" s="112"/>
      <c r="U122" s="112"/>
      <c r="V122" s="112">
        <v>192</v>
      </c>
      <c r="W122" s="112">
        <v>188</v>
      </c>
      <c r="X122" s="112">
        <v>184</v>
      </c>
      <c r="Y122" s="112">
        <v>204</v>
      </c>
      <c r="Z122" s="112">
        <v>189</v>
      </c>
      <c r="AB122" s="109" t="str">
        <f>TEXT(Z122,"###,###")</f>
        <v>189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972</v>
      </c>
      <c r="W124" s="112">
        <v>1011</v>
      </c>
      <c r="X124" s="112">
        <v>1079</v>
      </c>
      <c r="Y124" s="112">
        <v>1149</v>
      </c>
      <c r="Z124" s="112">
        <v>1114</v>
      </c>
      <c r="AB124" s="109" t="str">
        <f>TEXT(Z124,"###,###")</f>
        <v>1,114</v>
      </c>
      <c r="AD124" s="127">
        <f>Z124/$Z$7*100</f>
        <v>75.118004045852999</v>
      </c>
    </row>
    <row r="125" spans="19:32" x14ac:dyDescent="0.25">
      <c r="S125" s="101" t="s">
        <v>101</v>
      </c>
      <c r="T125" s="112"/>
      <c r="U125" s="112"/>
      <c r="V125" s="112">
        <v>501</v>
      </c>
      <c r="W125" s="112">
        <v>509</v>
      </c>
      <c r="X125" s="112">
        <v>502</v>
      </c>
      <c r="Y125" s="112">
        <v>535</v>
      </c>
      <c r="Z125" s="112">
        <v>558</v>
      </c>
      <c r="AB125" s="109" t="str">
        <f>TEXT(Z125,"###,###")</f>
        <v>558</v>
      </c>
      <c r="AD125" s="127">
        <f>Z125/$Z$7*100</f>
        <v>37.62643290627107</v>
      </c>
    </row>
    <row r="127" spans="19:32" x14ac:dyDescent="0.25">
      <c r="S127" s="101" t="s">
        <v>102</v>
      </c>
      <c r="T127" s="112"/>
      <c r="U127" s="112"/>
      <c r="V127" s="112">
        <v>660</v>
      </c>
      <c r="W127" s="112">
        <v>685</v>
      </c>
      <c r="X127" s="112">
        <v>714</v>
      </c>
      <c r="Y127" s="112">
        <v>761</v>
      </c>
      <c r="Z127" s="112">
        <v>757</v>
      </c>
      <c r="AB127" s="109" t="str">
        <f>TEXT(Z127,"###,###")</f>
        <v>757</v>
      </c>
      <c r="AD127" s="127">
        <f>Z127/$Z$7*100</f>
        <v>51.045178691840867</v>
      </c>
    </row>
    <row r="128" spans="19:32" x14ac:dyDescent="0.25">
      <c r="S128" s="101" t="s">
        <v>103</v>
      </c>
      <c r="T128" s="112"/>
      <c r="U128" s="112"/>
      <c r="V128" s="112">
        <v>621</v>
      </c>
      <c r="W128" s="112">
        <v>649</v>
      </c>
      <c r="X128" s="112">
        <v>679</v>
      </c>
      <c r="Y128" s="112">
        <v>717</v>
      </c>
      <c r="Z128" s="112">
        <v>724</v>
      </c>
      <c r="AB128" s="109" t="str">
        <f>TEXT(Z128,"###,###")</f>
        <v>724</v>
      </c>
      <c r="AD128" s="127">
        <f>Z128/$Z$7*100</f>
        <v>48.819959541469991</v>
      </c>
    </row>
    <row r="130" spans="19:20" x14ac:dyDescent="0.25">
      <c r="S130" s="101" t="s">
        <v>261</v>
      </c>
      <c r="T130" s="127">
        <v>62.37356709372893</v>
      </c>
    </row>
    <row r="131" spans="19:20" x14ac:dyDescent="0.25">
      <c r="S131" s="101" t="s">
        <v>262</v>
      </c>
      <c r="T131" s="127">
        <v>24.881995954146998</v>
      </c>
    </row>
    <row r="132" spans="19:20" x14ac:dyDescent="0.25">
      <c r="S132" s="101" t="s">
        <v>263</v>
      </c>
      <c r="T132" s="127">
        <v>12.744436952124072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74544C2-81C9-4A88-A524-CCA871E5F68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7FC6C4E-AEE6-485F-A33C-D9F1321916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CA42FCD6-26F5-4AE3-BF93-07A3150E5B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946F98C-24D7-4606-95D8-0D782A7DE5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E1A31-0EC5-46DC-9AD0-50DEFAAAE1DD}">
  <sheetPr codeName="Sheet125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170</v>
      </c>
      <c r="T1" s="99"/>
      <c r="U1" s="99"/>
      <c r="V1" s="99"/>
      <c r="W1" s="99"/>
      <c r="X1" s="99"/>
      <c r="Y1" s="100" t="s">
        <v>248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170</v>
      </c>
      <c r="Y3" s="105" t="s">
        <v>248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10.61 Unley,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31604</v>
      </c>
      <c r="W4" s="108">
        <v>31284</v>
      </c>
      <c r="X4" s="108">
        <v>32441</v>
      </c>
      <c r="Y4" s="108">
        <v>34968</v>
      </c>
      <c r="Z4" s="108">
        <v>35407</v>
      </c>
      <c r="AB4" s="109" t="str">
        <f>TEXT(Z4,"###,###")</f>
        <v>35,407</v>
      </c>
      <c r="AD4" s="110">
        <f>Z4/Y4-1</f>
        <v>1.2554335392358729E-2</v>
      </c>
      <c r="AF4" s="110">
        <f>Z4/V4-1</f>
        <v>0.120332869257056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15165</v>
      </c>
      <c r="W5" s="108">
        <v>15063</v>
      </c>
      <c r="X5" s="108">
        <v>15457</v>
      </c>
      <c r="Y5" s="108">
        <v>16520</v>
      </c>
      <c r="Z5" s="108">
        <v>16707</v>
      </c>
      <c r="AB5" s="109" t="str">
        <f>TEXT(Z5,"###,###")</f>
        <v>16,707</v>
      </c>
      <c r="AD5" s="110">
        <f t="shared" ref="AD5:AD9" si="0">Z5/Y5-1</f>
        <v>1.1319612590799055E-2</v>
      </c>
      <c r="AF5" s="110">
        <f t="shared" ref="AF5:AF9" si="1">Z5/V5-1</f>
        <v>0.10168150346191895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16445</v>
      </c>
      <c r="W6" s="108">
        <v>16222</v>
      </c>
      <c r="X6" s="108">
        <v>16970</v>
      </c>
      <c r="Y6" s="108">
        <v>18437</v>
      </c>
      <c r="Z6" s="108">
        <v>18678</v>
      </c>
      <c r="AB6" s="109" t="str">
        <f>TEXT(Z6,"###,###")</f>
        <v>18,678</v>
      </c>
      <c r="AD6" s="110">
        <f t="shared" si="0"/>
        <v>1.3071540923143665E-2</v>
      </c>
      <c r="AF6" s="110">
        <f t="shared" si="1"/>
        <v>0.13578595317725761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21966</v>
      </c>
      <c r="W7" s="108">
        <v>22094</v>
      </c>
      <c r="X7" s="108">
        <v>22121</v>
      </c>
      <c r="Y7" s="108">
        <v>22574</v>
      </c>
      <c r="Z7" s="108">
        <v>22954</v>
      </c>
      <c r="AB7" s="109" t="str">
        <f>TEXT(Z7,"###,###")</f>
        <v>22,954</v>
      </c>
      <c r="AD7" s="110">
        <f t="shared" si="0"/>
        <v>1.6833525294586593E-2</v>
      </c>
      <c r="AF7" s="110">
        <f t="shared" si="1"/>
        <v>4.4978603296002895E-2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35,407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22,954</v>
      </c>
      <c r="P8" s="65"/>
      <c r="S8" s="107" t="s">
        <v>82</v>
      </c>
      <c r="T8" s="108"/>
      <c r="U8" s="108"/>
      <c r="V8" s="108">
        <v>48038.28</v>
      </c>
      <c r="W8" s="108">
        <v>47571.67</v>
      </c>
      <c r="X8" s="108">
        <v>49357.47</v>
      </c>
      <c r="Y8" s="108">
        <v>49210.76</v>
      </c>
      <c r="Z8" s="108">
        <v>51161.88</v>
      </c>
      <c r="AB8" s="109" t="str">
        <f>TEXT(Z8,"$###,###")</f>
        <v>$51,162</v>
      </c>
      <c r="AD8" s="110">
        <f t="shared" si="0"/>
        <v>3.9648239531354434E-2</v>
      </c>
      <c r="AF8" s="110">
        <f t="shared" si="1"/>
        <v>6.502314404262588E-2</v>
      </c>
    </row>
    <row r="9" spans="1:32" x14ac:dyDescent="0.25">
      <c r="A9" s="30" t="s">
        <v>14</v>
      </c>
      <c r="B9" s="69"/>
      <c r="C9" s="70"/>
      <c r="D9" s="71">
        <f>AD104</f>
        <v>73.183268845143616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48.527489762132966</v>
      </c>
      <c r="P9" s="72" t="s">
        <v>83</v>
      </c>
      <c r="S9" s="107" t="s">
        <v>7</v>
      </c>
      <c r="T9" s="108"/>
      <c r="U9" s="108"/>
      <c r="V9" s="108">
        <v>1701001321</v>
      </c>
      <c r="W9" s="108">
        <v>1731336178</v>
      </c>
      <c r="X9" s="108">
        <v>1844213035</v>
      </c>
      <c r="Y9" s="108">
        <v>1934484178</v>
      </c>
      <c r="Z9" s="108">
        <v>2041674263</v>
      </c>
      <c r="AB9" s="109" t="str">
        <f>TEXT(Z9/1000000,"$#,###.0")&amp;" mil"</f>
        <v>$2,041.7 mil</v>
      </c>
      <c r="AD9" s="110">
        <f t="shared" si="0"/>
        <v>5.541016371135199E-2</v>
      </c>
      <c r="AF9" s="110">
        <f t="shared" si="1"/>
        <v>0.20027788208872299</v>
      </c>
    </row>
    <row r="10" spans="1:32" x14ac:dyDescent="0.25">
      <c r="A10" s="30" t="s">
        <v>17</v>
      </c>
      <c r="B10" s="69"/>
      <c r="C10" s="70"/>
      <c r="D10" s="71">
        <f>AD105</f>
        <v>20.628689242240235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51.394092532891868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82.469286398884719</v>
      </c>
      <c r="P11" s="72" t="s">
        <v>83</v>
      </c>
      <c r="S11" s="107" t="s">
        <v>29</v>
      </c>
      <c r="T11" s="112"/>
      <c r="U11" s="112"/>
      <c r="V11" s="112">
        <v>27651</v>
      </c>
      <c r="W11" s="112">
        <v>27299</v>
      </c>
      <c r="X11" s="112">
        <v>28470</v>
      </c>
      <c r="Y11" s="112">
        <v>30971</v>
      </c>
      <c r="Z11" s="112">
        <v>31381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7.4845342859632309</v>
      </c>
      <c r="P12" s="72" t="s">
        <v>83</v>
      </c>
      <c r="S12" s="107" t="s">
        <v>30</v>
      </c>
      <c r="T12" s="112"/>
      <c r="U12" s="112"/>
      <c r="V12" s="112">
        <v>3954</v>
      </c>
      <c r="W12" s="112">
        <v>3986</v>
      </c>
      <c r="X12" s="112">
        <v>3971</v>
      </c>
      <c r="Y12" s="112">
        <v>4001</v>
      </c>
      <c r="Z12" s="112">
        <v>4025</v>
      </c>
    </row>
    <row r="13" spans="1:32" ht="15" customHeight="1" x14ac:dyDescent="0.25">
      <c r="A13" s="30" t="s">
        <v>19</v>
      </c>
      <c r="B13" s="70"/>
      <c r="C13" s="70"/>
      <c r="D13" s="71">
        <f>AD108</f>
        <v>13.404129127008785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10.046179315152044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13.748693761120681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42.0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21.453384923885107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21.212913344660826</v>
      </c>
      <c r="P15" s="72" t="s">
        <v>83</v>
      </c>
      <c r="S15" s="115" t="s">
        <v>59</v>
      </c>
      <c r="T15" s="115"/>
      <c r="U15" s="116"/>
      <c r="V15" s="116">
        <v>276</v>
      </c>
      <c r="W15" s="116">
        <v>235</v>
      </c>
      <c r="X15" s="116">
        <v>239</v>
      </c>
      <c r="Y15" s="112">
        <v>222</v>
      </c>
      <c r="Z15" s="112">
        <v>240</v>
      </c>
      <c r="AB15" s="117">
        <f t="shared" ref="AB15:AB34" si="2">IF(Z15="np",0,Z15/$Z$34)</f>
        <v>6.7781292363307726E-3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45.208574575648882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78.787086655339166</v>
      </c>
      <c r="P16" s="37" t="s">
        <v>83</v>
      </c>
      <c r="S16" s="115" t="s">
        <v>60</v>
      </c>
      <c r="T16" s="115"/>
      <c r="U16" s="116"/>
      <c r="V16" s="116">
        <v>299</v>
      </c>
      <c r="W16" s="116">
        <v>322</v>
      </c>
      <c r="X16" s="116">
        <v>336</v>
      </c>
      <c r="Y16" s="112">
        <v>328</v>
      </c>
      <c r="Z16" s="112">
        <v>334</v>
      </c>
      <c r="AB16" s="117">
        <f t="shared" si="2"/>
        <v>9.4328965205603254E-3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1232</v>
      </c>
      <c r="W17" s="116">
        <v>1205</v>
      </c>
      <c r="X17" s="116">
        <v>1284</v>
      </c>
      <c r="Y17" s="112">
        <v>1327</v>
      </c>
      <c r="Z17" s="112">
        <v>1272</v>
      </c>
      <c r="AB17" s="117">
        <f t="shared" si="2"/>
        <v>3.5924084952553094E-2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228</v>
      </c>
      <c r="W18" s="116">
        <v>177</v>
      </c>
      <c r="X18" s="116">
        <v>243</v>
      </c>
      <c r="Y18" s="112">
        <v>242</v>
      </c>
      <c r="Z18" s="112">
        <v>244</v>
      </c>
      <c r="AB18" s="117">
        <f t="shared" si="2"/>
        <v>6.8910980569362856E-3</v>
      </c>
    </row>
    <row r="19" spans="1:28" x14ac:dyDescent="0.25">
      <c r="A19" s="61" t="str">
        <f>$S$1&amp;" ("&amp;$V$2&amp;" to "&amp;$Z$2&amp;")"</f>
        <v>Unley (2018-19 to 2022-23)</v>
      </c>
      <c r="B19" s="61"/>
      <c r="C19" s="61"/>
      <c r="D19" s="61"/>
      <c r="E19" s="61"/>
      <c r="F19" s="61"/>
      <c r="G19" s="61" t="str">
        <f>$S$1&amp;" ("&amp;$V$2&amp;" to "&amp;$Z$2&amp;")"</f>
        <v>Unley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1186</v>
      </c>
      <c r="W19" s="116">
        <v>1159</v>
      </c>
      <c r="X19" s="116">
        <v>1272</v>
      </c>
      <c r="Y19" s="112">
        <v>1295</v>
      </c>
      <c r="Z19" s="112">
        <v>1221</v>
      </c>
      <c r="AB19" s="117">
        <f t="shared" si="2"/>
        <v>3.4483732489832809E-2</v>
      </c>
    </row>
    <row r="20" spans="1:28" x14ac:dyDescent="0.25">
      <c r="S20" s="115" t="s">
        <v>64</v>
      </c>
      <c r="T20" s="115"/>
      <c r="U20" s="116"/>
      <c r="V20" s="116">
        <v>860</v>
      </c>
      <c r="W20" s="116">
        <v>878</v>
      </c>
      <c r="X20" s="116">
        <v>929</v>
      </c>
      <c r="Y20" s="112">
        <v>952</v>
      </c>
      <c r="Z20" s="112">
        <v>955</v>
      </c>
      <c r="AB20" s="117">
        <f t="shared" si="2"/>
        <v>2.6971305919566198E-2</v>
      </c>
    </row>
    <row r="21" spans="1:28" x14ac:dyDescent="0.25">
      <c r="S21" s="115" t="s">
        <v>65</v>
      </c>
      <c r="T21" s="115"/>
      <c r="U21" s="116"/>
      <c r="V21" s="116">
        <v>2184</v>
      </c>
      <c r="W21" s="116">
        <v>2333</v>
      </c>
      <c r="X21" s="116">
        <v>2450</v>
      </c>
      <c r="Y21" s="112">
        <v>2617</v>
      </c>
      <c r="Z21" s="112">
        <v>2631</v>
      </c>
      <c r="AB21" s="117">
        <f t="shared" si="2"/>
        <v>7.4305241753276102E-2</v>
      </c>
    </row>
    <row r="22" spans="1:28" x14ac:dyDescent="0.25">
      <c r="S22" s="115" t="s">
        <v>66</v>
      </c>
      <c r="T22" s="115"/>
      <c r="U22" s="116"/>
      <c r="V22" s="116">
        <v>2494</v>
      </c>
      <c r="W22" s="116">
        <v>2359</v>
      </c>
      <c r="X22" s="116">
        <v>2707</v>
      </c>
      <c r="Y22" s="112">
        <v>2901</v>
      </c>
      <c r="Z22" s="112">
        <v>3168</v>
      </c>
      <c r="AB22" s="117">
        <f t="shared" si="2"/>
        <v>8.9471305919566202E-2</v>
      </c>
    </row>
    <row r="23" spans="1:28" x14ac:dyDescent="0.25">
      <c r="S23" s="115" t="s">
        <v>67</v>
      </c>
      <c r="T23" s="115"/>
      <c r="U23" s="116"/>
      <c r="V23" s="116">
        <v>644</v>
      </c>
      <c r="W23" s="116">
        <v>639</v>
      </c>
      <c r="X23" s="116">
        <v>679</v>
      </c>
      <c r="Y23" s="112">
        <v>747</v>
      </c>
      <c r="Z23" s="112">
        <v>820</v>
      </c>
      <c r="AB23" s="117">
        <f t="shared" si="2"/>
        <v>2.3158608224130139E-2</v>
      </c>
    </row>
    <row r="24" spans="1:28" x14ac:dyDescent="0.25">
      <c r="S24" s="115" t="s">
        <v>68</v>
      </c>
      <c r="T24" s="115"/>
      <c r="U24" s="116"/>
      <c r="V24" s="116">
        <v>633</v>
      </c>
      <c r="W24" s="116">
        <v>556</v>
      </c>
      <c r="X24" s="116">
        <v>486</v>
      </c>
      <c r="Y24" s="112">
        <v>608</v>
      </c>
      <c r="Z24" s="112">
        <v>556</v>
      </c>
      <c r="AB24" s="117">
        <f t="shared" si="2"/>
        <v>1.5702666064166291E-2</v>
      </c>
    </row>
    <row r="25" spans="1:28" x14ac:dyDescent="0.25">
      <c r="S25" s="115" t="s">
        <v>69</v>
      </c>
      <c r="T25" s="115"/>
      <c r="U25" s="116"/>
      <c r="V25" s="116">
        <v>1173</v>
      </c>
      <c r="W25" s="116">
        <v>1305</v>
      </c>
      <c r="X25" s="116">
        <v>1392</v>
      </c>
      <c r="Y25" s="112">
        <v>1455</v>
      </c>
      <c r="Z25" s="112">
        <v>1392</v>
      </c>
      <c r="AB25" s="117">
        <f t="shared" si="2"/>
        <v>3.9313149570718485E-2</v>
      </c>
    </row>
    <row r="26" spans="1:28" x14ac:dyDescent="0.25">
      <c r="S26" s="115" t="s">
        <v>70</v>
      </c>
      <c r="T26" s="115"/>
      <c r="U26" s="116"/>
      <c r="V26" s="116">
        <v>581</v>
      </c>
      <c r="W26" s="116">
        <v>593</v>
      </c>
      <c r="X26" s="116">
        <v>614</v>
      </c>
      <c r="Y26" s="112">
        <v>672</v>
      </c>
      <c r="Z26" s="112">
        <v>700</v>
      </c>
      <c r="AB26" s="117">
        <f t="shared" si="2"/>
        <v>1.9769543605964755E-2</v>
      </c>
    </row>
    <row r="27" spans="1:28" x14ac:dyDescent="0.25">
      <c r="S27" s="115" t="s">
        <v>71</v>
      </c>
      <c r="T27" s="115"/>
      <c r="U27" s="116"/>
      <c r="V27" s="116">
        <v>3549</v>
      </c>
      <c r="W27" s="116">
        <v>3609</v>
      </c>
      <c r="X27" s="116">
        <v>3826</v>
      </c>
      <c r="Y27" s="112">
        <v>4217</v>
      </c>
      <c r="Z27" s="112">
        <v>4106</v>
      </c>
      <c r="AB27" s="117">
        <f t="shared" si="2"/>
        <v>0.11596249435155898</v>
      </c>
    </row>
    <row r="28" spans="1:28" x14ac:dyDescent="0.25">
      <c r="S28" s="115" t="s">
        <v>72</v>
      </c>
      <c r="T28" s="115"/>
      <c r="U28" s="116"/>
      <c r="V28" s="116">
        <v>2311</v>
      </c>
      <c r="W28" s="116">
        <v>2521</v>
      </c>
      <c r="X28" s="116">
        <v>2543</v>
      </c>
      <c r="Y28" s="112">
        <v>2748</v>
      </c>
      <c r="Z28" s="112">
        <v>2798</v>
      </c>
      <c r="AB28" s="117">
        <f t="shared" si="2"/>
        <v>7.9021690013556259E-2</v>
      </c>
    </row>
    <row r="29" spans="1:28" x14ac:dyDescent="0.25">
      <c r="S29" s="115" t="s">
        <v>73</v>
      </c>
      <c r="T29" s="115"/>
      <c r="U29" s="116"/>
      <c r="V29" s="116">
        <v>2269</v>
      </c>
      <c r="W29" s="116">
        <v>1924</v>
      </c>
      <c r="X29" s="116">
        <v>1851</v>
      </c>
      <c r="Y29" s="112">
        <v>2275</v>
      </c>
      <c r="Z29" s="112">
        <v>2229</v>
      </c>
      <c r="AB29" s="117">
        <f t="shared" si="2"/>
        <v>6.2951875282422048E-2</v>
      </c>
    </row>
    <row r="30" spans="1:28" x14ac:dyDescent="0.25">
      <c r="S30" s="115" t="s">
        <v>74</v>
      </c>
      <c r="T30" s="115"/>
      <c r="U30" s="116"/>
      <c r="V30" s="116">
        <v>3674</v>
      </c>
      <c r="W30" s="116">
        <v>3687</v>
      </c>
      <c r="X30" s="116">
        <v>3529</v>
      </c>
      <c r="Y30" s="112">
        <v>3591</v>
      </c>
      <c r="Z30" s="112">
        <v>3653</v>
      </c>
      <c r="AB30" s="117">
        <f t="shared" si="2"/>
        <v>0.10316877541798464</v>
      </c>
    </row>
    <row r="31" spans="1:28" x14ac:dyDescent="0.25">
      <c r="S31" s="115" t="s">
        <v>75</v>
      </c>
      <c r="T31" s="115"/>
      <c r="U31" s="116"/>
      <c r="V31" s="116">
        <v>4984</v>
      </c>
      <c r="W31" s="116">
        <v>4990</v>
      </c>
      <c r="X31" s="116">
        <v>5463</v>
      </c>
      <c r="Y31" s="112">
        <v>6031</v>
      </c>
      <c r="Z31" s="112">
        <v>6348</v>
      </c>
      <c r="AB31" s="117">
        <f t="shared" si="2"/>
        <v>0.17928151830094893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770</v>
      </c>
      <c r="W32" s="116">
        <v>747</v>
      </c>
      <c r="X32" s="116">
        <v>773</v>
      </c>
      <c r="Y32" s="112">
        <v>914</v>
      </c>
      <c r="Z32" s="112">
        <v>1039</v>
      </c>
      <c r="AB32" s="117">
        <f t="shared" si="2"/>
        <v>2.934365115228197E-2</v>
      </c>
    </row>
    <row r="33" spans="19:32" x14ac:dyDescent="0.25">
      <c r="S33" s="115" t="s">
        <v>77</v>
      </c>
      <c r="T33" s="115"/>
      <c r="U33" s="116"/>
      <c r="V33" s="116">
        <v>932</v>
      </c>
      <c r="W33" s="116">
        <v>964</v>
      </c>
      <c r="X33" s="116">
        <v>984</v>
      </c>
      <c r="Y33" s="112">
        <v>1071</v>
      </c>
      <c r="Z33" s="112">
        <v>1025</v>
      </c>
      <c r="AB33" s="117">
        <f t="shared" si="2"/>
        <v>2.8948260280162674E-2</v>
      </c>
    </row>
    <row r="34" spans="19:32" x14ac:dyDescent="0.25">
      <c r="S34" s="118" t="s">
        <v>53</v>
      </c>
      <c r="T34" s="118"/>
      <c r="U34" s="119"/>
      <c r="V34" s="119">
        <v>31606</v>
      </c>
      <c r="W34" s="119">
        <v>31283</v>
      </c>
      <c r="X34" s="119">
        <v>32441</v>
      </c>
      <c r="Y34" s="120">
        <v>34970</v>
      </c>
      <c r="Z34" s="120">
        <v>35408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18192</v>
      </c>
      <c r="W37" s="112">
        <v>18232</v>
      </c>
      <c r="X37" s="112">
        <v>18029</v>
      </c>
      <c r="Y37" s="112">
        <v>17740</v>
      </c>
      <c r="Z37" s="112">
        <v>18084</v>
      </c>
      <c r="AB37" s="132">
        <f>Z37/Z40*100</f>
        <v>78.787086655339166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3775</v>
      </c>
      <c r="W38" s="112">
        <v>3857</v>
      </c>
      <c r="X38" s="112">
        <v>4093</v>
      </c>
      <c r="Y38" s="112">
        <v>4833</v>
      </c>
      <c r="Z38" s="112">
        <v>4869</v>
      </c>
      <c r="AB38" s="132">
        <f>Z38/Z40*100</f>
        <v>21.212913344660826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21967</v>
      </c>
      <c r="W40" s="112">
        <v>22089</v>
      </c>
      <c r="X40" s="112">
        <v>22122</v>
      </c>
      <c r="Y40" s="112">
        <v>22573</v>
      </c>
      <c r="Z40" s="112">
        <v>22953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8</v>
      </c>
      <c r="X44" s="112">
        <v>12</v>
      </c>
      <c r="Y44" s="112">
        <v>20</v>
      </c>
      <c r="Z44" s="112">
        <v>14</v>
      </c>
    </row>
    <row r="45" spans="19:32" x14ac:dyDescent="0.25">
      <c r="S45" s="115" t="s">
        <v>37</v>
      </c>
      <c r="T45" s="115"/>
      <c r="U45" s="112"/>
      <c r="V45" s="112">
        <v>172</v>
      </c>
      <c r="W45" s="112">
        <v>191</v>
      </c>
      <c r="X45" s="112">
        <v>245</v>
      </c>
      <c r="Y45" s="112">
        <v>263</v>
      </c>
      <c r="Z45" s="112">
        <v>313</v>
      </c>
    </row>
    <row r="46" spans="19:32" x14ac:dyDescent="0.25">
      <c r="S46" s="115" t="s">
        <v>38</v>
      </c>
      <c r="T46" s="115"/>
      <c r="U46" s="112"/>
      <c r="V46" s="112">
        <v>696</v>
      </c>
      <c r="W46" s="112">
        <v>691</v>
      </c>
      <c r="X46" s="112">
        <v>778</v>
      </c>
      <c r="Y46" s="112">
        <v>911</v>
      </c>
      <c r="Z46" s="112">
        <v>904</v>
      </c>
    </row>
    <row r="47" spans="19:32" x14ac:dyDescent="0.25">
      <c r="S47" s="115" t="s">
        <v>39</v>
      </c>
      <c r="T47" s="115"/>
      <c r="U47" s="112"/>
      <c r="V47" s="112">
        <v>1439</v>
      </c>
      <c r="W47" s="112">
        <v>1435</v>
      </c>
      <c r="X47" s="112">
        <v>1435</v>
      </c>
      <c r="Y47" s="112">
        <v>1585</v>
      </c>
      <c r="Z47" s="112">
        <v>1622</v>
      </c>
    </row>
    <row r="48" spans="19:32" x14ac:dyDescent="0.25">
      <c r="S48" s="115" t="s">
        <v>40</v>
      </c>
      <c r="T48" s="115"/>
      <c r="U48" s="112"/>
      <c r="V48" s="112">
        <v>1858</v>
      </c>
      <c r="W48" s="112">
        <v>1819</v>
      </c>
      <c r="X48" s="112">
        <v>1893</v>
      </c>
      <c r="Y48" s="112">
        <v>2199</v>
      </c>
      <c r="Z48" s="112">
        <v>2259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1654</v>
      </c>
      <c r="W49" s="112">
        <v>1674</v>
      </c>
      <c r="X49" s="112">
        <v>1749</v>
      </c>
      <c r="Y49" s="112">
        <v>1835</v>
      </c>
      <c r="Z49" s="112">
        <v>1911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Unley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1630</v>
      </c>
      <c r="W50" s="112">
        <v>1589</v>
      </c>
      <c r="X50" s="112">
        <v>1627</v>
      </c>
      <c r="Y50" s="112">
        <v>1693</v>
      </c>
      <c r="Z50" s="112">
        <v>1704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1592</v>
      </c>
      <c r="W51" s="112">
        <v>1534</v>
      </c>
      <c r="X51" s="112">
        <v>1545</v>
      </c>
      <c r="Y51" s="112">
        <v>1610</v>
      </c>
      <c r="Z51" s="112">
        <v>1570</v>
      </c>
    </row>
    <row r="52" spans="1:26" ht="15" customHeight="1" x14ac:dyDescent="0.25">
      <c r="S52" s="115" t="s">
        <v>44</v>
      </c>
      <c r="T52" s="115"/>
      <c r="U52" s="112"/>
      <c r="V52" s="112">
        <v>1375</v>
      </c>
      <c r="W52" s="112">
        <v>1453</v>
      </c>
      <c r="X52" s="112">
        <v>1490</v>
      </c>
      <c r="Y52" s="112">
        <v>1555</v>
      </c>
      <c r="Z52" s="112">
        <v>1521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1332</v>
      </c>
      <c r="W53" s="112">
        <v>1331</v>
      </c>
      <c r="X53" s="112">
        <v>1347</v>
      </c>
      <c r="Y53" s="112">
        <v>1442</v>
      </c>
      <c r="Z53" s="112">
        <v>1392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1203</v>
      </c>
      <c r="W54" s="112">
        <v>1194</v>
      </c>
      <c r="X54" s="112">
        <v>1191</v>
      </c>
      <c r="Y54" s="112">
        <v>1232</v>
      </c>
      <c r="Z54" s="112">
        <v>1279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971</v>
      </c>
      <c r="W55" s="112">
        <v>953</v>
      </c>
      <c r="X55" s="112">
        <v>936</v>
      </c>
      <c r="Y55" s="112">
        <v>953</v>
      </c>
      <c r="Z55" s="112">
        <v>964</v>
      </c>
    </row>
    <row r="56" spans="1:26" ht="15" customHeight="1" x14ac:dyDescent="0.25">
      <c r="S56" s="115" t="s">
        <v>48</v>
      </c>
      <c r="T56" s="115"/>
      <c r="U56" s="112"/>
      <c r="V56" s="112">
        <v>640</v>
      </c>
      <c r="W56" s="112">
        <v>611</v>
      </c>
      <c r="X56" s="112">
        <v>629</v>
      </c>
      <c r="Y56" s="112">
        <v>619</v>
      </c>
      <c r="Z56" s="112">
        <v>622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361</v>
      </c>
      <c r="W57" s="112">
        <v>366</v>
      </c>
      <c r="X57" s="112">
        <v>355</v>
      </c>
      <c r="Y57" s="112">
        <v>368</v>
      </c>
      <c r="Z57" s="112">
        <v>386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115</v>
      </c>
      <c r="W58" s="112">
        <v>118</v>
      </c>
      <c r="X58" s="112">
        <v>120</v>
      </c>
      <c r="Y58" s="112">
        <v>146</v>
      </c>
      <c r="Z58" s="112">
        <v>165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66</v>
      </c>
      <c r="W59" s="112">
        <v>60</v>
      </c>
      <c r="X59" s="112">
        <v>57</v>
      </c>
      <c r="Y59" s="112">
        <v>53</v>
      </c>
      <c r="Z59" s="112">
        <v>53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46</v>
      </c>
      <c r="W60" s="112">
        <v>49</v>
      </c>
      <c r="X60" s="112">
        <v>48</v>
      </c>
      <c r="Y60" s="112">
        <v>41</v>
      </c>
      <c r="Z60" s="112">
        <v>35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15161</v>
      </c>
      <c r="W61" s="112">
        <v>15062</v>
      </c>
      <c r="X61" s="112">
        <v>15457</v>
      </c>
      <c r="Y61" s="112">
        <v>16520</v>
      </c>
      <c r="Z61" s="112">
        <v>16710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15</v>
      </c>
      <c r="W63" s="112">
        <v>15</v>
      </c>
      <c r="X63" s="112">
        <v>23</v>
      </c>
      <c r="Y63" s="112">
        <v>21</v>
      </c>
      <c r="Z63" s="112">
        <v>44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246</v>
      </c>
      <c r="W64" s="112">
        <v>276</v>
      </c>
      <c r="X64" s="112">
        <v>351</v>
      </c>
      <c r="Y64" s="112">
        <v>462</v>
      </c>
      <c r="Z64" s="112">
        <v>420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Unley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877</v>
      </c>
      <c r="W65" s="112">
        <v>812</v>
      </c>
      <c r="X65" s="112">
        <v>939</v>
      </c>
      <c r="Y65" s="112">
        <v>1140</v>
      </c>
      <c r="Z65" s="112">
        <v>1216</v>
      </c>
    </row>
    <row r="66" spans="1:26" x14ac:dyDescent="0.25">
      <c r="S66" s="115" t="s">
        <v>39</v>
      </c>
      <c r="T66" s="115"/>
      <c r="U66" s="112"/>
      <c r="V66" s="112">
        <v>1719</v>
      </c>
      <c r="W66" s="112">
        <v>1779</v>
      </c>
      <c r="X66" s="112">
        <v>1812</v>
      </c>
      <c r="Y66" s="112">
        <v>1919</v>
      </c>
      <c r="Z66" s="112">
        <v>2032</v>
      </c>
    </row>
    <row r="67" spans="1:26" x14ac:dyDescent="0.25">
      <c r="S67" s="115" t="s">
        <v>40</v>
      </c>
      <c r="T67" s="115"/>
      <c r="U67" s="112"/>
      <c r="V67" s="112">
        <v>2145</v>
      </c>
      <c r="W67" s="112">
        <v>2063</v>
      </c>
      <c r="X67" s="112">
        <v>2216</v>
      </c>
      <c r="Y67" s="112">
        <v>2346</v>
      </c>
      <c r="Z67" s="112">
        <v>2377</v>
      </c>
    </row>
    <row r="68" spans="1:26" x14ac:dyDescent="0.25">
      <c r="S68" s="115" t="s">
        <v>41</v>
      </c>
      <c r="T68" s="115"/>
      <c r="U68" s="112"/>
      <c r="V68" s="112">
        <v>1767</v>
      </c>
      <c r="W68" s="112">
        <v>1690</v>
      </c>
      <c r="X68" s="112">
        <v>1852</v>
      </c>
      <c r="Y68" s="112">
        <v>2093</v>
      </c>
      <c r="Z68" s="112">
        <v>2081</v>
      </c>
    </row>
    <row r="69" spans="1:26" x14ac:dyDescent="0.25">
      <c r="S69" s="115" t="s">
        <v>42</v>
      </c>
      <c r="T69" s="115"/>
      <c r="U69" s="112"/>
      <c r="V69" s="112">
        <v>1601</v>
      </c>
      <c r="W69" s="112">
        <v>1617</v>
      </c>
      <c r="X69" s="112">
        <v>1708</v>
      </c>
      <c r="Y69" s="112">
        <v>1822</v>
      </c>
      <c r="Z69" s="112">
        <v>1918</v>
      </c>
    </row>
    <row r="70" spans="1:26" x14ac:dyDescent="0.25">
      <c r="S70" s="115" t="s">
        <v>43</v>
      </c>
      <c r="T70" s="115"/>
      <c r="U70" s="112"/>
      <c r="V70" s="112">
        <v>1628</v>
      </c>
      <c r="W70" s="112">
        <v>1573</v>
      </c>
      <c r="X70" s="112">
        <v>1644</v>
      </c>
      <c r="Y70" s="112">
        <v>1776</v>
      </c>
      <c r="Z70" s="112">
        <v>1757</v>
      </c>
    </row>
    <row r="71" spans="1:26" x14ac:dyDescent="0.25">
      <c r="S71" s="115" t="s">
        <v>44</v>
      </c>
      <c r="T71" s="115"/>
      <c r="U71" s="112"/>
      <c r="V71" s="112">
        <v>1568</v>
      </c>
      <c r="W71" s="112">
        <v>1570</v>
      </c>
      <c r="X71" s="112">
        <v>1636</v>
      </c>
      <c r="Y71" s="112">
        <v>1619</v>
      </c>
      <c r="Z71" s="112">
        <v>1705</v>
      </c>
    </row>
    <row r="72" spans="1:26" x14ac:dyDescent="0.25">
      <c r="S72" s="115" t="s">
        <v>45</v>
      </c>
      <c r="T72" s="115"/>
      <c r="U72" s="112"/>
      <c r="V72" s="112">
        <v>1426</v>
      </c>
      <c r="W72" s="112">
        <v>1434</v>
      </c>
      <c r="X72" s="112">
        <v>1430</v>
      </c>
      <c r="Y72" s="112">
        <v>1614</v>
      </c>
      <c r="Z72" s="112">
        <v>1539</v>
      </c>
    </row>
    <row r="73" spans="1:26" x14ac:dyDescent="0.25">
      <c r="S73" s="115" t="s">
        <v>46</v>
      </c>
      <c r="T73" s="115"/>
      <c r="U73" s="112"/>
      <c r="V73" s="112">
        <v>1380</v>
      </c>
      <c r="W73" s="112">
        <v>1332</v>
      </c>
      <c r="X73" s="112">
        <v>1322</v>
      </c>
      <c r="Y73" s="112">
        <v>1382</v>
      </c>
      <c r="Z73" s="112">
        <v>1399</v>
      </c>
    </row>
    <row r="74" spans="1:26" x14ac:dyDescent="0.25">
      <c r="S74" s="115" t="s">
        <v>47</v>
      </c>
      <c r="T74" s="115"/>
      <c r="U74" s="112"/>
      <c r="V74" s="112">
        <v>1052</v>
      </c>
      <c r="W74" s="112">
        <v>1027</v>
      </c>
      <c r="X74" s="112">
        <v>1037</v>
      </c>
      <c r="Y74" s="112">
        <v>1126</v>
      </c>
      <c r="Z74" s="112">
        <v>1102</v>
      </c>
    </row>
    <row r="75" spans="1:26" x14ac:dyDescent="0.25">
      <c r="S75" s="115" t="s">
        <v>48</v>
      </c>
      <c r="T75" s="115"/>
      <c r="U75" s="112"/>
      <c r="V75" s="112">
        <v>599</v>
      </c>
      <c r="W75" s="112">
        <v>604</v>
      </c>
      <c r="X75" s="112">
        <v>574</v>
      </c>
      <c r="Y75" s="112">
        <v>630</v>
      </c>
      <c r="Z75" s="112">
        <v>614</v>
      </c>
    </row>
    <row r="76" spans="1:26" x14ac:dyDescent="0.25">
      <c r="S76" s="115" t="s">
        <v>49</v>
      </c>
      <c r="T76" s="115"/>
      <c r="U76" s="112"/>
      <c r="V76" s="112">
        <v>231</v>
      </c>
      <c r="W76" s="112">
        <v>247</v>
      </c>
      <c r="X76" s="112">
        <v>249</v>
      </c>
      <c r="Y76" s="112">
        <v>287</v>
      </c>
      <c r="Z76" s="112">
        <v>255</v>
      </c>
    </row>
    <row r="77" spans="1:26" x14ac:dyDescent="0.25">
      <c r="S77" s="115" t="s">
        <v>50</v>
      </c>
      <c r="T77" s="115"/>
      <c r="U77" s="112"/>
      <c r="V77" s="112">
        <v>84</v>
      </c>
      <c r="W77" s="112">
        <v>90</v>
      </c>
      <c r="X77" s="112">
        <v>89</v>
      </c>
      <c r="Y77" s="112">
        <v>98</v>
      </c>
      <c r="Z77" s="112">
        <v>102</v>
      </c>
    </row>
    <row r="78" spans="1:26" x14ac:dyDescent="0.25">
      <c r="S78" s="115" t="s">
        <v>51</v>
      </c>
      <c r="T78" s="115"/>
      <c r="U78" s="112"/>
      <c r="V78" s="112">
        <v>46</v>
      </c>
      <c r="W78" s="112">
        <v>48</v>
      </c>
      <c r="X78" s="112">
        <v>47</v>
      </c>
      <c r="Y78" s="112">
        <v>47</v>
      </c>
      <c r="Z78" s="112">
        <v>56</v>
      </c>
    </row>
    <row r="79" spans="1:26" x14ac:dyDescent="0.25">
      <c r="S79" s="115" t="s">
        <v>52</v>
      </c>
      <c r="T79" s="115"/>
      <c r="U79" s="112"/>
      <c r="V79" s="112">
        <v>47</v>
      </c>
      <c r="W79" s="112">
        <v>57</v>
      </c>
      <c r="X79" s="112">
        <v>41</v>
      </c>
      <c r="Y79" s="112">
        <v>44</v>
      </c>
      <c r="Z79" s="112">
        <v>53</v>
      </c>
    </row>
    <row r="80" spans="1:26" x14ac:dyDescent="0.25">
      <c r="S80" s="118" t="s">
        <v>53</v>
      </c>
      <c r="T80" s="118"/>
      <c r="U80" s="112"/>
      <c r="V80" s="112">
        <v>16442</v>
      </c>
      <c r="W80" s="112">
        <v>16224</v>
      </c>
      <c r="X80" s="112">
        <v>16970</v>
      </c>
      <c r="Y80" s="112">
        <v>18440</v>
      </c>
      <c r="Z80" s="112">
        <v>18676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Unley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1696</v>
      </c>
      <c r="W83" s="112">
        <v>1694</v>
      </c>
      <c r="X83" s="112">
        <v>1699</v>
      </c>
      <c r="Y83" s="112">
        <v>1703</v>
      </c>
      <c r="Z83" s="112">
        <v>1712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3114</v>
      </c>
      <c r="W84" s="112">
        <v>3160</v>
      </c>
      <c r="X84" s="112">
        <v>3221</v>
      </c>
      <c r="Y84" s="112">
        <v>3284</v>
      </c>
      <c r="Z84" s="112">
        <v>3387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876</v>
      </c>
      <c r="W85" s="112">
        <v>845</v>
      </c>
      <c r="X85" s="112">
        <v>885</v>
      </c>
      <c r="Y85" s="112">
        <v>913</v>
      </c>
      <c r="Z85" s="112">
        <v>939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35,407</v>
      </c>
      <c r="D86" s="94">
        <f t="shared" ref="D86:D91" si="4">AD4</f>
        <v>1.2554335392358729E-2</v>
      </c>
      <c r="E86" s="95">
        <f t="shared" ref="E86:E91" si="5">AD4</f>
        <v>1.2554335392358729E-2</v>
      </c>
      <c r="F86" s="94">
        <f t="shared" ref="F86:F91" si="6">AF4</f>
        <v>0.120332869257056</v>
      </c>
      <c r="G86" s="95">
        <f t="shared" ref="G86:G91" si="7">AF4</f>
        <v>0.120332869257056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646</v>
      </c>
      <c r="W86" s="112">
        <v>677</v>
      </c>
      <c r="X86" s="112">
        <v>682</v>
      </c>
      <c r="Y86" s="112">
        <v>759</v>
      </c>
      <c r="Z86" s="112">
        <v>795</v>
      </c>
    </row>
    <row r="87" spans="1:30" ht="15" customHeight="1" x14ac:dyDescent="0.25">
      <c r="A87" s="96" t="s">
        <v>4</v>
      </c>
      <c r="B87" s="49"/>
      <c r="C87" s="97" t="str">
        <f t="shared" si="3"/>
        <v>16,707</v>
      </c>
      <c r="D87" s="94">
        <f t="shared" si="4"/>
        <v>1.1319612590799055E-2</v>
      </c>
      <c r="E87" s="95">
        <f t="shared" si="5"/>
        <v>1.1319612590799055E-2</v>
      </c>
      <c r="F87" s="94">
        <f t="shared" si="6"/>
        <v>0.10168150346191895</v>
      </c>
      <c r="G87" s="95">
        <f t="shared" si="7"/>
        <v>0.10168150346191895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698</v>
      </c>
      <c r="W87" s="112">
        <v>697</v>
      </c>
      <c r="X87" s="112">
        <v>678</v>
      </c>
      <c r="Y87" s="112">
        <v>694</v>
      </c>
      <c r="Z87" s="112">
        <v>727</v>
      </c>
    </row>
    <row r="88" spans="1:30" ht="15" customHeight="1" x14ac:dyDescent="0.25">
      <c r="A88" s="96" t="s">
        <v>5</v>
      </c>
      <c r="B88" s="49"/>
      <c r="C88" s="97" t="str">
        <f t="shared" si="3"/>
        <v>18,678</v>
      </c>
      <c r="D88" s="94">
        <f t="shared" si="4"/>
        <v>1.3071540923143665E-2</v>
      </c>
      <c r="E88" s="95">
        <f t="shared" si="5"/>
        <v>1.3071540923143665E-2</v>
      </c>
      <c r="F88" s="94">
        <f t="shared" si="6"/>
        <v>0.13578595317725761</v>
      </c>
      <c r="G88" s="95">
        <f t="shared" si="7"/>
        <v>0.13578595317725761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654</v>
      </c>
      <c r="W88" s="112">
        <v>653</v>
      </c>
      <c r="X88" s="112">
        <v>639</v>
      </c>
      <c r="Y88" s="112">
        <v>625</v>
      </c>
      <c r="Z88" s="112">
        <v>647</v>
      </c>
    </row>
    <row r="89" spans="1:30" ht="15" customHeight="1" x14ac:dyDescent="0.25">
      <c r="A89" s="49" t="s">
        <v>6</v>
      </c>
      <c r="B89" s="49"/>
      <c r="C89" s="97" t="str">
        <f t="shared" si="3"/>
        <v>22,954</v>
      </c>
      <c r="D89" s="94">
        <f t="shared" si="4"/>
        <v>1.6833525294586593E-2</v>
      </c>
      <c r="E89" s="95">
        <f t="shared" si="5"/>
        <v>1.6833525294586593E-2</v>
      </c>
      <c r="F89" s="94">
        <f t="shared" si="6"/>
        <v>4.4978603296002895E-2</v>
      </c>
      <c r="G89" s="95">
        <f t="shared" si="7"/>
        <v>4.4978603296002895E-2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253</v>
      </c>
      <c r="W89" s="112">
        <v>239</v>
      </c>
      <c r="X89" s="112">
        <v>243</v>
      </c>
      <c r="Y89" s="112">
        <v>250</v>
      </c>
      <c r="Z89" s="112">
        <v>267</v>
      </c>
    </row>
    <row r="90" spans="1:30" ht="15" customHeight="1" x14ac:dyDescent="0.25">
      <c r="A90" s="49" t="s">
        <v>95</v>
      </c>
      <c r="B90" s="49"/>
      <c r="C90" s="97" t="str">
        <f t="shared" si="3"/>
        <v>$51,162</v>
      </c>
      <c r="D90" s="94">
        <f t="shared" si="4"/>
        <v>3.9648239531354434E-2</v>
      </c>
      <c r="E90" s="95">
        <f t="shared" si="5"/>
        <v>3.9648239531354434E-2</v>
      </c>
      <c r="F90" s="94">
        <f t="shared" si="6"/>
        <v>6.502314404262588E-2</v>
      </c>
      <c r="G90" s="95">
        <f t="shared" si="7"/>
        <v>6.502314404262588E-2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648</v>
      </c>
      <c r="W90" s="112">
        <v>681</v>
      </c>
      <c r="X90" s="112">
        <v>682</v>
      </c>
      <c r="Y90" s="112">
        <v>670</v>
      </c>
      <c r="Z90" s="112">
        <v>655</v>
      </c>
    </row>
    <row r="91" spans="1:30" ht="15" customHeight="1" x14ac:dyDescent="0.25">
      <c r="A91" s="49" t="s">
        <v>7</v>
      </c>
      <c r="B91" s="49"/>
      <c r="C91" s="97" t="str">
        <f t="shared" si="3"/>
        <v>$2,041.7 mil</v>
      </c>
      <c r="D91" s="94">
        <f t="shared" si="4"/>
        <v>5.541016371135199E-2</v>
      </c>
      <c r="E91" s="95">
        <f t="shared" si="5"/>
        <v>5.541016371135199E-2</v>
      </c>
      <c r="F91" s="94">
        <f t="shared" si="6"/>
        <v>0.20027788208872299</v>
      </c>
      <c r="G91" s="95">
        <f t="shared" si="7"/>
        <v>0.20027788208872299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10680</v>
      </c>
      <c r="W91" s="112">
        <v>10772</v>
      </c>
      <c r="X91" s="112">
        <v>10751</v>
      </c>
      <c r="Y91" s="112">
        <v>10947</v>
      </c>
      <c r="Z91" s="112">
        <v>11135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1088</v>
      </c>
      <c r="W93" s="112">
        <v>1121</v>
      </c>
      <c r="X93" s="112">
        <v>1174</v>
      </c>
      <c r="Y93" s="112">
        <v>1179</v>
      </c>
      <c r="Z93" s="112">
        <v>1194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3809</v>
      </c>
      <c r="W94" s="112">
        <v>3743</v>
      </c>
      <c r="X94" s="112">
        <v>3808</v>
      </c>
      <c r="Y94" s="112">
        <v>3903</v>
      </c>
      <c r="Z94" s="112">
        <v>3970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276</v>
      </c>
      <c r="W95" s="112">
        <v>306</v>
      </c>
      <c r="X95" s="112">
        <v>293</v>
      </c>
      <c r="Y95" s="112">
        <v>337</v>
      </c>
      <c r="Z95" s="112">
        <v>344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1216</v>
      </c>
      <c r="W96" s="112">
        <v>1263</v>
      </c>
      <c r="X96" s="112">
        <v>1267</v>
      </c>
      <c r="Y96" s="112">
        <v>1299</v>
      </c>
      <c r="Z96" s="112">
        <v>1374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1878</v>
      </c>
      <c r="W97" s="112">
        <v>1808</v>
      </c>
      <c r="X97" s="112">
        <v>1783</v>
      </c>
      <c r="Y97" s="112">
        <v>1794</v>
      </c>
      <c r="Z97" s="112">
        <v>1765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874</v>
      </c>
      <c r="W98" s="112">
        <v>902</v>
      </c>
      <c r="X98" s="112">
        <v>874</v>
      </c>
      <c r="Y98" s="112">
        <v>897</v>
      </c>
      <c r="Z98" s="112">
        <v>916</v>
      </c>
    </row>
    <row r="99" spans="1:32" ht="15" customHeight="1" x14ac:dyDescent="0.25">
      <c r="S99" s="115" t="s">
        <v>188</v>
      </c>
      <c r="T99" s="115"/>
      <c r="U99" s="112"/>
      <c r="V99" s="112">
        <v>24</v>
      </c>
      <c r="W99" s="112">
        <v>33</v>
      </c>
      <c r="X99" s="112">
        <v>36</v>
      </c>
      <c r="Y99" s="112">
        <v>39</v>
      </c>
      <c r="Z99" s="112">
        <v>49</v>
      </c>
    </row>
    <row r="100" spans="1:32" ht="15" customHeight="1" x14ac:dyDescent="0.25">
      <c r="S100" s="115" t="s">
        <v>58</v>
      </c>
      <c r="T100" s="115"/>
      <c r="U100" s="112"/>
      <c r="V100" s="112">
        <v>287</v>
      </c>
      <c r="W100" s="112">
        <v>297</v>
      </c>
      <c r="X100" s="112">
        <v>309</v>
      </c>
      <c r="Y100" s="112">
        <v>290</v>
      </c>
      <c r="Z100" s="112">
        <v>316</v>
      </c>
    </row>
    <row r="101" spans="1:32" x14ac:dyDescent="0.25">
      <c r="A101" s="18"/>
      <c r="S101" s="118" t="s">
        <v>53</v>
      </c>
      <c r="T101" s="118"/>
      <c r="U101" s="112"/>
      <c r="V101" s="112">
        <v>11285</v>
      </c>
      <c r="W101" s="112">
        <v>11318</v>
      </c>
      <c r="X101" s="112">
        <v>11355</v>
      </c>
      <c r="Y101" s="112">
        <v>11615</v>
      </c>
      <c r="Z101" s="112">
        <v>11801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21905</v>
      </c>
      <c r="W104" s="112">
        <v>23126</v>
      </c>
      <c r="X104" s="112">
        <v>23566</v>
      </c>
      <c r="Y104" s="112">
        <v>25516</v>
      </c>
      <c r="Z104" s="112">
        <v>25912</v>
      </c>
      <c r="AB104" s="109" t="str">
        <f>TEXT(Z104,"###,###")</f>
        <v>25,912</v>
      </c>
      <c r="AD104" s="130">
        <f>Z104/($Z$4)*100</f>
        <v>73.183268845143616</v>
      </c>
      <c r="AF104" s="109"/>
    </row>
    <row r="105" spans="1:32" x14ac:dyDescent="0.25">
      <c r="S105" s="115" t="s">
        <v>17</v>
      </c>
      <c r="T105" s="115"/>
      <c r="U105" s="112"/>
      <c r="V105" s="112">
        <v>7137</v>
      </c>
      <c r="W105" s="112">
        <v>6811</v>
      </c>
      <c r="X105" s="112">
        <v>6650</v>
      </c>
      <c r="Y105" s="112">
        <v>7251</v>
      </c>
      <c r="Z105" s="112">
        <v>7304</v>
      </c>
      <c r="AB105" s="109" t="str">
        <f>TEXT(Z105,"###,###")</f>
        <v>7,304</v>
      </c>
      <c r="AD105" s="130">
        <f>Z105/($Z$4)*100</f>
        <v>20.628689242240235</v>
      </c>
      <c r="AF105" s="109"/>
    </row>
    <row r="106" spans="1:32" x14ac:dyDescent="0.25">
      <c r="S106" s="118" t="s">
        <v>53</v>
      </c>
      <c r="T106" s="118"/>
      <c r="U106" s="120"/>
      <c r="V106" s="120">
        <v>29042</v>
      </c>
      <c r="W106" s="120">
        <v>29937</v>
      </c>
      <c r="X106" s="120">
        <v>30216</v>
      </c>
      <c r="Y106" s="120">
        <v>32767</v>
      </c>
      <c r="Z106" s="120">
        <v>33216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4707</v>
      </c>
      <c r="W108" s="112">
        <v>4835</v>
      </c>
      <c r="X108" s="112">
        <v>4857</v>
      </c>
      <c r="Y108" s="112">
        <v>4910</v>
      </c>
      <c r="Z108" s="112">
        <v>4746</v>
      </c>
      <c r="AB108" s="109" t="str">
        <f>TEXT(Z108,"###,###")</f>
        <v>4,746</v>
      </c>
      <c r="AD108" s="130">
        <f>Z108/($Z$4)*100</f>
        <v>13.404129127008785</v>
      </c>
      <c r="AF108" s="109"/>
    </row>
    <row r="109" spans="1:32" x14ac:dyDescent="0.25">
      <c r="S109" s="115" t="s">
        <v>20</v>
      </c>
      <c r="T109" s="115"/>
      <c r="U109" s="112"/>
      <c r="V109" s="112">
        <v>4089</v>
      </c>
      <c r="W109" s="112">
        <v>3983</v>
      </c>
      <c r="X109" s="112">
        <v>4612</v>
      </c>
      <c r="Y109" s="112">
        <v>5010</v>
      </c>
      <c r="Z109" s="112">
        <v>4868</v>
      </c>
      <c r="AB109" s="109" t="str">
        <f>TEXT(Z109,"###,###")</f>
        <v>4,868</v>
      </c>
      <c r="AD109" s="130">
        <f>Z109/($Z$4)*100</f>
        <v>13.748693761120681</v>
      </c>
      <c r="AF109" s="109"/>
    </row>
    <row r="110" spans="1:32" x14ac:dyDescent="0.25">
      <c r="S110" s="115" t="s">
        <v>21</v>
      </c>
      <c r="T110" s="115"/>
      <c r="U110" s="112"/>
      <c r="V110" s="112">
        <v>6809</v>
      </c>
      <c r="W110" s="112">
        <v>6495</v>
      </c>
      <c r="X110" s="112">
        <v>6854</v>
      </c>
      <c r="Y110" s="112">
        <v>7420</v>
      </c>
      <c r="Z110" s="112">
        <v>7596</v>
      </c>
      <c r="AB110" s="109" t="str">
        <f>TEXT(Z110,"###,###")</f>
        <v>7,596</v>
      </c>
      <c r="AD110" s="130">
        <f>Z110/($Z$4)*100</f>
        <v>21.453384923885107</v>
      </c>
      <c r="AF110" s="109"/>
    </row>
    <row r="111" spans="1:32" x14ac:dyDescent="0.25">
      <c r="S111" s="115" t="s">
        <v>22</v>
      </c>
      <c r="T111" s="115"/>
      <c r="U111" s="112"/>
      <c r="V111" s="112">
        <v>13495</v>
      </c>
      <c r="W111" s="112">
        <v>13519</v>
      </c>
      <c r="X111" s="112">
        <v>13893</v>
      </c>
      <c r="Y111" s="112">
        <v>15433</v>
      </c>
      <c r="Z111" s="112">
        <v>16007</v>
      </c>
      <c r="AB111" s="109" t="str">
        <f>TEXT(Z111,"###,###")</f>
        <v>16,007</v>
      </c>
      <c r="AD111" s="130">
        <f>Z111/($Z$4)*100</f>
        <v>45.208574575648882</v>
      </c>
      <c r="AF111" s="109"/>
    </row>
    <row r="112" spans="1:32" x14ac:dyDescent="0.25">
      <c r="S112" s="118" t="s">
        <v>53</v>
      </c>
      <c r="T112" s="118"/>
      <c r="U112" s="112"/>
      <c r="V112" s="112">
        <v>31607</v>
      </c>
      <c r="W112" s="112">
        <v>31283</v>
      </c>
      <c r="X112" s="112">
        <v>32441</v>
      </c>
      <c r="Y112" s="112">
        <v>34973</v>
      </c>
      <c r="Z112" s="112">
        <v>35409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42.44</v>
      </c>
      <c r="W118" s="131">
        <v>42.5</v>
      </c>
      <c r="X118" s="131">
        <v>42.27</v>
      </c>
      <c r="Y118" s="131">
        <v>42.14</v>
      </c>
      <c r="Z118" s="131">
        <v>41.96</v>
      </c>
      <c r="AB118" s="109" t="str">
        <f>TEXT(Z118,"##.0")</f>
        <v>42.0</v>
      </c>
    </row>
    <row r="120" spans="19:32" x14ac:dyDescent="0.25">
      <c r="S120" s="101" t="s">
        <v>97</v>
      </c>
      <c r="T120" s="112"/>
      <c r="U120" s="112"/>
      <c r="V120" s="112">
        <v>18009</v>
      </c>
      <c r="W120" s="112">
        <v>18104</v>
      </c>
      <c r="X120" s="112">
        <v>18153</v>
      </c>
      <c r="Y120" s="112">
        <v>18571</v>
      </c>
      <c r="Z120" s="112">
        <v>18930</v>
      </c>
      <c r="AB120" s="109" t="str">
        <f>TEXT(Z120,"###,###")</f>
        <v>18,930</v>
      </c>
    </row>
    <row r="121" spans="19:32" x14ac:dyDescent="0.25">
      <c r="S121" s="101" t="s">
        <v>98</v>
      </c>
      <c r="T121" s="112"/>
      <c r="U121" s="112"/>
      <c r="V121" s="112">
        <v>1853</v>
      </c>
      <c r="W121" s="112">
        <v>1884</v>
      </c>
      <c r="X121" s="112">
        <v>1768</v>
      </c>
      <c r="Y121" s="112">
        <v>1720</v>
      </c>
      <c r="Z121" s="112">
        <v>1718</v>
      </c>
      <c r="AB121" s="109" t="str">
        <f>TEXT(Z121,"###,###")</f>
        <v>1,718</v>
      </c>
    </row>
    <row r="122" spans="19:32" x14ac:dyDescent="0.25">
      <c r="S122" s="101" t="s">
        <v>99</v>
      </c>
      <c r="T122" s="112"/>
      <c r="U122" s="112"/>
      <c r="V122" s="112">
        <v>2105</v>
      </c>
      <c r="W122" s="112">
        <v>2101</v>
      </c>
      <c r="X122" s="112">
        <v>2203</v>
      </c>
      <c r="Y122" s="112">
        <v>2283</v>
      </c>
      <c r="Z122" s="112">
        <v>2306</v>
      </c>
      <c r="AB122" s="109" t="str">
        <f>TEXT(Z122,"###,###")</f>
        <v>2,306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20114</v>
      </c>
      <c r="W124" s="112">
        <v>20205</v>
      </c>
      <c r="X124" s="112">
        <v>20356</v>
      </c>
      <c r="Y124" s="112">
        <v>20854</v>
      </c>
      <c r="Z124" s="112">
        <v>21236</v>
      </c>
      <c r="AB124" s="109" t="str">
        <f>TEXT(Z124,"###,###")</f>
        <v>21,236</v>
      </c>
      <c r="AD124" s="127">
        <f>Z124/$Z$7*100</f>
        <v>92.515465714036765</v>
      </c>
    </row>
    <row r="125" spans="19:32" x14ac:dyDescent="0.25">
      <c r="S125" s="101" t="s">
        <v>101</v>
      </c>
      <c r="T125" s="112"/>
      <c r="U125" s="112"/>
      <c r="V125" s="112">
        <v>3958</v>
      </c>
      <c r="W125" s="112">
        <v>3985</v>
      </c>
      <c r="X125" s="112">
        <v>3971</v>
      </c>
      <c r="Y125" s="112">
        <v>4003</v>
      </c>
      <c r="Z125" s="112">
        <v>4024</v>
      </c>
      <c r="AB125" s="109" t="str">
        <f>TEXT(Z125,"###,###")</f>
        <v>4,024</v>
      </c>
      <c r="AD125" s="127">
        <f>Z125/$Z$7*100</f>
        <v>17.530713601115274</v>
      </c>
    </row>
    <row r="127" spans="19:32" x14ac:dyDescent="0.25">
      <c r="S127" s="101" t="s">
        <v>102</v>
      </c>
      <c r="T127" s="112"/>
      <c r="U127" s="112"/>
      <c r="V127" s="112">
        <v>10680</v>
      </c>
      <c r="W127" s="112">
        <v>10769</v>
      </c>
      <c r="X127" s="112">
        <v>10752</v>
      </c>
      <c r="Y127" s="112">
        <v>10945</v>
      </c>
      <c r="Z127" s="112">
        <v>11139</v>
      </c>
      <c r="AB127" s="109" t="str">
        <f>TEXT(Z127,"###,###")</f>
        <v>11,139</v>
      </c>
      <c r="AD127" s="127">
        <f>Z127/$Z$7*100</f>
        <v>48.527489762132966</v>
      </c>
    </row>
    <row r="128" spans="19:32" x14ac:dyDescent="0.25">
      <c r="S128" s="101" t="s">
        <v>103</v>
      </c>
      <c r="T128" s="112"/>
      <c r="U128" s="112"/>
      <c r="V128" s="112">
        <v>11284</v>
      </c>
      <c r="W128" s="112">
        <v>11317</v>
      </c>
      <c r="X128" s="112">
        <v>11361</v>
      </c>
      <c r="Y128" s="112">
        <v>11621</v>
      </c>
      <c r="Z128" s="112">
        <v>11797</v>
      </c>
      <c r="AB128" s="109" t="str">
        <f>TEXT(Z128,"###,###")</f>
        <v>11,797</v>
      </c>
      <c r="AD128" s="127">
        <f>Z128/$Z$7*100</f>
        <v>51.394092532891868</v>
      </c>
    </row>
    <row r="130" spans="19:20" x14ac:dyDescent="0.25">
      <c r="S130" s="101" t="s">
        <v>261</v>
      </c>
      <c r="T130" s="127">
        <v>82.469286398884719</v>
      </c>
    </row>
    <row r="131" spans="19:20" x14ac:dyDescent="0.25">
      <c r="S131" s="101" t="s">
        <v>262</v>
      </c>
      <c r="T131" s="127">
        <v>7.4845342859632309</v>
      </c>
    </row>
    <row r="132" spans="19:20" x14ac:dyDescent="0.25">
      <c r="S132" s="101" t="s">
        <v>263</v>
      </c>
      <c r="T132" s="127">
        <v>10.046179315152044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5778BA7-E08B-4EAD-8745-B8FFE195C42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0D46715-B6B0-4BA5-ACA4-B4F612433A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B31EE797-5310-40EE-B588-73FAA76628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79CD1A0-C855-40F4-A5B7-BC94E1269D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8A97C-6CD5-48E7-BE3B-D6C90EA42D99}">
  <sheetPr codeName="Sheet126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171</v>
      </c>
      <c r="T1" s="99"/>
      <c r="U1" s="99"/>
      <c r="V1" s="99"/>
      <c r="W1" s="99"/>
      <c r="X1" s="99"/>
      <c r="Y1" s="100" t="s">
        <v>249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171</v>
      </c>
      <c r="Y3" s="105" t="s">
        <v>249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10.62 Victor Harbor,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8364</v>
      </c>
      <c r="W4" s="108">
        <v>8456</v>
      </c>
      <c r="X4" s="108">
        <v>9018</v>
      </c>
      <c r="Y4" s="108">
        <v>9994</v>
      </c>
      <c r="Z4" s="108">
        <v>10133</v>
      </c>
      <c r="AB4" s="109" t="str">
        <f>TEXT(Z4,"###,###")</f>
        <v>10,133</v>
      </c>
      <c r="AD4" s="110">
        <f>Z4/Y4-1</f>
        <v>1.3908345007004108E-2</v>
      </c>
      <c r="AF4" s="110">
        <f>Z4/V4-1</f>
        <v>0.21150167384026775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4106</v>
      </c>
      <c r="W5" s="108">
        <v>4094</v>
      </c>
      <c r="X5" s="108">
        <v>4336</v>
      </c>
      <c r="Y5" s="108">
        <v>4740</v>
      </c>
      <c r="Z5" s="108">
        <v>4868</v>
      </c>
      <c r="AB5" s="109" t="str">
        <f>TEXT(Z5,"###,###")</f>
        <v>4,868</v>
      </c>
      <c r="AD5" s="110">
        <f t="shared" ref="AD5:AD9" si="0">Z5/Y5-1</f>
        <v>2.700421940928277E-2</v>
      </c>
      <c r="AF5" s="110">
        <f t="shared" ref="AF5:AF9" si="1">Z5/V5-1</f>
        <v>0.18558207501217727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4262</v>
      </c>
      <c r="W6" s="108">
        <v>4363</v>
      </c>
      <c r="X6" s="108">
        <v>4664</v>
      </c>
      <c r="Y6" s="108">
        <v>5246</v>
      </c>
      <c r="Z6" s="108">
        <v>5247</v>
      </c>
      <c r="AB6" s="109" t="str">
        <f>TEXT(Z6,"###,###")</f>
        <v>5,247</v>
      </c>
      <c r="AD6" s="110">
        <f t="shared" si="0"/>
        <v>1.9062142584824748E-4</v>
      </c>
      <c r="AF6" s="110">
        <f t="shared" si="1"/>
        <v>0.23111215391834827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6154</v>
      </c>
      <c r="W7" s="108">
        <v>6386</v>
      </c>
      <c r="X7" s="108">
        <v>6527</v>
      </c>
      <c r="Y7" s="108">
        <v>6830</v>
      </c>
      <c r="Z7" s="108">
        <v>6974</v>
      </c>
      <c r="AB7" s="109" t="str">
        <f>TEXT(Z7,"###,###")</f>
        <v>6,974</v>
      </c>
      <c r="AD7" s="110">
        <f t="shared" si="0"/>
        <v>2.108345534407019E-2</v>
      </c>
      <c r="AF7" s="110">
        <f t="shared" si="1"/>
        <v>0.13324666883327918</v>
      </c>
    </row>
    <row r="8" spans="1:32" ht="17.25" customHeight="1" x14ac:dyDescent="0.25">
      <c r="A8" s="62" t="s">
        <v>12</v>
      </c>
      <c r="B8" s="63"/>
      <c r="C8" s="29"/>
      <c r="D8" s="64" t="str">
        <f>AB4</f>
        <v>10,133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6,974</v>
      </c>
      <c r="P8" s="65"/>
      <c r="S8" s="107" t="s">
        <v>82</v>
      </c>
      <c r="T8" s="108"/>
      <c r="U8" s="108"/>
      <c r="V8" s="108">
        <v>32718</v>
      </c>
      <c r="W8" s="108">
        <v>33958.980000000003</v>
      </c>
      <c r="X8" s="108">
        <v>35474</v>
      </c>
      <c r="Y8" s="108">
        <v>33757</v>
      </c>
      <c r="Z8" s="108">
        <v>37595</v>
      </c>
      <c r="AB8" s="109" t="str">
        <f>TEXT(Z8,"$###,###")</f>
        <v>$37,595</v>
      </c>
      <c r="AD8" s="110">
        <f t="shared" si="0"/>
        <v>0.11369493734632807</v>
      </c>
      <c r="AF8" s="110">
        <f t="shared" si="1"/>
        <v>0.14906167858671071</v>
      </c>
    </row>
    <row r="9" spans="1:32" x14ac:dyDescent="0.25">
      <c r="A9" s="30" t="s">
        <v>14</v>
      </c>
      <c r="B9" s="69"/>
      <c r="C9" s="70"/>
      <c r="D9" s="71">
        <f>AD104</f>
        <v>75.634066910095726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49.354746200172066</v>
      </c>
      <c r="P9" s="72" t="s">
        <v>83</v>
      </c>
      <c r="S9" s="107" t="s">
        <v>7</v>
      </c>
      <c r="T9" s="108"/>
      <c r="U9" s="108"/>
      <c r="V9" s="108">
        <v>267141568</v>
      </c>
      <c r="W9" s="108">
        <v>284778740</v>
      </c>
      <c r="X9" s="108">
        <v>312227142</v>
      </c>
      <c r="Y9" s="108">
        <v>331288151</v>
      </c>
      <c r="Z9" s="108">
        <v>364177997</v>
      </c>
      <c r="AB9" s="109" t="str">
        <f>TEXT(Z9/1000000,"$#,###.0")&amp;" mil"</f>
        <v>$364.2 mil</v>
      </c>
      <c r="AD9" s="110">
        <f t="shared" si="0"/>
        <v>9.9278666927028025E-2</v>
      </c>
      <c r="AF9" s="110">
        <f t="shared" si="1"/>
        <v>0.36323972239318447</v>
      </c>
    </row>
    <row r="10" spans="1:32" x14ac:dyDescent="0.25">
      <c r="A10" s="30" t="s">
        <v>17</v>
      </c>
      <c r="B10" s="69"/>
      <c r="C10" s="70"/>
      <c r="D10" s="71">
        <f>AD105</f>
        <v>14.477449916115662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50.559219959850878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76.441066819615713</v>
      </c>
      <c r="P11" s="72" t="s">
        <v>83</v>
      </c>
      <c r="S11" s="107" t="s">
        <v>29</v>
      </c>
      <c r="T11" s="112"/>
      <c r="U11" s="112"/>
      <c r="V11" s="112">
        <v>6913</v>
      </c>
      <c r="W11" s="112">
        <v>6896</v>
      </c>
      <c r="X11" s="112">
        <v>7413</v>
      </c>
      <c r="Y11" s="112">
        <v>8302</v>
      </c>
      <c r="Z11" s="112">
        <v>8485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14.59707484944078</v>
      </c>
      <c r="P12" s="72" t="s">
        <v>83</v>
      </c>
      <c r="S12" s="107" t="s">
        <v>30</v>
      </c>
      <c r="T12" s="112"/>
      <c r="U12" s="112"/>
      <c r="V12" s="112">
        <v>1452</v>
      </c>
      <c r="W12" s="112">
        <v>1566</v>
      </c>
      <c r="X12" s="112">
        <v>1605</v>
      </c>
      <c r="Y12" s="112">
        <v>1694</v>
      </c>
      <c r="Z12" s="112">
        <v>1647</v>
      </c>
    </row>
    <row r="13" spans="1:32" ht="15" customHeight="1" x14ac:dyDescent="0.25">
      <c r="A13" s="30" t="s">
        <v>19</v>
      </c>
      <c r="B13" s="70"/>
      <c r="C13" s="70"/>
      <c r="D13" s="71">
        <f>AD108</f>
        <v>16.510411526694956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9.0765701175795819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15.868943057337411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45.1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20.517122273759007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17.583834909716252</v>
      </c>
      <c r="P15" s="72" t="s">
        <v>83</v>
      </c>
      <c r="S15" s="115" t="s">
        <v>59</v>
      </c>
      <c r="T15" s="115"/>
      <c r="U15" s="116"/>
      <c r="V15" s="116">
        <v>267</v>
      </c>
      <c r="W15" s="116">
        <v>258</v>
      </c>
      <c r="X15" s="116">
        <v>315</v>
      </c>
      <c r="Y15" s="112">
        <v>366</v>
      </c>
      <c r="Z15" s="112">
        <v>329</v>
      </c>
      <c r="AB15" s="117">
        <f t="shared" ref="AB15:AB34" si="2">IF(Z15="np",0,Z15/$Z$34)</f>
        <v>3.2477788746298121E-2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37.303858679561827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82.416165090283741</v>
      </c>
      <c r="P16" s="37" t="s">
        <v>83</v>
      </c>
      <c r="S16" s="115" t="s">
        <v>60</v>
      </c>
      <c r="T16" s="115"/>
      <c r="U16" s="116"/>
      <c r="V16" s="116">
        <v>103</v>
      </c>
      <c r="W16" s="116">
        <v>118</v>
      </c>
      <c r="X16" s="116">
        <v>107</v>
      </c>
      <c r="Y16" s="112">
        <v>124</v>
      </c>
      <c r="Z16" s="112">
        <v>122</v>
      </c>
      <c r="AB16" s="117">
        <f t="shared" si="2"/>
        <v>1.2043435340572556E-2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325</v>
      </c>
      <c r="W17" s="116">
        <v>309</v>
      </c>
      <c r="X17" s="116">
        <v>382</v>
      </c>
      <c r="Y17" s="112">
        <v>392</v>
      </c>
      <c r="Z17" s="112">
        <v>398</v>
      </c>
      <c r="AB17" s="117">
        <f t="shared" si="2"/>
        <v>3.9289239881539983E-2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76</v>
      </c>
      <c r="W18" s="116">
        <v>59</v>
      </c>
      <c r="X18" s="116">
        <v>79</v>
      </c>
      <c r="Y18" s="112">
        <v>83</v>
      </c>
      <c r="Z18" s="112">
        <v>85</v>
      </c>
      <c r="AB18" s="117">
        <f t="shared" si="2"/>
        <v>8.3909180651530104E-3</v>
      </c>
    </row>
    <row r="19" spans="1:28" x14ac:dyDescent="0.25">
      <c r="A19" s="61" t="str">
        <f>$S$1&amp;" ("&amp;$V$2&amp;" to "&amp;$Z$2&amp;")"</f>
        <v>Victor Harbor (2018-19 to 2022-23)</v>
      </c>
      <c r="B19" s="61"/>
      <c r="C19" s="61"/>
      <c r="D19" s="61"/>
      <c r="E19" s="61"/>
      <c r="F19" s="61"/>
      <c r="G19" s="61" t="str">
        <f>$S$1&amp;" ("&amp;$V$2&amp;" to "&amp;$Z$2&amp;")"</f>
        <v>Victor Harbor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640</v>
      </c>
      <c r="W19" s="116">
        <v>642</v>
      </c>
      <c r="X19" s="116">
        <v>688</v>
      </c>
      <c r="Y19" s="112">
        <v>713</v>
      </c>
      <c r="Z19" s="112">
        <v>692</v>
      </c>
      <c r="AB19" s="117">
        <f t="shared" si="2"/>
        <v>6.8311944718657452E-2</v>
      </c>
    </row>
    <row r="20" spans="1:28" x14ac:dyDescent="0.25">
      <c r="S20" s="115" t="s">
        <v>64</v>
      </c>
      <c r="T20" s="115"/>
      <c r="U20" s="116"/>
      <c r="V20" s="116">
        <v>149</v>
      </c>
      <c r="W20" s="116">
        <v>156</v>
      </c>
      <c r="X20" s="116">
        <v>149</v>
      </c>
      <c r="Y20" s="112">
        <v>166</v>
      </c>
      <c r="Z20" s="112">
        <v>171</v>
      </c>
      <c r="AB20" s="117">
        <f t="shared" si="2"/>
        <v>1.6880552813425469E-2</v>
      </c>
    </row>
    <row r="21" spans="1:28" x14ac:dyDescent="0.25">
      <c r="S21" s="115" t="s">
        <v>65</v>
      </c>
      <c r="T21" s="115"/>
      <c r="U21" s="116"/>
      <c r="V21" s="116">
        <v>864</v>
      </c>
      <c r="W21" s="116">
        <v>921</v>
      </c>
      <c r="X21" s="116">
        <v>1022</v>
      </c>
      <c r="Y21" s="112">
        <v>1126</v>
      </c>
      <c r="Z21" s="112">
        <v>1148</v>
      </c>
      <c r="AB21" s="117">
        <f t="shared" si="2"/>
        <v>0.11332675222112537</v>
      </c>
    </row>
    <row r="22" spans="1:28" x14ac:dyDescent="0.25">
      <c r="S22" s="115" t="s">
        <v>66</v>
      </c>
      <c r="T22" s="115"/>
      <c r="U22" s="116"/>
      <c r="V22" s="116">
        <v>940</v>
      </c>
      <c r="W22" s="116">
        <v>859</v>
      </c>
      <c r="X22" s="116">
        <v>1030</v>
      </c>
      <c r="Y22" s="112">
        <v>1107</v>
      </c>
      <c r="Z22" s="112">
        <v>1227</v>
      </c>
      <c r="AB22" s="117">
        <f t="shared" si="2"/>
        <v>0.1211253701875617</v>
      </c>
    </row>
    <row r="23" spans="1:28" x14ac:dyDescent="0.25">
      <c r="S23" s="115" t="s">
        <v>67</v>
      </c>
      <c r="T23" s="115"/>
      <c r="U23" s="116"/>
      <c r="V23" s="116">
        <v>177</v>
      </c>
      <c r="W23" s="116">
        <v>217</v>
      </c>
      <c r="X23" s="116">
        <v>227</v>
      </c>
      <c r="Y23" s="112">
        <v>243</v>
      </c>
      <c r="Z23" s="112">
        <v>261</v>
      </c>
      <c r="AB23" s="117">
        <f t="shared" si="2"/>
        <v>2.5765054294175714E-2</v>
      </c>
    </row>
    <row r="24" spans="1:28" x14ac:dyDescent="0.25">
      <c r="S24" s="115" t="s">
        <v>68</v>
      </c>
      <c r="T24" s="115"/>
      <c r="U24" s="116"/>
      <c r="V24" s="116">
        <v>48</v>
      </c>
      <c r="W24" s="116">
        <v>68</v>
      </c>
      <c r="X24" s="116">
        <v>72</v>
      </c>
      <c r="Y24" s="112">
        <v>73</v>
      </c>
      <c r="Z24" s="112">
        <v>90</v>
      </c>
      <c r="AB24" s="117">
        <f t="shared" si="2"/>
        <v>8.8845014807502464E-3</v>
      </c>
    </row>
    <row r="25" spans="1:28" x14ac:dyDescent="0.25">
      <c r="S25" s="115" t="s">
        <v>69</v>
      </c>
      <c r="T25" s="115"/>
      <c r="U25" s="116"/>
      <c r="V25" s="116">
        <v>265</v>
      </c>
      <c r="W25" s="116">
        <v>279</v>
      </c>
      <c r="X25" s="116">
        <v>290</v>
      </c>
      <c r="Y25" s="112">
        <v>305</v>
      </c>
      <c r="Z25" s="112">
        <v>309</v>
      </c>
      <c r="AB25" s="117">
        <f t="shared" si="2"/>
        <v>3.050345508390918E-2</v>
      </c>
    </row>
    <row r="26" spans="1:28" x14ac:dyDescent="0.25">
      <c r="S26" s="115" t="s">
        <v>70</v>
      </c>
      <c r="T26" s="115"/>
      <c r="U26" s="116"/>
      <c r="V26" s="116">
        <v>147</v>
      </c>
      <c r="W26" s="116">
        <v>125</v>
      </c>
      <c r="X26" s="116">
        <v>121</v>
      </c>
      <c r="Y26" s="112">
        <v>126</v>
      </c>
      <c r="Z26" s="112">
        <v>195</v>
      </c>
      <c r="AB26" s="117">
        <f t="shared" si="2"/>
        <v>1.9249753208292201E-2</v>
      </c>
    </row>
    <row r="27" spans="1:28" x14ac:dyDescent="0.25">
      <c r="S27" s="115" t="s">
        <v>71</v>
      </c>
      <c r="T27" s="115"/>
      <c r="U27" s="116"/>
      <c r="V27" s="116">
        <v>374</v>
      </c>
      <c r="W27" s="116">
        <v>418</v>
      </c>
      <c r="X27" s="116">
        <v>432</v>
      </c>
      <c r="Y27" s="112">
        <v>489</v>
      </c>
      <c r="Z27" s="112">
        <v>464</v>
      </c>
      <c r="AB27" s="117">
        <f t="shared" si="2"/>
        <v>4.5804540967423493E-2</v>
      </c>
    </row>
    <row r="28" spans="1:28" x14ac:dyDescent="0.25">
      <c r="S28" s="115" t="s">
        <v>72</v>
      </c>
      <c r="T28" s="115"/>
      <c r="U28" s="116"/>
      <c r="V28" s="116">
        <v>610</v>
      </c>
      <c r="W28" s="116">
        <v>651</v>
      </c>
      <c r="X28" s="116">
        <v>675</v>
      </c>
      <c r="Y28" s="112">
        <v>714</v>
      </c>
      <c r="Z28" s="112">
        <v>775</v>
      </c>
      <c r="AB28" s="117">
        <f t="shared" si="2"/>
        <v>7.6505429417571574E-2</v>
      </c>
    </row>
    <row r="29" spans="1:28" x14ac:dyDescent="0.25">
      <c r="S29" s="115" t="s">
        <v>73</v>
      </c>
      <c r="T29" s="115"/>
      <c r="U29" s="116"/>
      <c r="V29" s="116">
        <v>437</v>
      </c>
      <c r="W29" s="116">
        <v>359</v>
      </c>
      <c r="X29" s="116">
        <v>355</v>
      </c>
      <c r="Y29" s="112">
        <v>492</v>
      </c>
      <c r="Z29" s="112">
        <v>425</v>
      </c>
      <c r="AB29" s="117">
        <f t="shared" si="2"/>
        <v>4.1954590325765054E-2</v>
      </c>
    </row>
    <row r="30" spans="1:28" x14ac:dyDescent="0.25">
      <c r="S30" s="115" t="s">
        <v>74</v>
      </c>
      <c r="T30" s="115"/>
      <c r="U30" s="116"/>
      <c r="V30" s="116">
        <v>637</v>
      </c>
      <c r="W30" s="116">
        <v>647</v>
      </c>
      <c r="X30" s="116">
        <v>634</v>
      </c>
      <c r="Y30" s="112">
        <v>728</v>
      </c>
      <c r="Z30" s="112">
        <v>722</v>
      </c>
      <c r="AB30" s="117">
        <f t="shared" si="2"/>
        <v>7.1273445212240868E-2</v>
      </c>
    </row>
    <row r="31" spans="1:28" x14ac:dyDescent="0.25">
      <c r="S31" s="115" t="s">
        <v>75</v>
      </c>
      <c r="T31" s="115"/>
      <c r="U31" s="116"/>
      <c r="V31" s="116">
        <v>1236</v>
      </c>
      <c r="W31" s="116">
        <v>1370</v>
      </c>
      <c r="X31" s="116">
        <v>1414</v>
      </c>
      <c r="Y31" s="112">
        <v>1626</v>
      </c>
      <c r="Z31" s="112">
        <v>1621</v>
      </c>
      <c r="AB31" s="117">
        <f t="shared" si="2"/>
        <v>0.16001974333662389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114</v>
      </c>
      <c r="W32" s="116">
        <v>128</v>
      </c>
      <c r="X32" s="116">
        <v>142</v>
      </c>
      <c r="Y32" s="112">
        <v>175</v>
      </c>
      <c r="Z32" s="112">
        <v>171</v>
      </c>
      <c r="AB32" s="117">
        <f t="shared" si="2"/>
        <v>1.6880552813425469E-2</v>
      </c>
    </row>
    <row r="33" spans="19:32" x14ac:dyDescent="0.25">
      <c r="S33" s="115" t="s">
        <v>77</v>
      </c>
      <c r="T33" s="115"/>
      <c r="U33" s="116"/>
      <c r="V33" s="116">
        <v>345</v>
      </c>
      <c r="W33" s="116">
        <v>335</v>
      </c>
      <c r="X33" s="116">
        <v>375</v>
      </c>
      <c r="Y33" s="112">
        <v>475</v>
      </c>
      <c r="Z33" s="112">
        <v>490</v>
      </c>
      <c r="AB33" s="117">
        <f t="shared" si="2"/>
        <v>4.8371174728529122E-2</v>
      </c>
    </row>
    <row r="34" spans="19:32" x14ac:dyDescent="0.25">
      <c r="S34" s="118" t="s">
        <v>53</v>
      </c>
      <c r="T34" s="118"/>
      <c r="U34" s="119"/>
      <c r="V34" s="119">
        <v>8368</v>
      </c>
      <c r="W34" s="119">
        <v>8453</v>
      </c>
      <c r="X34" s="119">
        <v>9018</v>
      </c>
      <c r="Y34" s="120">
        <v>9997</v>
      </c>
      <c r="Z34" s="120">
        <v>10130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5254</v>
      </c>
      <c r="W37" s="112">
        <v>5505</v>
      </c>
      <c r="X37" s="112">
        <v>5591</v>
      </c>
      <c r="Y37" s="112">
        <v>5597</v>
      </c>
      <c r="Z37" s="112">
        <v>5751</v>
      </c>
      <c r="AB37" s="132">
        <f>Z37/Z40*100</f>
        <v>82.416165090283741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899</v>
      </c>
      <c r="W38" s="112">
        <v>883</v>
      </c>
      <c r="X38" s="112">
        <v>937</v>
      </c>
      <c r="Y38" s="112">
        <v>1236</v>
      </c>
      <c r="Z38" s="112">
        <v>1227</v>
      </c>
      <c r="AB38" s="132">
        <f>Z38/Z40*100</f>
        <v>17.583834909716252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6153</v>
      </c>
      <c r="W40" s="112">
        <v>6388</v>
      </c>
      <c r="X40" s="112">
        <v>6528</v>
      </c>
      <c r="Y40" s="112">
        <v>6833</v>
      </c>
      <c r="Z40" s="112">
        <v>6978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8</v>
      </c>
      <c r="X44" s="112">
        <v>13</v>
      </c>
      <c r="Y44" s="112">
        <v>20</v>
      </c>
      <c r="Z44" s="112">
        <v>36</v>
      </c>
    </row>
    <row r="45" spans="19:32" x14ac:dyDescent="0.25">
      <c r="S45" s="115" t="s">
        <v>37</v>
      </c>
      <c r="T45" s="115"/>
      <c r="U45" s="112"/>
      <c r="V45" s="112">
        <v>98</v>
      </c>
      <c r="W45" s="112">
        <v>116</v>
      </c>
      <c r="X45" s="112">
        <v>154</v>
      </c>
      <c r="Y45" s="112">
        <v>185</v>
      </c>
      <c r="Z45" s="112">
        <v>187</v>
      </c>
    </row>
    <row r="46" spans="19:32" x14ac:dyDescent="0.25">
      <c r="S46" s="115" t="s">
        <v>38</v>
      </c>
      <c r="T46" s="115"/>
      <c r="U46" s="112"/>
      <c r="V46" s="112">
        <v>266</v>
      </c>
      <c r="W46" s="112">
        <v>214</v>
      </c>
      <c r="X46" s="112">
        <v>273</v>
      </c>
      <c r="Y46" s="112">
        <v>279</v>
      </c>
      <c r="Z46" s="112">
        <v>307</v>
      </c>
    </row>
    <row r="47" spans="19:32" x14ac:dyDescent="0.25">
      <c r="S47" s="115" t="s">
        <v>39</v>
      </c>
      <c r="T47" s="115"/>
      <c r="U47" s="112"/>
      <c r="V47" s="112">
        <v>286</v>
      </c>
      <c r="W47" s="112">
        <v>284</v>
      </c>
      <c r="X47" s="112">
        <v>324</v>
      </c>
      <c r="Y47" s="112">
        <v>410</v>
      </c>
      <c r="Z47" s="112">
        <v>386</v>
      </c>
    </row>
    <row r="48" spans="19:32" x14ac:dyDescent="0.25">
      <c r="S48" s="115" t="s">
        <v>40</v>
      </c>
      <c r="T48" s="115"/>
      <c r="U48" s="112"/>
      <c r="V48" s="112">
        <v>364</v>
      </c>
      <c r="W48" s="112">
        <v>340</v>
      </c>
      <c r="X48" s="112">
        <v>378</v>
      </c>
      <c r="Y48" s="112">
        <v>352</v>
      </c>
      <c r="Z48" s="112">
        <v>423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317</v>
      </c>
      <c r="W49" s="112">
        <v>300</v>
      </c>
      <c r="X49" s="112">
        <v>330</v>
      </c>
      <c r="Y49" s="112">
        <v>397</v>
      </c>
      <c r="Z49" s="112">
        <v>437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Victor Harbor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361</v>
      </c>
      <c r="W50" s="112">
        <v>316</v>
      </c>
      <c r="X50" s="112">
        <v>349</v>
      </c>
      <c r="Y50" s="112">
        <v>377</v>
      </c>
      <c r="Z50" s="112">
        <v>407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353</v>
      </c>
      <c r="W51" s="112">
        <v>385</v>
      </c>
      <c r="X51" s="112">
        <v>381</v>
      </c>
      <c r="Y51" s="112">
        <v>421</v>
      </c>
      <c r="Z51" s="112">
        <v>367</v>
      </c>
    </row>
    <row r="52" spans="1:26" ht="15" customHeight="1" x14ac:dyDescent="0.25">
      <c r="S52" s="115" t="s">
        <v>44</v>
      </c>
      <c r="T52" s="115"/>
      <c r="U52" s="112"/>
      <c r="V52" s="112">
        <v>391</v>
      </c>
      <c r="W52" s="112">
        <v>399</v>
      </c>
      <c r="X52" s="112">
        <v>390</v>
      </c>
      <c r="Y52" s="112">
        <v>415</v>
      </c>
      <c r="Z52" s="112">
        <v>434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359</v>
      </c>
      <c r="W53" s="112">
        <v>366</v>
      </c>
      <c r="X53" s="112">
        <v>368</v>
      </c>
      <c r="Y53" s="112">
        <v>407</v>
      </c>
      <c r="Z53" s="112">
        <v>426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426</v>
      </c>
      <c r="W54" s="112">
        <v>414</v>
      </c>
      <c r="X54" s="112">
        <v>421</v>
      </c>
      <c r="Y54" s="112">
        <v>407</v>
      </c>
      <c r="Z54" s="112">
        <v>416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384</v>
      </c>
      <c r="W55" s="112">
        <v>389</v>
      </c>
      <c r="X55" s="112">
        <v>421</v>
      </c>
      <c r="Y55" s="112">
        <v>465</v>
      </c>
      <c r="Z55" s="112">
        <v>461</v>
      </c>
    </row>
    <row r="56" spans="1:26" ht="15" customHeight="1" x14ac:dyDescent="0.25">
      <c r="S56" s="115" t="s">
        <v>48</v>
      </c>
      <c r="T56" s="115"/>
      <c r="U56" s="112"/>
      <c r="V56" s="112">
        <v>266</v>
      </c>
      <c r="W56" s="112">
        <v>313</v>
      </c>
      <c r="X56" s="112">
        <v>284</v>
      </c>
      <c r="Y56" s="112">
        <v>314</v>
      </c>
      <c r="Z56" s="112">
        <v>322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145</v>
      </c>
      <c r="W57" s="112">
        <v>144</v>
      </c>
      <c r="X57" s="112">
        <v>149</v>
      </c>
      <c r="Y57" s="112">
        <v>153</v>
      </c>
      <c r="Z57" s="112">
        <v>138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47</v>
      </c>
      <c r="W58" s="112">
        <v>63</v>
      </c>
      <c r="X58" s="112">
        <v>65</v>
      </c>
      <c r="Y58" s="112">
        <v>79</v>
      </c>
      <c r="Z58" s="112">
        <v>66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33</v>
      </c>
      <c r="W59" s="112">
        <v>29</v>
      </c>
      <c r="X59" s="112">
        <v>22</v>
      </c>
      <c r="Y59" s="112">
        <v>30</v>
      </c>
      <c r="Z59" s="112">
        <v>32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7</v>
      </c>
      <c r="W60" s="112">
        <v>17</v>
      </c>
      <c r="X60" s="112">
        <v>14</v>
      </c>
      <c r="Y60" s="112">
        <v>19</v>
      </c>
      <c r="Z60" s="112">
        <v>22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4106</v>
      </c>
      <c r="W61" s="112">
        <v>4095</v>
      </c>
      <c r="X61" s="112">
        <v>4336</v>
      </c>
      <c r="Y61" s="112">
        <v>4740</v>
      </c>
      <c r="Z61" s="112">
        <v>4871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9</v>
      </c>
      <c r="W63" s="112">
        <v>12</v>
      </c>
      <c r="X63" s="112">
        <v>11</v>
      </c>
      <c r="Y63" s="112">
        <v>16</v>
      </c>
      <c r="Z63" s="112">
        <v>20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143</v>
      </c>
      <c r="W64" s="112">
        <v>141</v>
      </c>
      <c r="X64" s="112">
        <v>190</v>
      </c>
      <c r="Y64" s="112">
        <v>191</v>
      </c>
      <c r="Z64" s="112">
        <v>225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Victor Harbor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280</v>
      </c>
      <c r="W65" s="112">
        <v>266</v>
      </c>
      <c r="X65" s="112">
        <v>328</v>
      </c>
      <c r="Y65" s="112">
        <v>359</v>
      </c>
      <c r="Z65" s="112">
        <v>357</v>
      </c>
    </row>
    <row r="66" spans="1:26" x14ac:dyDescent="0.25">
      <c r="S66" s="115" t="s">
        <v>39</v>
      </c>
      <c r="T66" s="115"/>
      <c r="U66" s="112"/>
      <c r="V66" s="112">
        <v>271</v>
      </c>
      <c r="W66" s="112">
        <v>301</v>
      </c>
      <c r="X66" s="112">
        <v>337</v>
      </c>
      <c r="Y66" s="112">
        <v>404</v>
      </c>
      <c r="Z66" s="112">
        <v>421</v>
      </c>
    </row>
    <row r="67" spans="1:26" x14ac:dyDescent="0.25">
      <c r="S67" s="115" t="s">
        <v>40</v>
      </c>
      <c r="T67" s="115"/>
      <c r="U67" s="112"/>
      <c r="V67" s="112">
        <v>304</v>
      </c>
      <c r="W67" s="112">
        <v>278</v>
      </c>
      <c r="X67" s="112">
        <v>311</v>
      </c>
      <c r="Y67" s="112">
        <v>353</v>
      </c>
      <c r="Z67" s="112">
        <v>399</v>
      </c>
    </row>
    <row r="68" spans="1:26" x14ac:dyDescent="0.25">
      <c r="S68" s="115" t="s">
        <v>41</v>
      </c>
      <c r="T68" s="115"/>
      <c r="U68" s="112"/>
      <c r="V68" s="112">
        <v>289</v>
      </c>
      <c r="W68" s="112">
        <v>303</v>
      </c>
      <c r="X68" s="112">
        <v>345</v>
      </c>
      <c r="Y68" s="112">
        <v>388</v>
      </c>
      <c r="Z68" s="112">
        <v>352</v>
      </c>
    </row>
    <row r="69" spans="1:26" x14ac:dyDescent="0.25">
      <c r="S69" s="115" t="s">
        <v>42</v>
      </c>
      <c r="T69" s="115"/>
      <c r="U69" s="112"/>
      <c r="V69" s="112">
        <v>321</v>
      </c>
      <c r="W69" s="112">
        <v>367</v>
      </c>
      <c r="X69" s="112">
        <v>363</v>
      </c>
      <c r="Y69" s="112">
        <v>460</v>
      </c>
      <c r="Z69" s="112">
        <v>464</v>
      </c>
    </row>
    <row r="70" spans="1:26" x14ac:dyDescent="0.25">
      <c r="S70" s="115" t="s">
        <v>43</v>
      </c>
      <c r="T70" s="115"/>
      <c r="U70" s="112"/>
      <c r="V70" s="112">
        <v>388</v>
      </c>
      <c r="W70" s="112">
        <v>384</v>
      </c>
      <c r="X70" s="112">
        <v>384</v>
      </c>
      <c r="Y70" s="112">
        <v>459</v>
      </c>
      <c r="Z70" s="112">
        <v>432</v>
      </c>
    </row>
    <row r="71" spans="1:26" x14ac:dyDescent="0.25">
      <c r="S71" s="115" t="s">
        <v>44</v>
      </c>
      <c r="T71" s="115"/>
      <c r="U71" s="112"/>
      <c r="V71" s="112">
        <v>447</v>
      </c>
      <c r="W71" s="112">
        <v>448</v>
      </c>
      <c r="X71" s="112">
        <v>472</v>
      </c>
      <c r="Y71" s="112">
        <v>468</v>
      </c>
      <c r="Z71" s="112">
        <v>491</v>
      </c>
    </row>
    <row r="72" spans="1:26" x14ac:dyDescent="0.25">
      <c r="S72" s="115" t="s">
        <v>45</v>
      </c>
      <c r="T72" s="115"/>
      <c r="U72" s="112"/>
      <c r="V72" s="112">
        <v>464</v>
      </c>
      <c r="W72" s="112">
        <v>451</v>
      </c>
      <c r="X72" s="112">
        <v>474</v>
      </c>
      <c r="Y72" s="112">
        <v>556</v>
      </c>
      <c r="Z72" s="112">
        <v>572</v>
      </c>
    </row>
    <row r="73" spans="1:26" x14ac:dyDescent="0.25">
      <c r="S73" s="115" t="s">
        <v>46</v>
      </c>
      <c r="T73" s="115"/>
      <c r="U73" s="112"/>
      <c r="V73" s="112">
        <v>540</v>
      </c>
      <c r="W73" s="112">
        <v>544</v>
      </c>
      <c r="X73" s="112">
        <v>532</v>
      </c>
      <c r="Y73" s="112">
        <v>532</v>
      </c>
      <c r="Z73" s="112">
        <v>480</v>
      </c>
    </row>
    <row r="74" spans="1:26" x14ac:dyDescent="0.25">
      <c r="S74" s="115" t="s">
        <v>47</v>
      </c>
      <c r="T74" s="115"/>
      <c r="U74" s="112"/>
      <c r="V74" s="112">
        <v>393</v>
      </c>
      <c r="W74" s="112">
        <v>401</v>
      </c>
      <c r="X74" s="112">
        <v>458</v>
      </c>
      <c r="Y74" s="112">
        <v>554</v>
      </c>
      <c r="Z74" s="112">
        <v>555</v>
      </c>
    </row>
    <row r="75" spans="1:26" x14ac:dyDescent="0.25">
      <c r="S75" s="115" t="s">
        <v>48</v>
      </c>
      <c r="T75" s="115"/>
      <c r="U75" s="112"/>
      <c r="V75" s="112">
        <v>214</v>
      </c>
      <c r="W75" s="112">
        <v>251</v>
      </c>
      <c r="X75" s="112">
        <v>252</v>
      </c>
      <c r="Y75" s="112">
        <v>281</v>
      </c>
      <c r="Z75" s="112">
        <v>275</v>
      </c>
    </row>
    <row r="76" spans="1:26" x14ac:dyDescent="0.25">
      <c r="S76" s="115" t="s">
        <v>49</v>
      </c>
      <c r="T76" s="115"/>
      <c r="U76" s="112"/>
      <c r="V76" s="112">
        <v>88</v>
      </c>
      <c r="W76" s="112">
        <v>99</v>
      </c>
      <c r="X76" s="112">
        <v>114</v>
      </c>
      <c r="Y76" s="112">
        <v>127</v>
      </c>
      <c r="Z76" s="112">
        <v>117</v>
      </c>
    </row>
    <row r="77" spans="1:26" x14ac:dyDescent="0.25">
      <c r="S77" s="115" t="s">
        <v>50</v>
      </c>
      <c r="T77" s="115"/>
      <c r="U77" s="112"/>
      <c r="V77" s="112">
        <v>60</v>
      </c>
      <c r="W77" s="112">
        <v>54</v>
      </c>
      <c r="X77" s="112">
        <v>38</v>
      </c>
      <c r="Y77" s="112">
        <v>45</v>
      </c>
      <c r="Z77" s="112">
        <v>40</v>
      </c>
    </row>
    <row r="78" spans="1:26" x14ac:dyDescent="0.25">
      <c r="S78" s="115" t="s">
        <v>51</v>
      </c>
      <c r="T78" s="115"/>
      <c r="U78" s="112"/>
      <c r="V78" s="112">
        <v>37</v>
      </c>
      <c r="W78" s="112">
        <v>42</v>
      </c>
      <c r="X78" s="112">
        <v>32</v>
      </c>
      <c r="Y78" s="112">
        <v>27</v>
      </c>
      <c r="Z78" s="112">
        <v>25</v>
      </c>
    </row>
    <row r="79" spans="1:26" x14ac:dyDescent="0.25">
      <c r="S79" s="115" t="s">
        <v>52</v>
      </c>
      <c r="T79" s="115"/>
      <c r="U79" s="112"/>
      <c r="V79" s="112">
        <v>21</v>
      </c>
      <c r="W79" s="112">
        <v>23</v>
      </c>
      <c r="X79" s="112">
        <v>23</v>
      </c>
      <c r="Y79" s="112">
        <v>23</v>
      </c>
      <c r="Z79" s="112">
        <v>27</v>
      </c>
    </row>
    <row r="80" spans="1:26" x14ac:dyDescent="0.25">
      <c r="S80" s="118" t="s">
        <v>53</v>
      </c>
      <c r="T80" s="118"/>
      <c r="U80" s="112"/>
      <c r="V80" s="112">
        <v>4264</v>
      </c>
      <c r="W80" s="112">
        <v>4364</v>
      </c>
      <c r="X80" s="112">
        <v>4664</v>
      </c>
      <c r="Y80" s="112">
        <v>5246</v>
      </c>
      <c r="Z80" s="112">
        <v>5246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Victor Harbor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299</v>
      </c>
      <c r="W83" s="112">
        <v>309</v>
      </c>
      <c r="X83" s="112">
        <v>311</v>
      </c>
      <c r="Y83" s="112">
        <v>304</v>
      </c>
      <c r="Z83" s="112">
        <v>322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317</v>
      </c>
      <c r="W84" s="112">
        <v>320</v>
      </c>
      <c r="X84" s="112">
        <v>323</v>
      </c>
      <c r="Y84" s="112">
        <v>368</v>
      </c>
      <c r="Z84" s="112">
        <v>377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435</v>
      </c>
      <c r="W85" s="112">
        <v>459</v>
      </c>
      <c r="X85" s="112">
        <v>472</v>
      </c>
      <c r="Y85" s="112">
        <v>511</v>
      </c>
      <c r="Z85" s="112">
        <v>521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10,133</v>
      </c>
      <c r="D86" s="94">
        <f t="shared" ref="D86:D91" si="4">AD4</f>
        <v>1.3908345007004108E-2</v>
      </c>
      <c r="E86" s="95">
        <f t="shared" ref="E86:E91" si="5">AD4</f>
        <v>1.3908345007004108E-2</v>
      </c>
      <c r="F86" s="94">
        <f t="shared" ref="F86:F91" si="6">AF4</f>
        <v>0.21150167384026775</v>
      </c>
      <c r="G86" s="95">
        <f t="shared" ref="G86:G91" si="7">AF4</f>
        <v>0.21150167384026775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245</v>
      </c>
      <c r="W86" s="112">
        <v>249</v>
      </c>
      <c r="X86" s="112">
        <v>267</v>
      </c>
      <c r="Y86" s="112">
        <v>275</v>
      </c>
      <c r="Z86" s="112">
        <v>287</v>
      </c>
    </row>
    <row r="87" spans="1:30" ht="15" customHeight="1" x14ac:dyDescent="0.25">
      <c r="A87" s="96" t="s">
        <v>4</v>
      </c>
      <c r="B87" s="49"/>
      <c r="C87" s="97" t="str">
        <f t="shared" si="3"/>
        <v>4,868</v>
      </c>
      <c r="D87" s="94">
        <f t="shared" si="4"/>
        <v>2.700421940928277E-2</v>
      </c>
      <c r="E87" s="95">
        <f t="shared" si="5"/>
        <v>2.700421940928277E-2</v>
      </c>
      <c r="F87" s="94">
        <f t="shared" si="6"/>
        <v>0.18558207501217727</v>
      </c>
      <c r="G87" s="95">
        <f t="shared" si="7"/>
        <v>0.18558207501217727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84</v>
      </c>
      <c r="W87" s="112">
        <v>81</v>
      </c>
      <c r="X87" s="112">
        <v>81</v>
      </c>
      <c r="Y87" s="112">
        <v>87</v>
      </c>
      <c r="Z87" s="112">
        <v>93</v>
      </c>
    </row>
    <row r="88" spans="1:30" ht="15" customHeight="1" x14ac:dyDescent="0.25">
      <c r="A88" s="96" t="s">
        <v>5</v>
      </c>
      <c r="B88" s="49"/>
      <c r="C88" s="97" t="str">
        <f t="shared" si="3"/>
        <v>5,247</v>
      </c>
      <c r="D88" s="94">
        <f t="shared" si="4"/>
        <v>1.9062142584824748E-4</v>
      </c>
      <c r="E88" s="95">
        <f t="shared" si="5"/>
        <v>1.9062142584824748E-4</v>
      </c>
      <c r="F88" s="94">
        <f t="shared" si="6"/>
        <v>0.23111215391834827</v>
      </c>
      <c r="G88" s="95">
        <f t="shared" si="7"/>
        <v>0.23111215391834827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198</v>
      </c>
      <c r="W88" s="112">
        <v>196</v>
      </c>
      <c r="X88" s="112">
        <v>207</v>
      </c>
      <c r="Y88" s="112">
        <v>226</v>
      </c>
      <c r="Z88" s="112">
        <v>249</v>
      </c>
    </row>
    <row r="89" spans="1:30" ht="15" customHeight="1" x14ac:dyDescent="0.25">
      <c r="A89" s="49" t="s">
        <v>6</v>
      </c>
      <c r="B89" s="49"/>
      <c r="C89" s="97" t="str">
        <f t="shared" si="3"/>
        <v>6,974</v>
      </c>
      <c r="D89" s="94">
        <f t="shared" si="4"/>
        <v>2.108345534407019E-2</v>
      </c>
      <c r="E89" s="95">
        <f t="shared" si="5"/>
        <v>2.108345534407019E-2</v>
      </c>
      <c r="F89" s="94">
        <f t="shared" si="6"/>
        <v>0.13324666883327918</v>
      </c>
      <c r="G89" s="95">
        <f t="shared" si="7"/>
        <v>0.13324666883327918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256</v>
      </c>
      <c r="W89" s="112">
        <v>254</v>
      </c>
      <c r="X89" s="112">
        <v>241</v>
      </c>
      <c r="Y89" s="112">
        <v>250</v>
      </c>
      <c r="Z89" s="112">
        <v>266</v>
      </c>
    </row>
    <row r="90" spans="1:30" ht="15" customHeight="1" x14ac:dyDescent="0.25">
      <c r="A90" s="49" t="s">
        <v>95</v>
      </c>
      <c r="B90" s="49"/>
      <c r="C90" s="97" t="str">
        <f t="shared" si="3"/>
        <v>$37,595</v>
      </c>
      <c r="D90" s="94">
        <f t="shared" si="4"/>
        <v>0.11369493734632807</v>
      </c>
      <c r="E90" s="95">
        <f t="shared" si="5"/>
        <v>0.11369493734632807</v>
      </c>
      <c r="F90" s="94">
        <f t="shared" si="6"/>
        <v>0.14906167858671071</v>
      </c>
      <c r="G90" s="95">
        <f t="shared" si="7"/>
        <v>0.14906167858671071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370</v>
      </c>
      <c r="W90" s="112">
        <v>352</v>
      </c>
      <c r="X90" s="112">
        <v>366</v>
      </c>
      <c r="Y90" s="112">
        <v>389</v>
      </c>
      <c r="Z90" s="112">
        <v>375</v>
      </c>
    </row>
    <row r="91" spans="1:30" ht="15" customHeight="1" x14ac:dyDescent="0.25">
      <c r="A91" s="49" t="s">
        <v>7</v>
      </c>
      <c r="B91" s="49"/>
      <c r="C91" s="97" t="str">
        <f t="shared" si="3"/>
        <v>$364.2 mil</v>
      </c>
      <c r="D91" s="94">
        <f t="shared" si="4"/>
        <v>9.9278666927028025E-2</v>
      </c>
      <c r="E91" s="95">
        <f t="shared" si="5"/>
        <v>9.9278666927028025E-2</v>
      </c>
      <c r="F91" s="94">
        <f t="shared" si="6"/>
        <v>0.36323972239318447</v>
      </c>
      <c r="G91" s="95">
        <f t="shared" si="7"/>
        <v>0.36323972239318447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3064</v>
      </c>
      <c r="W91" s="112">
        <v>3148</v>
      </c>
      <c r="X91" s="112">
        <v>3199</v>
      </c>
      <c r="Y91" s="112">
        <v>3353</v>
      </c>
      <c r="Z91" s="112">
        <v>3448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188</v>
      </c>
      <c r="W93" s="112">
        <v>196</v>
      </c>
      <c r="X93" s="112">
        <v>190</v>
      </c>
      <c r="Y93" s="112">
        <v>221</v>
      </c>
      <c r="Z93" s="112">
        <v>222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510</v>
      </c>
      <c r="W94" s="112">
        <v>511</v>
      </c>
      <c r="X94" s="112">
        <v>535</v>
      </c>
      <c r="Y94" s="112">
        <v>573</v>
      </c>
      <c r="Z94" s="112">
        <v>589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81</v>
      </c>
      <c r="W95" s="112">
        <v>103</v>
      </c>
      <c r="X95" s="112">
        <v>98</v>
      </c>
      <c r="Y95" s="112">
        <v>106</v>
      </c>
      <c r="Z95" s="112">
        <v>107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644</v>
      </c>
      <c r="W96" s="112">
        <v>643</v>
      </c>
      <c r="X96" s="112">
        <v>650</v>
      </c>
      <c r="Y96" s="112">
        <v>693</v>
      </c>
      <c r="Z96" s="112">
        <v>727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451</v>
      </c>
      <c r="W97" s="112">
        <v>441</v>
      </c>
      <c r="X97" s="112">
        <v>439</v>
      </c>
      <c r="Y97" s="112">
        <v>461</v>
      </c>
      <c r="Z97" s="112">
        <v>463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370</v>
      </c>
      <c r="W98" s="112">
        <v>386</v>
      </c>
      <c r="X98" s="112">
        <v>424</v>
      </c>
      <c r="Y98" s="112">
        <v>424</v>
      </c>
      <c r="Z98" s="112">
        <v>426</v>
      </c>
    </row>
    <row r="99" spans="1:32" ht="15" customHeight="1" x14ac:dyDescent="0.25">
      <c r="S99" s="115" t="s">
        <v>188</v>
      </c>
      <c r="T99" s="115"/>
      <c r="U99" s="112"/>
      <c r="V99" s="112">
        <v>12</v>
      </c>
      <c r="W99" s="112">
        <v>14</v>
      </c>
      <c r="X99" s="112">
        <v>10</v>
      </c>
      <c r="Y99" s="112">
        <v>13</v>
      </c>
      <c r="Z99" s="112">
        <v>21</v>
      </c>
    </row>
    <row r="100" spans="1:32" ht="15" customHeight="1" x14ac:dyDescent="0.25">
      <c r="S100" s="115" t="s">
        <v>58</v>
      </c>
      <c r="T100" s="115"/>
      <c r="U100" s="112"/>
      <c r="V100" s="112">
        <v>193</v>
      </c>
      <c r="W100" s="112">
        <v>211</v>
      </c>
      <c r="X100" s="112">
        <v>235</v>
      </c>
      <c r="Y100" s="112">
        <v>234</v>
      </c>
      <c r="Z100" s="112">
        <v>230</v>
      </c>
    </row>
    <row r="101" spans="1:32" x14ac:dyDescent="0.25">
      <c r="A101" s="18"/>
      <c r="S101" s="118" t="s">
        <v>53</v>
      </c>
      <c r="T101" s="118"/>
      <c r="U101" s="112"/>
      <c r="V101" s="112">
        <v>3087</v>
      </c>
      <c r="W101" s="112">
        <v>3238</v>
      </c>
      <c r="X101" s="112">
        <v>3313</v>
      </c>
      <c r="Y101" s="112">
        <v>3470</v>
      </c>
      <c r="Z101" s="112">
        <v>3525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6080</v>
      </c>
      <c r="W104" s="112">
        <v>6573</v>
      </c>
      <c r="X104" s="112">
        <v>6716</v>
      </c>
      <c r="Y104" s="112">
        <v>7450</v>
      </c>
      <c r="Z104" s="112">
        <v>7664</v>
      </c>
      <c r="AB104" s="109" t="str">
        <f>TEXT(Z104,"###,###")</f>
        <v>7,664</v>
      </c>
      <c r="AD104" s="130">
        <f>Z104/($Z$4)*100</f>
        <v>75.634066910095726</v>
      </c>
      <c r="AF104" s="109"/>
    </row>
    <row r="105" spans="1:32" x14ac:dyDescent="0.25">
      <c r="S105" s="115" t="s">
        <v>17</v>
      </c>
      <c r="T105" s="115"/>
      <c r="U105" s="112"/>
      <c r="V105" s="112">
        <v>1272</v>
      </c>
      <c r="W105" s="112">
        <v>1268</v>
      </c>
      <c r="X105" s="112">
        <v>1259</v>
      </c>
      <c r="Y105" s="112">
        <v>1529</v>
      </c>
      <c r="Z105" s="112">
        <v>1467</v>
      </c>
      <c r="AB105" s="109" t="str">
        <f>TEXT(Z105,"###,###")</f>
        <v>1,467</v>
      </c>
      <c r="AD105" s="130">
        <f>Z105/($Z$4)*100</f>
        <v>14.477449916115662</v>
      </c>
      <c r="AF105" s="109"/>
    </row>
    <row r="106" spans="1:32" x14ac:dyDescent="0.25">
      <c r="S106" s="118" t="s">
        <v>53</v>
      </c>
      <c r="T106" s="118"/>
      <c r="U106" s="120"/>
      <c r="V106" s="120">
        <v>7352</v>
      </c>
      <c r="W106" s="120">
        <v>7841</v>
      </c>
      <c r="X106" s="120">
        <v>7975</v>
      </c>
      <c r="Y106" s="120">
        <v>8979</v>
      </c>
      <c r="Z106" s="120">
        <v>9131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1457</v>
      </c>
      <c r="W108" s="112">
        <v>1453</v>
      </c>
      <c r="X108" s="112">
        <v>1585</v>
      </c>
      <c r="Y108" s="112">
        <v>1755</v>
      </c>
      <c r="Z108" s="112">
        <v>1673</v>
      </c>
      <c r="AB108" s="109" t="str">
        <f>TEXT(Z108,"###,###")</f>
        <v>1,673</v>
      </c>
      <c r="AD108" s="130">
        <f>Z108/($Z$4)*100</f>
        <v>16.510411526694956</v>
      </c>
      <c r="AF108" s="109"/>
    </row>
    <row r="109" spans="1:32" x14ac:dyDescent="0.25">
      <c r="S109" s="115" t="s">
        <v>20</v>
      </c>
      <c r="T109" s="115"/>
      <c r="U109" s="112"/>
      <c r="V109" s="112">
        <v>1336</v>
      </c>
      <c r="W109" s="112">
        <v>1293</v>
      </c>
      <c r="X109" s="112">
        <v>1496</v>
      </c>
      <c r="Y109" s="112">
        <v>1617</v>
      </c>
      <c r="Z109" s="112">
        <v>1608</v>
      </c>
      <c r="AB109" s="109" t="str">
        <f>TEXT(Z109,"###,###")</f>
        <v>1,608</v>
      </c>
      <c r="AD109" s="130">
        <f>Z109/($Z$4)*100</f>
        <v>15.868943057337411</v>
      </c>
      <c r="AF109" s="109"/>
    </row>
    <row r="110" spans="1:32" x14ac:dyDescent="0.25">
      <c r="S110" s="115" t="s">
        <v>21</v>
      </c>
      <c r="T110" s="115"/>
      <c r="U110" s="112"/>
      <c r="V110" s="112">
        <v>1570</v>
      </c>
      <c r="W110" s="112">
        <v>1557</v>
      </c>
      <c r="X110" s="112">
        <v>1590</v>
      </c>
      <c r="Y110" s="112">
        <v>1903</v>
      </c>
      <c r="Z110" s="112">
        <v>2079</v>
      </c>
      <c r="AB110" s="109" t="str">
        <f>TEXT(Z110,"###,###")</f>
        <v>2,079</v>
      </c>
      <c r="AD110" s="130">
        <f>Z110/($Z$4)*100</f>
        <v>20.517122273759007</v>
      </c>
      <c r="AF110" s="109"/>
    </row>
    <row r="111" spans="1:32" x14ac:dyDescent="0.25">
      <c r="S111" s="115" t="s">
        <v>22</v>
      </c>
      <c r="T111" s="115"/>
      <c r="U111" s="112"/>
      <c r="V111" s="112">
        <v>2986</v>
      </c>
      <c r="W111" s="112">
        <v>3132</v>
      </c>
      <c r="X111" s="112">
        <v>3304</v>
      </c>
      <c r="Y111" s="112">
        <v>3708</v>
      </c>
      <c r="Z111" s="112">
        <v>3780</v>
      </c>
      <c r="AB111" s="109" t="str">
        <f>TEXT(Z111,"###,###")</f>
        <v>3,780</v>
      </c>
      <c r="AD111" s="130">
        <f>Z111/($Z$4)*100</f>
        <v>37.303858679561827</v>
      </c>
      <c r="AF111" s="109"/>
    </row>
    <row r="112" spans="1:32" x14ac:dyDescent="0.25">
      <c r="S112" s="118" t="s">
        <v>53</v>
      </c>
      <c r="T112" s="118"/>
      <c r="U112" s="112"/>
      <c r="V112" s="112">
        <v>8366</v>
      </c>
      <c r="W112" s="112">
        <v>8459</v>
      </c>
      <c r="X112" s="112">
        <v>9018</v>
      </c>
      <c r="Y112" s="112">
        <v>9995</v>
      </c>
      <c r="Z112" s="112">
        <v>10132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45.66</v>
      </c>
      <c r="W118" s="131">
        <v>46.03</v>
      </c>
      <c r="X118" s="131">
        <v>45.42</v>
      </c>
      <c r="Y118" s="131">
        <v>45.61</v>
      </c>
      <c r="Z118" s="131">
        <v>45.11</v>
      </c>
      <c r="AB118" s="109" t="str">
        <f>TEXT(Z118,"##.0")</f>
        <v>45.1</v>
      </c>
    </row>
    <row r="120" spans="19:32" x14ac:dyDescent="0.25">
      <c r="S120" s="101" t="s">
        <v>97</v>
      </c>
      <c r="T120" s="112"/>
      <c r="U120" s="112"/>
      <c r="V120" s="112">
        <v>4697</v>
      </c>
      <c r="W120" s="112">
        <v>4826</v>
      </c>
      <c r="X120" s="112">
        <v>4920</v>
      </c>
      <c r="Y120" s="112">
        <v>5134</v>
      </c>
      <c r="Z120" s="112">
        <v>5331</v>
      </c>
      <c r="AB120" s="109" t="str">
        <f>TEXT(Z120,"###,###")</f>
        <v>5,331</v>
      </c>
    </row>
    <row r="121" spans="19:32" x14ac:dyDescent="0.25">
      <c r="S121" s="101" t="s">
        <v>98</v>
      </c>
      <c r="T121" s="112"/>
      <c r="U121" s="112"/>
      <c r="V121" s="112">
        <v>911</v>
      </c>
      <c r="W121" s="112">
        <v>999</v>
      </c>
      <c r="X121" s="112">
        <v>1010</v>
      </c>
      <c r="Y121" s="112">
        <v>1006</v>
      </c>
      <c r="Z121" s="112">
        <v>1018</v>
      </c>
      <c r="AB121" s="109" t="str">
        <f>TEXT(Z121,"###,###")</f>
        <v>1,018</v>
      </c>
    </row>
    <row r="122" spans="19:32" x14ac:dyDescent="0.25">
      <c r="S122" s="101" t="s">
        <v>99</v>
      </c>
      <c r="T122" s="112"/>
      <c r="U122" s="112"/>
      <c r="V122" s="112">
        <v>547</v>
      </c>
      <c r="W122" s="112">
        <v>562</v>
      </c>
      <c r="X122" s="112">
        <v>595</v>
      </c>
      <c r="Y122" s="112">
        <v>686</v>
      </c>
      <c r="Z122" s="112">
        <v>633</v>
      </c>
      <c r="AB122" s="109" t="str">
        <f>TEXT(Z122,"###,###")</f>
        <v>633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5244</v>
      </c>
      <c r="W124" s="112">
        <v>5388</v>
      </c>
      <c r="X124" s="112">
        <v>5515</v>
      </c>
      <c r="Y124" s="112">
        <v>5820</v>
      </c>
      <c r="Z124" s="112">
        <v>5964</v>
      </c>
      <c r="AB124" s="109" t="str">
        <f>TEXT(Z124,"###,###")</f>
        <v>5,964</v>
      </c>
      <c r="AD124" s="127">
        <f>Z124/$Z$7*100</f>
        <v>85.517636937195292</v>
      </c>
    </row>
    <row r="125" spans="19:32" x14ac:dyDescent="0.25">
      <c r="S125" s="101" t="s">
        <v>101</v>
      </c>
      <c r="T125" s="112"/>
      <c r="U125" s="112"/>
      <c r="V125" s="112">
        <v>1458</v>
      </c>
      <c r="W125" s="112">
        <v>1561</v>
      </c>
      <c r="X125" s="112">
        <v>1605</v>
      </c>
      <c r="Y125" s="112">
        <v>1692</v>
      </c>
      <c r="Z125" s="112">
        <v>1651</v>
      </c>
      <c r="AB125" s="109" t="str">
        <f>TEXT(Z125,"###,###")</f>
        <v>1,651</v>
      </c>
      <c r="AD125" s="127">
        <f>Z125/$Z$7*100</f>
        <v>23.673644967020362</v>
      </c>
    </row>
    <row r="127" spans="19:32" x14ac:dyDescent="0.25">
      <c r="S127" s="101" t="s">
        <v>102</v>
      </c>
      <c r="T127" s="112"/>
      <c r="U127" s="112"/>
      <c r="V127" s="112">
        <v>3062</v>
      </c>
      <c r="W127" s="112">
        <v>3151</v>
      </c>
      <c r="X127" s="112">
        <v>3199</v>
      </c>
      <c r="Y127" s="112">
        <v>3347</v>
      </c>
      <c r="Z127" s="112">
        <v>3442</v>
      </c>
      <c r="AB127" s="109" t="str">
        <f>TEXT(Z127,"###,###")</f>
        <v>3,442</v>
      </c>
      <c r="AD127" s="127">
        <f>Z127/$Z$7*100</f>
        <v>49.354746200172066</v>
      </c>
    </row>
    <row r="128" spans="19:32" x14ac:dyDescent="0.25">
      <c r="S128" s="101" t="s">
        <v>103</v>
      </c>
      <c r="T128" s="112"/>
      <c r="U128" s="112"/>
      <c r="V128" s="112">
        <v>3092</v>
      </c>
      <c r="W128" s="112">
        <v>3243</v>
      </c>
      <c r="X128" s="112">
        <v>3314</v>
      </c>
      <c r="Y128" s="112">
        <v>3467</v>
      </c>
      <c r="Z128" s="112">
        <v>3526</v>
      </c>
      <c r="AB128" s="109" t="str">
        <f>TEXT(Z128,"###,###")</f>
        <v>3,526</v>
      </c>
      <c r="AD128" s="127">
        <f>Z128/$Z$7*100</f>
        <v>50.559219959850878</v>
      </c>
    </row>
    <row r="130" spans="19:20" x14ac:dyDescent="0.25">
      <c r="S130" s="101" t="s">
        <v>261</v>
      </c>
      <c r="T130" s="127">
        <v>76.441066819615713</v>
      </c>
    </row>
    <row r="131" spans="19:20" x14ac:dyDescent="0.25">
      <c r="S131" s="101" t="s">
        <v>262</v>
      </c>
      <c r="T131" s="127">
        <v>14.59707484944078</v>
      </c>
    </row>
    <row r="132" spans="19:20" x14ac:dyDescent="0.25">
      <c r="S132" s="101" t="s">
        <v>263</v>
      </c>
      <c r="T132" s="127">
        <v>9.0765701175795819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3F9AF81-C194-44F0-9F17-88D41A1059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28BC9FA-DD01-42DE-862A-CC0F2F67F9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760AEB1B-F6C4-4EA9-9202-FD5E2D1013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0D95876-F0A1-4ECA-ABF9-BA94E46637E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EE75B-7C9B-4EF8-98FA-27C665651A99}">
  <sheetPr codeName="Sheet127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172</v>
      </c>
      <c r="T1" s="99"/>
      <c r="U1" s="99"/>
      <c r="V1" s="99"/>
      <c r="W1" s="99"/>
      <c r="X1" s="99"/>
      <c r="Y1" s="100" t="s">
        <v>250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172</v>
      </c>
      <c r="Y3" s="105" t="s">
        <v>250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10.63 Wakefield,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4576</v>
      </c>
      <c r="W4" s="108">
        <v>4787</v>
      </c>
      <c r="X4" s="108">
        <v>5023</v>
      </c>
      <c r="Y4" s="108">
        <v>5407</v>
      </c>
      <c r="Z4" s="108">
        <v>5517</v>
      </c>
      <c r="AB4" s="109" t="str">
        <f>TEXT(Z4,"###,###")</f>
        <v>5,517</v>
      </c>
      <c r="AD4" s="110">
        <f>Z4/Y4-1</f>
        <v>2.0343998520436557E-2</v>
      </c>
      <c r="AF4" s="110">
        <f>Z4/V4-1</f>
        <v>0.20563811188811187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2446</v>
      </c>
      <c r="W5" s="108">
        <v>2564</v>
      </c>
      <c r="X5" s="108">
        <v>2666</v>
      </c>
      <c r="Y5" s="108">
        <v>2852</v>
      </c>
      <c r="Z5" s="108">
        <v>2955</v>
      </c>
      <c r="AB5" s="109" t="str">
        <f>TEXT(Z5,"###,###")</f>
        <v>2,955</v>
      </c>
      <c r="AD5" s="110">
        <f t="shared" ref="AD5:AD9" si="0">Z5/Y5-1</f>
        <v>3.6115007012622824E-2</v>
      </c>
      <c r="AF5" s="110">
        <f t="shared" ref="AF5:AF9" si="1">Z5/V5-1</f>
        <v>0.20809484873262463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2131</v>
      </c>
      <c r="W6" s="108">
        <v>2223</v>
      </c>
      <c r="X6" s="108">
        <v>2353</v>
      </c>
      <c r="Y6" s="108">
        <v>2546</v>
      </c>
      <c r="Z6" s="108">
        <v>2554</v>
      </c>
      <c r="AB6" s="109" t="str">
        <f>TEXT(Z6,"###,###")</f>
        <v>2,554</v>
      </c>
      <c r="AD6" s="110">
        <f t="shared" si="0"/>
        <v>3.1421838177534411E-3</v>
      </c>
      <c r="AF6" s="110">
        <f t="shared" si="1"/>
        <v>0.19849835757860168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3290</v>
      </c>
      <c r="W7" s="108">
        <v>3458</v>
      </c>
      <c r="X7" s="108">
        <v>3512</v>
      </c>
      <c r="Y7" s="108">
        <v>3656</v>
      </c>
      <c r="Z7" s="108">
        <v>3791</v>
      </c>
      <c r="AB7" s="109" t="str">
        <f>TEXT(Z7,"###,###")</f>
        <v>3,791</v>
      </c>
      <c r="AD7" s="110">
        <f t="shared" si="0"/>
        <v>3.6925601750547044E-2</v>
      </c>
      <c r="AF7" s="110">
        <f t="shared" si="1"/>
        <v>0.15227963525835864</v>
      </c>
    </row>
    <row r="8" spans="1:32" ht="17.25" customHeight="1" x14ac:dyDescent="0.25">
      <c r="A8" s="62" t="s">
        <v>12</v>
      </c>
      <c r="B8" s="63"/>
      <c r="C8" s="29"/>
      <c r="D8" s="64" t="str">
        <f>AB4</f>
        <v>5,517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3,791</v>
      </c>
      <c r="P8" s="65"/>
      <c r="S8" s="107" t="s">
        <v>82</v>
      </c>
      <c r="T8" s="108"/>
      <c r="U8" s="108"/>
      <c r="V8" s="108">
        <v>36252.51</v>
      </c>
      <c r="W8" s="108">
        <v>37728.71</v>
      </c>
      <c r="X8" s="108">
        <v>39013</v>
      </c>
      <c r="Y8" s="108">
        <v>39000</v>
      </c>
      <c r="Z8" s="108">
        <v>42354.17</v>
      </c>
      <c r="AB8" s="109" t="str">
        <f>TEXT(Z8,"$###,###")</f>
        <v>$42,354</v>
      </c>
      <c r="AD8" s="110">
        <f t="shared" si="0"/>
        <v>8.6004358974358874E-2</v>
      </c>
      <c r="AF8" s="110">
        <f t="shared" si="1"/>
        <v>0.16831000115578187</v>
      </c>
    </row>
    <row r="9" spans="1:32" x14ac:dyDescent="0.25">
      <c r="A9" s="30" t="s">
        <v>14</v>
      </c>
      <c r="B9" s="69"/>
      <c r="C9" s="70"/>
      <c r="D9" s="71">
        <f>AD104</f>
        <v>72.611926771796263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54.919546293853863</v>
      </c>
      <c r="P9" s="72" t="s">
        <v>83</v>
      </c>
      <c r="S9" s="107" t="s">
        <v>7</v>
      </c>
      <c r="T9" s="108"/>
      <c r="U9" s="108"/>
      <c r="V9" s="108">
        <v>153105047</v>
      </c>
      <c r="W9" s="108">
        <v>159505887</v>
      </c>
      <c r="X9" s="108">
        <v>163785571</v>
      </c>
      <c r="Y9" s="108">
        <v>200211487</v>
      </c>
      <c r="Z9" s="108">
        <v>240084754</v>
      </c>
      <c r="AB9" s="109" t="str">
        <f>TEXT(Z9/1000000,"$#,###.0")&amp;" mil"</f>
        <v>$240.1 mil</v>
      </c>
      <c r="AD9" s="110">
        <f t="shared" si="0"/>
        <v>0.19915574074928077</v>
      </c>
      <c r="AF9" s="110">
        <f t="shared" si="1"/>
        <v>0.56810476665736553</v>
      </c>
    </row>
    <row r="10" spans="1:32" x14ac:dyDescent="0.25">
      <c r="A10" s="30" t="s">
        <v>17</v>
      </c>
      <c r="B10" s="69"/>
      <c r="C10" s="70"/>
      <c r="D10" s="71">
        <f>AD105</f>
        <v>12.72430668841762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44.948562384595093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74.175679240305996</v>
      </c>
      <c r="P11" s="72" t="s">
        <v>83</v>
      </c>
      <c r="S11" s="107" t="s">
        <v>29</v>
      </c>
      <c r="T11" s="112"/>
      <c r="U11" s="112"/>
      <c r="V11" s="112">
        <v>3740</v>
      </c>
      <c r="W11" s="112">
        <v>3846</v>
      </c>
      <c r="X11" s="112">
        <v>4085</v>
      </c>
      <c r="Y11" s="112">
        <v>4475</v>
      </c>
      <c r="Z11" s="112">
        <v>4536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14.982854128198364</v>
      </c>
      <c r="P12" s="72" t="s">
        <v>83</v>
      </c>
      <c r="S12" s="107" t="s">
        <v>30</v>
      </c>
      <c r="T12" s="112"/>
      <c r="U12" s="112"/>
      <c r="V12" s="112">
        <v>835</v>
      </c>
      <c r="W12" s="112">
        <v>943</v>
      </c>
      <c r="X12" s="112">
        <v>938</v>
      </c>
      <c r="Y12" s="112">
        <v>933</v>
      </c>
      <c r="Z12" s="112">
        <v>977</v>
      </c>
    </row>
    <row r="13" spans="1:32" ht="15" customHeight="1" x14ac:dyDescent="0.25">
      <c r="A13" s="30" t="s">
        <v>19</v>
      </c>
      <c r="B13" s="70"/>
      <c r="C13" s="70"/>
      <c r="D13" s="71">
        <f>AD108</f>
        <v>15.09878557186877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10.735953574254815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16.566974805147723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43.6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25.376110204821462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17.203166226912927</v>
      </c>
      <c r="P15" s="72" t="s">
        <v>83</v>
      </c>
      <c r="S15" s="115" t="s">
        <v>59</v>
      </c>
      <c r="T15" s="115"/>
      <c r="U15" s="116"/>
      <c r="V15" s="116">
        <v>654</v>
      </c>
      <c r="W15" s="116">
        <v>720</v>
      </c>
      <c r="X15" s="116">
        <v>742</v>
      </c>
      <c r="Y15" s="112">
        <v>778</v>
      </c>
      <c r="Z15" s="112">
        <v>897</v>
      </c>
      <c r="AB15" s="117">
        <f t="shared" ref="AB15:AB34" si="2">IF(Z15="np",0,Z15/$Z$34)</f>
        <v>0.16273584905660377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28.421243429400032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82.796833773087073</v>
      </c>
      <c r="P16" s="37" t="s">
        <v>83</v>
      </c>
      <c r="S16" s="115" t="s">
        <v>60</v>
      </c>
      <c r="T16" s="115"/>
      <c r="U16" s="116"/>
      <c r="V16" s="116">
        <v>45</v>
      </c>
      <c r="W16" s="116">
        <v>48</v>
      </c>
      <c r="X16" s="116">
        <v>53</v>
      </c>
      <c r="Y16" s="112">
        <v>63</v>
      </c>
      <c r="Z16" s="112">
        <v>76</v>
      </c>
      <c r="AB16" s="117">
        <f t="shared" si="2"/>
        <v>1.3788098693759071E-2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383</v>
      </c>
      <c r="W17" s="116">
        <v>365</v>
      </c>
      <c r="X17" s="116">
        <v>379</v>
      </c>
      <c r="Y17" s="112">
        <v>437</v>
      </c>
      <c r="Z17" s="112">
        <v>427</v>
      </c>
      <c r="AB17" s="117">
        <f t="shared" si="2"/>
        <v>7.7467343976777944E-2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12</v>
      </c>
      <c r="W18" s="116">
        <v>13</v>
      </c>
      <c r="X18" s="116">
        <v>19</v>
      </c>
      <c r="Y18" s="112">
        <v>26</v>
      </c>
      <c r="Z18" s="112">
        <v>23</v>
      </c>
      <c r="AB18" s="117">
        <f t="shared" si="2"/>
        <v>4.1727140783744555E-3</v>
      </c>
    </row>
    <row r="19" spans="1:28" x14ac:dyDescent="0.25">
      <c r="A19" s="61" t="str">
        <f>$S$1&amp;" ("&amp;$V$2&amp;" to "&amp;$Z$2&amp;")"</f>
        <v>Wakefield (2018-19 to 2022-23)</v>
      </c>
      <c r="B19" s="61"/>
      <c r="C19" s="61"/>
      <c r="D19" s="61"/>
      <c r="E19" s="61"/>
      <c r="F19" s="61"/>
      <c r="G19" s="61" t="str">
        <f>$S$1&amp;" ("&amp;$V$2&amp;" to "&amp;$Z$2&amp;")"</f>
        <v>Wakefield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213</v>
      </c>
      <c r="W19" s="116">
        <v>230</v>
      </c>
      <c r="X19" s="116">
        <v>253</v>
      </c>
      <c r="Y19" s="112">
        <v>270</v>
      </c>
      <c r="Z19" s="112">
        <v>282</v>
      </c>
      <c r="AB19" s="117">
        <f t="shared" si="2"/>
        <v>5.11611030478955E-2</v>
      </c>
    </row>
    <row r="20" spans="1:28" x14ac:dyDescent="0.25">
      <c r="S20" s="115" t="s">
        <v>64</v>
      </c>
      <c r="T20" s="115"/>
      <c r="U20" s="116"/>
      <c r="V20" s="116">
        <v>147</v>
      </c>
      <c r="W20" s="116">
        <v>201</v>
      </c>
      <c r="X20" s="116">
        <v>197</v>
      </c>
      <c r="Y20" s="112">
        <v>207</v>
      </c>
      <c r="Z20" s="112">
        <v>169</v>
      </c>
      <c r="AB20" s="117">
        <f t="shared" si="2"/>
        <v>3.0660377358490566E-2</v>
      </c>
    </row>
    <row r="21" spans="1:28" x14ac:dyDescent="0.25">
      <c r="S21" s="115" t="s">
        <v>65</v>
      </c>
      <c r="T21" s="115"/>
      <c r="U21" s="116"/>
      <c r="V21" s="116">
        <v>336</v>
      </c>
      <c r="W21" s="116">
        <v>369</v>
      </c>
      <c r="X21" s="116">
        <v>402</v>
      </c>
      <c r="Y21" s="112">
        <v>445</v>
      </c>
      <c r="Z21" s="112">
        <v>438</v>
      </c>
      <c r="AB21" s="117">
        <f t="shared" si="2"/>
        <v>7.946298984034833E-2</v>
      </c>
    </row>
    <row r="22" spans="1:28" x14ac:dyDescent="0.25">
      <c r="S22" s="115" t="s">
        <v>66</v>
      </c>
      <c r="T22" s="115"/>
      <c r="U22" s="116"/>
      <c r="V22" s="116">
        <v>166</v>
      </c>
      <c r="W22" s="116">
        <v>170</v>
      </c>
      <c r="X22" s="116">
        <v>224</v>
      </c>
      <c r="Y22" s="112">
        <v>247</v>
      </c>
      <c r="Z22" s="112">
        <v>250</v>
      </c>
      <c r="AB22" s="117">
        <f t="shared" si="2"/>
        <v>4.5355587808417995E-2</v>
      </c>
    </row>
    <row r="23" spans="1:28" x14ac:dyDescent="0.25">
      <c r="S23" s="115" t="s">
        <v>67</v>
      </c>
      <c r="T23" s="115"/>
      <c r="U23" s="116"/>
      <c r="V23" s="116">
        <v>322</v>
      </c>
      <c r="W23" s="116">
        <v>310</v>
      </c>
      <c r="X23" s="116">
        <v>327</v>
      </c>
      <c r="Y23" s="112">
        <v>358</v>
      </c>
      <c r="Z23" s="112">
        <v>394</v>
      </c>
      <c r="AB23" s="117">
        <f t="shared" si="2"/>
        <v>7.1480406386066758E-2</v>
      </c>
    </row>
    <row r="24" spans="1:28" x14ac:dyDescent="0.25">
      <c r="S24" s="115" t="s">
        <v>68</v>
      </c>
      <c r="T24" s="115"/>
      <c r="U24" s="116"/>
      <c r="V24" s="116">
        <v>10</v>
      </c>
      <c r="W24" s="116">
        <v>3</v>
      </c>
      <c r="X24" s="116">
        <v>8</v>
      </c>
      <c r="Y24" s="112">
        <v>5</v>
      </c>
      <c r="Z24" s="112">
        <v>21</v>
      </c>
      <c r="AB24" s="117">
        <f t="shared" si="2"/>
        <v>3.8098693759071119E-3</v>
      </c>
    </row>
    <row r="25" spans="1:28" x14ac:dyDescent="0.25">
      <c r="S25" s="115" t="s">
        <v>69</v>
      </c>
      <c r="T25" s="115"/>
      <c r="U25" s="116"/>
      <c r="V25" s="116">
        <v>107</v>
      </c>
      <c r="W25" s="116">
        <v>121</v>
      </c>
      <c r="X25" s="116">
        <v>120</v>
      </c>
      <c r="Y25" s="112">
        <v>116</v>
      </c>
      <c r="Z25" s="112">
        <v>117</v>
      </c>
      <c r="AB25" s="117">
        <f t="shared" si="2"/>
        <v>2.1226415094339621E-2</v>
      </c>
    </row>
    <row r="26" spans="1:28" x14ac:dyDescent="0.25">
      <c r="S26" s="115" t="s">
        <v>70</v>
      </c>
      <c r="T26" s="115"/>
      <c r="U26" s="116"/>
      <c r="V26" s="116">
        <v>70</v>
      </c>
      <c r="W26" s="116">
        <v>65</v>
      </c>
      <c r="X26" s="116">
        <v>62</v>
      </c>
      <c r="Y26" s="112">
        <v>72</v>
      </c>
      <c r="Z26" s="112">
        <v>63</v>
      </c>
      <c r="AB26" s="117">
        <f t="shared" si="2"/>
        <v>1.1429608127721336E-2</v>
      </c>
    </row>
    <row r="27" spans="1:28" x14ac:dyDescent="0.25">
      <c r="S27" s="115" t="s">
        <v>71</v>
      </c>
      <c r="T27" s="115"/>
      <c r="U27" s="116"/>
      <c r="V27" s="116">
        <v>122</v>
      </c>
      <c r="W27" s="116">
        <v>137</v>
      </c>
      <c r="X27" s="116">
        <v>146</v>
      </c>
      <c r="Y27" s="112">
        <v>178</v>
      </c>
      <c r="Z27" s="112">
        <v>167</v>
      </c>
      <c r="AB27" s="117">
        <f t="shared" si="2"/>
        <v>3.029753265602322E-2</v>
      </c>
    </row>
    <row r="28" spans="1:28" x14ac:dyDescent="0.25">
      <c r="S28" s="115" t="s">
        <v>72</v>
      </c>
      <c r="T28" s="115"/>
      <c r="U28" s="116"/>
      <c r="V28" s="116">
        <v>296</v>
      </c>
      <c r="W28" s="116">
        <v>290</v>
      </c>
      <c r="X28" s="116">
        <v>316</v>
      </c>
      <c r="Y28" s="112">
        <v>359</v>
      </c>
      <c r="Z28" s="112">
        <v>378</v>
      </c>
      <c r="AB28" s="117">
        <f t="shared" si="2"/>
        <v>6.8577648766328006E-2</v>
      </c>
    </row>
    <row r="29" spans="1:28" x14ac:dyDescent="0.25">
      <c r="S29" s="115" t="s">
        <v>73</v>
      </c>
      <c r="T29" s="115"/>
      <c r="U29" s="116"/>
      <c r="V29" s="116">
        <v>205</v>
      </c>
      <c r="W29" s="116">
        <v>179</v>
      </c>
      <c r="X29" s="116">
        <v>170</v>
      </c>
      <c r="Y29" s="112">
        <v>265</v>
      </c>
      <c r="Z29" s="112">
        <v>208</v>
      </c>
      <c r="AB29" s="117">
        <f t="shared" si="2"/>
        <v>3.7735849056603772E-2</v>
      </c>
    </row>
    <row r="30" spans="1:28" x14ac:dyDescent="0.25">
      <c r="S30" s="115" t="s">
        <v>74</v>
      </c>
      <c r="T30" s="115"/>
      <c r="U30" s="116"/>
      <c r="V30" s="116">
        <v>364</v>
      </c>
      <c r="W30" s="116">
        <v>391</v>
      </c>
      <c r="X30" s="116">
        <v>394</v>
      </c>
      <c r="Y30" s="112">
        <v>408</v>
      </c>
      <c r="Z30" s="112">
        <v>390</v>
      </c>
      <c r="AB30" s="117">
        <f t="shared" si="2"/>
        <v>7.0754716981132074E-2</v>
      </c>
    </row>
    <row r="31" spans="1:28" x14ac:dyDescent="0.25">
      <c r="S31" s="115" t="s">
        <v>75</v>
      </c>
      <c r="T31" s="115"/>
      <c r="U31" s="116"/>
      <c r="V31" s="116">
        <v>356</v>
      </c>
      <c r="W31" s="116">
        <v>385</v>
      </c>
      <c r="X31" s="116">
        <v>442</v>
      </c>
      <c r="Y31" s="112">
        <v>442</v>
      </c>
      <c r="Z31" s="112">
        <v>495</v>
      </c>
      <c r="AB31" s="117">
        <f t="shared" si="2"/>
        <v>8.9804063860667638E-2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57</v>
      </c>
      <c r="W32" s="116">
        <v>55</v>
      </c>
      <c r="X32" s="116">
        <v>59</v>
      </c>
      <c r="Y32" s="112">
        <v>66</v>
      </c>
      <c r="Z32" s="112">
        <v>71</v>
      </c>
      <c r="AB32" s="117">
        <f t="shared" si="2"/>
        <v>1.288098693759071E-2</v>
      </c>
    </row>
    <row r="33" spans="19:32" x14ac:dyDescent="0.25">
      <c r="S33" s="115" t="s">
        <v>77</v>
      </c>
      <c r="T33" s="115"/>
      <c r="U33" s="116"/>
      <c r="V33" s="116">
        <v>140</v>
      </c>
      <c r="W33" s="116">
        <v>149</v>
      </c>
      <c r="X33" s="116">
        <v>160</v>
      </c>
      <c r="Y33" s="112">
        <v>144</v>
      </c>
      <c r="Z33" s="112">
        <v>153</v>
      </c>
      <c r="AB33" s="117">
        <f t="shared" si="2"/>
        <v>2.7757619738751814E-2</v>
      </c>
    </row>
    <row r="34" spans="19:32" x14ac:dyDescent="0.25">
      <c r="S34" s="118" t="s">
        <v>53</v>
      </c>
      <c r="T34" s="118"/>
      <c r="U34" s="119"/>
      <c r="V34" s="119">
        <v>4578</v>
      </c>
      <c r="W34" s="119">
        <v>4787</v>
      </c>
      <c r="X34" s="119">
        <v>5023</v>
      </c>
      <c r="Y34" s="120">
        <v>5405</v>
      </c>
      <c r="Z34" s="120">
        <v>5512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2796</v>
      </c>
      <c r="W37" s="112">
        <v>2944</v>
      </c>
      <c r="X37" s="112">
        <v>2943</v>
      </c>
      <c r="Y37" s="112">
        <v>3009</v>
      </c>
      <c r="Z37" s="112">
        <v>3138</v>
      </c>
      <c r="AB37" s="132">
        <f>Z37/Z40*100</f>
        <v>82.796833773087073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494</v>
      </c>
      <c r="W38" s="112">
        <v>515</v>
      </c>
      <c r="X38" s="112">
        <v>562</v>
      </c>
      <c r="Y38" s="112">
        <v>654</v>
      </c>
      <c r="Z38" s="112">
        <v>652</v>
      </c>
      <c r="AB38" s="132">
        <f>Z38/Z40*100</f>
        <v>17.203166226912927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3290</v>
      </c>
      <c r="W40" s="112">
        <v>3459</v>
      </c>
      <c r="X40" s="112">
        <v>3505</v>
      </c>
      <c r="Y40" s="112">
        <v>3663</v>
      </c>
      <c r="Z40" s="112">
        <v>3790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6</v>
      </c>
      <c r="X44" s="112">
        <v>0</v>
      </c>
      <c r="Y44" s="112">
        <v>5</v>
      </c>
      <c r="Z44" s="112">
        <v>4</v>
      </c>
    </row>
    <row r="45" spans="19:32" x14ac:dyDescent="0.25">
      <c r="S45" s="115" t="s">
        <v>37</v>
      </c>
      <c r="T45" s="115"/>
      <c r="U45" s="112"/>
      <c r="V45" s="112">
        <v>54</v>
      </c>
      <c r="W45" s="112">
        <v>59</v>
      </c>
      <c r="X45" s="112">
        <v>56</v>
      </c>
      <c r="Y45" s="112">
        <v>80</v>
      </c>
      <c r="Z45" s="112">
        <v>84</v>
      </c>
    </row>
    <row r="46" spans="19:32" x14ac:dyDescent="0.25">
      <c r="S46" s="115" t="s">
        <v>38</v>
      </c>
      <c r="T46" s="115"/>
      <c r="U46" s="112"/>
      <c r="V46" s="112">
        <v>180</v>
      </c>
      <c r="W46" s="112">
        <v>188</v>
      </c>
      <c r="X46" s="112">
        <v>197</v>
      </c>
      <c r="Y46" s="112">
        <v>196</v>
      </c>
      <c r="Z46" s="112">
        <v>191</v>
      </c>
    </row>
    <row r="47" spans="19:32" x14ac:dyDescent="0.25">
      <c r="S47" s="115" t="s">
        <v>39</v>
      </c>
      <c r="T47" s="115"/>
      <c r="U47" s="112"/>
      <c r="V47" s="112">
        <v>201</v>
      </c>
      <c r="W47" s="112">
        <v>218</v>
      </c>
      <c r="X47" s="112">
        <v>221</v>
      </c>
      <c r="Y47" s="112">
        <v>248</v>
      </c>
      <c r="Z47" s="112">
        <v>261</v>
      </c>
    </row>
    <row r="48" spans="19:32" x14ac:dyDescent="0.25">
      <c r="S48" s="115" t="s">
        <v>40</v>
      </c>
      <c r="T48" s="115"/>
      <c r="U48" s="112"/>
      <c r="V48" s="112">
        <v>217</v>
      </c>
      <c r="W48" s="112">
        <v>247</v>
      </c>
      <c r="X48" s="112">
        <v>263</v>
      </c>
      <c r="Y48" s="112">
        <v>309</v>
      </c>
      <c r="Z48" s="112">
        <v>287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230</v>
      </c>
      <c r="W49" s="112">
        <v>239</v>
      </c>
      <c r="X49" s="112">
        <v>242</v>
      </c>
      <c r="Y49" s="112">
        <v>266</v>
      </c>
      <c r="Z49" s="112">
        <v>308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Wakefield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215</v>
      </c>
      <c r="W50" s="112">
        <v>234</v>
      </c>
      <c r="X50" s="112">
        <v>259</v>
      </c>
      <c r="Y50" s="112">
        <v>234</v>
      </c>
      <c r="Z50" s="112">
        <v>271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198</v>
      </c>
      <c r="W51" s="112">
        <v>202</v>
      </c>
      <c r="X51" s="112">
        <v>213</v>
      </c>
      <c r="Y51" s="112">
        <v>243</v>
      </c>
      <c r="Z51" s="112">
        <v>236</v>
      </c>
    </row>
    <row r="52" spans="1:26" ht="15" customHeight="1" x14ac:dyDescent="0.25">
      <c r="S52" s="115" t="s">
        <v>44</v>
      </c>
      <c r="T52" s="115"/>
      <c r="U52" s="112"/>
      <c r="V52" s="112">
        <v>248</v>
      </c>
      <c r="W52" s="112">
        <v>235</v>
      </c>
      <c r="X52" s="112">
        <v>243</v>
      </c>
      <c r="Y52" s="112">
        <v>242</v>
      </c>
      <c r="Z52" s="112">
        <v>234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219</v>
      </c>
      <c r="W53" s="112">
        <v>220</v>
      </c>
      <c r="X53" s="112">
        <v>228</v>
      </c>
      <c r="Y53" s="112">
        <v>254</v>
      </c>
      <c r="Z53" s="112">
        <v>257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237</v>
      </c>
      <c r="W54" s="112">
        <v>234</v>
      </c>
      <c r="X54" s="112">
        <v>237</v>
      </c>
      <c r="Y54" s="112">
        <v>233</v>
      </c>
      <c r="Z54" s="112">
        <v>261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215</v>
      </c>
      <c r="W55" s="112">
        <v>203</v>
      </c>
      <c r="X55" s="112">
        <v>204</v>
      </c>
      <c r="Y55" s="112">
        <v>235</v>
      </c>
      <c r="Z55" s="112">
        <v>217</v>
      </c>
    </row>
    <row r="56" spans="1:26" ht="15" customHeight="1" x14ac:dyDescent="0.25">
      <c r="S56" s="115" t="s">
        <v>48</v>
      </c>
      <c r="T56" s="115"/>
      <c r="U56" s="112"/>
      <c r="V56" s="112">
        <v>137</v>
      </c>
      <c r="W56" s="112">
        <v>160</v>
      </c>
      <c r="X56" s="112">
        <v>162</v>
      </c>
      <c r="Y56" s="112">
        <v>152</v>
      </c>
      <c r="Z56" s="112">
        <v>171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47</v>
      </c>
      <c r="W57" s="112">
        <v>66</v>
      </c>
      <c r="X57" s="112">
        <v>79</v>
      </c>
      <c r="Y57" s="112">
        <v>87</v>
      </c>
      <c r="Z57" s="112">
        <v>86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24</v>
      </c>
      <c r="W58" s="112">
        <v>35</v>
      </c>
      <c r="X58" s="112">
        <v>36</v>
      </c>
      <c r="Y58" s="112">
        <v>46</v>
      </c>
      <c r="Z58" s="112">
        <v>47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6</v>
      </c>
      <c r="W59" s="112">
        <v>15</v>
      </c>
      <c r="X59" s="112">
        <v>11</v>
      </c>
      <c r="Y59" s="112">
        <v>13</v>
      </c>
      <c r="Z59" s="112">
        <v>19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13</v>
      </c>
      <c r="W60" s="112">
        <v>13</v>
      </c>
      <c r="X60" s="112">
        <v>15</v>
      </c>
      <c r="Y60" s="112">
        <v>12</v>
      </c>
      <c r="Z60" s="112">
        <v>13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2445</v>
      </c>
      <c r="W61" s="112">
        <v>2561</v>
      </c>
      <c r="X61" s="112">
        <v>2666</v>
      </c>
      <c r="Y61" s="112">
        <v>2854</v>
      </c>
      <c r="Z61" s="112">
        <v>2955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4</v>
      </c>
      <c r="Y63" s="112">
        <v>8</v>
      </c>
      <c r="Z63" s="112">
        <v>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59</v>
      </c>
      <c r="W64" s="112">
        <v>58</v>
      </c>
      <c r="X64" s="112">
        <v>61</v>
      </c>
      <c r="Y64" s="112">
        <v>84</v>
      </c>
      <c r="Z64" s="112">
        <v>79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Wakefield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141</v>
      </c>
      <c r="W65" s="112">
        <v>133</v>
      </c>
      <c r="X65" s="112">
        <v>158</v>
      </c>
      <c r="Y65" s="112">
        <v>180</v>
      </c>
      <c r="Z65" s="112">
        <v>215</v>
      </c>
    </row>
    <row r="66" spans="1:26" x14ac:dyDescent="0.25">
      <c r="S66" s="115" t="s">
        <v>39</v>
      </c>
      <c r="T66" s="115"/>
      <c r="U66" s="112"/>
      <c r="V66" s="112">
        <v>157</v>
      </c>
      <c r="W66" s="112">
        <v>180</v>
      </c>
      <c r="X66" s="112">
        <v>201</v>
      </c>
      <c r="Y66" s="112">
        <v>208</v>
      </c>
      <c r="Z66" s="112">
        <v>201</v>
      </c>
    </row>
    <row r="67" spans="1:26" x14ac:dyDescent="0.25">
      <c r="S67" s="115" t="s">
        <v>40</v>
      </c>
      <c r="T67" s="115"/>
      <c r="U67" s="112"/>
      <c r="V67" s="112">
        <v>187</v>
      </c>
      <c r="W67" s="112">
        <v>200</v>
      </c>
      <c r="X67" s="112">
        <v>219</v>
      </c>
      <c r="Y67" s="112">
        <v>251</v>
      </c>
      <c r="Z67" s="112">
        <v>217</v>
      </c>
    </row>
    <row r="68" spans="1:26" x14ac:dyDescent="0.25">
      <c r="S68" s="115" t="s">
        <v>41</v>
      </c>
      <c r="T68" s="115"/>
      <c r="U68" s="112"/>
      <c r="V68" s="112">
        <v>199</v>
      </c>
      <c r="W68" s="112">
        <v>178</v>
      </c>
      <c r="X68" s="112">
        <v>171</v>
      </c>
      <c r="Y68" s="112">
        <v>191</v>
      </c>
      <c r="Z68" s="112">
        <v>232</v>
      </c>
    </row>
    <row r="69" spans="1:26" x14ac:dyDescent="0.25">
      <c r="S69" s="115" t="s">
        <v>42</v>
      </c>
      <c r="T69" s="115"/>
      <c r="U69" s="112"/>
      <c r="V69" s="112">
        <v>224</v>
      </c>
      <c r="W69" s="112">
        <v>220</v>
      </c>
      <c r="X69" s="112">
        <v>245</v>
      </c>
      <c r="Y69" s="112">
        <v>251</v>
      </c>
      <c r="Z69" s="112">
        <v>252</v>
      </c>
    </row>
    <row r="70" spans="1:26" x14ac:dyDescent="0.25">
      <c r="S70" s="115" t="s">
        <v>43</v>
      </c>
      <c r="T70" s="115"/>
      <c r="U70" s="112"/>
      <c r="V70" s="112">
        <v>177</v>
      </c>
      <c r="W70" s="112">
        <v>176</v>
      </c>
      <c r="X70" s="112">
        <v>214</v>
      </c>
      <c r="Y70" s="112">
        <v>245</v>
      </c>
      <c r="Z70" s="112">
        <v>255</v>
      </c>
    </row>
    <row r="71" spans="1:26" x14ac:dyDescent="0.25">
      <c r="S71" s="115" t="s">
        <v>44</v>
      </c>
      <c r="T71" s="115"/>
      <c r="U71" s="112"/>
      <c r="V71" s="112">
        <v>206</v>
      </c>
      <c r="W71" s="112">
        <v>215</v>
      </c>
      <c r="X71" s="112">
        <v>206</v>
      </c>
      <c r="Y71" s="112">
        <v>217</v>
      </c>
      <c r="Z71" s="112">
        <v>216</v>
      </c>
    </row>
    <row r="72" spans="1:26" x14ac:dyDescent="0.25">
      <c r="S72" s="115" t="s">
        <v>45</v>
      </c>
      <c r="T72" s="115"/>
      <c r="U72" s="112"/>
      <c r="V72" s="112">
        <v>227</v>
      </c>
      <c r="W72" s="112">
        <v>254</v>
      </c>
      <c r="X72" s="112">
        <v>268</v>
      </c>
      <c r="Y72" s="112">
        <v>273</v>
      </c>
      <c r="Z72" s="112">
        <v>242</v>
      </c>
    </row>
    <row r="73" spans="1:26" x14ac:dyDescent="0.25">
      <c r="S73" s="115" t="s">
        <v>46</v>
      </c>
      <c r="T73" s="115"/>
      <c r="U73" s="112"/>
      <c r="V73" s="112">
        <v>218</v>
      </c>
      <c r="W73" s="112">
        <v>241</v>
      </c>
      <c r="X73" s="112">
        <v>239</v>
      </c>
      <c r="Y73" s="112">
        <v>234</v>
      </c>
      <c r="Z73" s="112">
        <v>227</v>
      </c>
    </row>
    <row r="74" spans="1:26" x14ac:dyDescent="0.25">
      <c r="S74" s="115" t="s">
        <v>47</v>
      </c>
      <c r="T74" s="115"/>
      <c r="U74" s="112"/>
      <c r="V74" s="112">
        <v>166</v>
      </c>
      <c r="W74" s="112">
        <v>189</v>
      </c>
      <c r="X74" s="112">
        <v>177</v>
      </c>
      <c r="Y74" s="112">
        <v>194</v>
      </c>
      <c r="Z74" s="112">
        <v>218</v>
      </c>
    </row>
    <row r="75" spans="1:26" x14ac:dyDescent="0.25">
      <c r="S75" s="115" t="s">
        <v>48</v>
      </c>
      <c r="T75" s="115"/>
      <c r="U75" s="112"/>
      <c r="V75" s="112">
        <v>96</v>
      </c>
      <c r="W75" s="112">
        <v>102</v>
      </c>
      <c r="X75" s="112">
        <v>105</v>
      </c>
      <c r="Y75" s="112">
        <v>106</v>
      </c>
      <c r="Z75" s="112">
        <v>97</v>
      </c>
    </row>
    <row r="76" spans="1:26" x14ac:dyDescent="0.25">
      <c r="S76" s="115" t="s">
        <v>49</v>
      </c>
      <c r="T76" s="115"/>
      <c r="U76" s="112"/>
      <c r="V76" s="112">
        <v>32</v>
      </c>
      <c r="W76" s="112">
        <v>37</v>
      </c>
      <c r="X76" s="112">
        <v>42</v>
      </c>
      <c r="Y76" s="112">
        <v>43</v>
      </c>
      <c r="Z76" s="112">
        <v>49</v>
      </c>
    </row>
    <row r="77" spans="1:26" x14ac:dyDescent="0.25">
      <c r="S77" s="115" t="s">
        <v>50</v>
      </c>
      <c r="T77" s="115"/>
      <c r="U77" s="112"/>
      <c r="V77" s="112">
        <v>20</v>
      </c>
      <c r="W77" s="112">
        <v>23</v>
      </c>
      <c r="X77" s="112">
        <v>21</v>
      </c>
      <c r="Y77" s="112">
        <v>26</v>
      </c>
      <c r="Z77" s="112">
        <v>27</v>
      </c>
    </row>
    <row r="78" spans="1:26" x14ac:dyDescent="0.25">
      <c r="S78" s="115" t="s">
        <v>51</v>
      </c>
      <c r="T78" s="115"/>
      <c r="U78" s="112"/>
      <c r="V78" s="112">
        <v>4</v>
      </c>
      <c r="W78" s="112">
        <v>9</v>
      </c>
      <c r="X78" s="112">
        <v>10</v>
      </c>
      <c r="Y78" s="112">
        <v>13</v>
      </c>
      <c r="Z78" s="112">
        <v>17</v>
      </c>
    </row>
    <row r="79" spans="1:26" x14ac:dyDescent="0.25">
      <c r="S79" s="115" t="s">
        <v>52</v>
      </c>
      <c r="T79" s="115"/>
      <c r="U79" s="112"/>
      <c r="V79" s="112">
        <v>11</v>
      </c>
      <c r="W79" s="112">
        <v>14</v>
      </c>
      <c r="X79" s="112">
        <v>12</v>
      </c>
      <c r="Y79" s="112">
        <v>10</v>
      </c>
      <c r="Z79" s="112">
        <v>6</v>
      </c>
    </row>
    <row r="80" spans="1:26" x14ac:dyDescent="0.25">
      <c r="S80" s="118" t="s">
        <v>53</v>
      </c>
      <c r="T80" s="118"/>
      <c r="U80" s="112"/>
      <c r="V80" s="112">
        <v>2129</v>
      </c>
      <c r="W80" s="112">
        <v>2225</v>
      </c>
      <c r="X80" s="112">
        <v>2353</v>
      </c>
      <c r="Y80" s="112">
        <v>2549</v>
      </c>
      <c r="Z80" s="112">
        <v>2557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Wakefield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137</v>
      </c>
      <c r="W83" s="112">
        <v>157</v>
      </c>
      <c r="X83" s="112">
        <v>166</v>
      </c>
      <c r="Y83" s="112">
        <v>163</v>
      </c>
      <c r="Z83" s="112">
        <v>213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79</v>
      </c>
      <c r="W84" s="112">
        <v>74</v>
      </c>
      <c r="X84" s="112">
        <v>72</v>
      </c>
      <c r="Y84" s="112">
        <v>85</v>
      </c>
      <c r="Z84" s="112">
        <v>88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249</v>
      </c>
      <c r="W85" s="112">
        <v>241</v>
      </c>
      <c r="X85" s="112">
        <v>253</v>
      </c>
      <c r="Y85" s="112">
        <v>268</v>
      </c>
      <c r="Z85" s="112">
        <v>278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5,517</v>
      </c>
      <c r="D86" s="94">
        <f t="shared" ref="D86:D91" si="4">AD4</f>
        <v>2.0343998520436557E-2</v>
      </c>
      <c r="E86" s="95">
        <f t="shared" ref="E86:E91" si="5">AD4</f>
        <v>2.0343998520436557E-2</v>
      </c>
      <c r="F86" s="94">
        <f t="shared" ref="F86:F91" si="6">AF4</f>
        <v>0.20563811188811187</v>
      </c>
      <c r="G86" s="95">
        <f t="shared" ref="G86:G91" si="7">AF4</f>
        <v>0.20563811188811187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38</v>
      </c>
      <c r="W86" s="112">
        <v>46</v>
      </c>
      <c r="X86" s="112">
        <v>49</v>
      </c>
      <c r="Y86" s="112">
        <v>71</v>
      </c>
      <c r="Z86" s="112">
        <v>60</v>
      </c>
    </row>
    <row r="87" spans="1:30" ht="15" customHeight="1" x14ac:dyDescent="0.25">
      <c r="A87" s="96" t="s">
        <v>4</v>
      </c>
      <c r="B87" s="49"/>
      <c r="C87" s="97" t="str">
        <f t="shared" si="3"/>
        <v>2,955</v>
      </c>
      <c r="D87" s="94">
        <f t="shared" si="4"/>
        <v>3.6115007012622824E-2</v>
      </c>
      <c r="E87" s="95">
        <f t="shared" si="5"/>
        <v>3.6115007012622824E-2</v>
      </c>
      <c r="F87" s="94">
        <f t="shared" si="6"/>
        <v>0.20809484873262463</v>
      </c>
      <c r="G87" s="95">
        <f t="shared" si="7"/>
        <v>0.20809484873262463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37</v>
      </c>
      <c r="W87" s="112">
        <v>32</v>
      </c>
      <c r="X87" s="112">
        <v>36</v>
      </c>
      <c r="Y87" s="112">
        <v>35</v>
      </c>
      <c r="Z87" s="112">
        <v>37</v>
      </c>
    </row>
    <row r="88" spans="1:30" ht="15" customHeight="1" x14ac:dyDescent="0.25">
      <c r="A88" s="96" t="s">
        <v>5</v>
      </c>
      <c r="B88" s="49"/>
      <c r="C88" s="97" t="str">
        <f t="shared" si="3"/>
        <v>2,554</v>
      </c>
      <c r="D88" s="94">
        <f t="shared" si="4"/>
        <v>3.1421838177534411E-3</v>
      </c>
      <c r="E88" s="95">
        <f t="shared" si="5"/>
        <v>3.1421838177534411E-3</v>
      </c>
      <c r="F88" s="94">
        <f t="shared" si="6"/>
        <v>0.19849835757860168</v>
      </c>
      <c r="G88" s="95">
        <f t="shared" si="7"/>
        <v>0.19849835757860168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36</v>
      </c>
      <c r="W88" s="112">
        <v>43</v>
      </c>
      <c r="X88" s="112">
        <v>49</v>
      </c>
      <c r="Y88" s="112">
        <v>56</v>
      </c>
      <c r="Z88" s="112">
        <v>52</v>
      </c>
    </row>
    <row r="89" spans="1:30" ht="15" customHeight="1" x14ac:dyDescent="0.25">
      <c r="A89" s="49" t="s">
        <v>6</v>
      </c>
      <c r="B89" s="49"/>
      <c r="C89" s="97" t="str">
        <f t="shared" si="3"/>
        <v>3,791</v>
      </c>
      <c r="D89" s="94">
        <f t="shared" si="4"/>
        <v>3.6925601750547044E-2</v>
      </c>
      <c r="E89" s="95">
        <f t="shared" si="5"/>
        <v>3.6925601750547044E-2</v>
      </c>
      <c r="F89" s="94">
        <f t="shared" si="6"/>
        <v>0.15227963525835864</v>
      </c>
      <c r="G89" s="95">
        <f t="shared" si="7"/>
        <v>0.15227963525835864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287</v>
      </c>
      <c r="W89" s="112">
        <v>290</v>
      </c>
      <c r="X89" s="112">
        <v>309</v>
      </c>
      <c r="Y89" s="112">
        <v>317</v>
      </c>
      <c r="Z89" s="112">
        <v>405</v>
      </c>
    </row>
    <row r="90" spans="1:30" ht="15" customHeight="1" x14ac:dyDescent="0.25">
      <c r="A90" s="49" t="s">
        <v>95</v>
      </c>
      <c r="B90" s="49"/>
      <c r="C90" s="97" t="str">
        <f t="shared" si="3"/>
        <v>$42,354</v>
      </c>
      <c r="D90" s="94">
        <f t="shared" si="4"/>
        <v>8.6004358974358874E-2</v>
      </c>
      <c r="E90" s="95">
        <f t="shared" si="5"/>
        <v>8.6004358974358874E-2</v>
      </c>
      <c r="F90" s="94">
        <f t="shared" si="6"/>
        <v>0.16831000115578187</v>
      </c>
      <c r="G90" s="95">
        <f t="shared" si="7"/>
        <v>0.16831000115578187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463</v>
      </c>
      <c r="W90" s="112">
        <v>446</v>
      </c>
      <c r="X90" s="112">
        <v>470</v>
      </c>
      <c r="Y90" s="112">
        <v>483</v>
      </c>
      <c r="Z90" s="112">
        <v>420</v>
      </c>
    </row>
    <row r="91" spans="1:30" ht="15" customHeight="1" x14ac:dyDescent="0.25">
      <c r="A91" s="49" t="s">
        <v>7</v>
      </c>
      <c r="B91" s="49"/>
      <c r="C91" s="97" t="str">
        <f t="shared" si="3"/>
        <v>$240.1 mil</v>
      </c>
      <c r="D91" s="94">
        <f t="shared" si="4"/>
        <v>0.19915574074928077</v>
      </c>
      <c r="E91" s="95">
        <f t="shared" si="5"/>
        <v>0.19915574074928077</v>
      </c>
      <c r="F91" s="94">
        <f t="shared" si="6"/>
        <v>0.56810476665736553</v>
      </c>
      <c r="G91" s="95">
        <f t="shared" si="7"/>
        <v>0.56810476665736553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1775</v>
      </c>
      <c r="W91" s="112">
        <v>1876</v>
      </c>
      <c r="X91" s="112">
        <v>1900</v>
      </c>
      <c r="Y91" s="112">
        <v>1977</v>
      </c>
      <c r="Z91" s="112">
        <v>2083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73</v>
      </c>
      <c r="W93" s="112">
        <v>79</v>
      </c>
      <c r="X93" s="112">
        <v>88</v>
      </c>
      <c r="Y93" s="112">
        <v>89</v>
      </c>
      <c r="Z93" s="112">
        <v>100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215</v>
      </c>
      <c r="W94" s="112">
        <v>219</v>
      </c>
      <c r="X94" s="112">
        <v>219</v>
      </c>
      <c r="Y94" s="112">
        <v>227</v>
      </c>
      <c r="Z94" s="112">
        <v>210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59</v>
      </c>
      <c r="W95" s="112">
        <v>52</v>
      </c>
      <c r="X95" s="112">
        <v>46</v>
      </c>
      <c r="Y95" s="112">
        <v>43</v>
      </c>
      <c r="Z95" s="112">
        <v>49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263</v>
      </c>
      <c r="W96" s="112">
        <v>288</v>
      </c>
      <c r="X96" s="112">
        <v>292</v>
      </c>
      <c r="Y96" s="112">
        <v>305</v>
      </c>
      <c r="Z96" s="112">
        <v>323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212</v>
      </c>
      <c r="W97" s="112">
        <v>198</v>
      </c>
      <c r="X97" s="112">
        <v>212</v>
      </c>
      <c r="Y97" s="112">
        <v>208</v>
      </c>
      <c r="Z97" s="112">
        <v>205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132</v>
      </c>
      <c r="W98" s="112">
        <v>118</v>
      </c>
      <c r="X98" s="112">
        <v>140</v>
      </c>
      <c r="Y98" s="112">
        <v>165</v>
      </c>
      <c r="Z98" s="112">
        <v>162</v>
      </c>
    </row>
    <row r="99" spans="1:32" ht="15" customHeight="1" x14ac:dyDescent="0.25">
      <c r="S99" s="115" t="s">
        <v>188</v>
      </c>
      <c r="T99" s="115"/>
      <c r="U99" s="112"/>
      <c r="V99" s="112">
        <v>25</v>
      </c>
      <c r="W99" s="112">
        <v>28</v>
      </c>
      <c r="X99" s="112">
        <v>36</v>
      </c>
      <c r="Y99" s="112">
        <v>33</v>
      </c>
      <c r="Z99" s="112">
        <v>60</v>
      </c>
    </row>
    <row r="100" spans="1:32" ht="15" customHeight="1" x14ac:dyDescent="0.25">
      <c r="S100" s="115" t="s">
        <v>58</v>
      </c>
      <c r="T100" s="115"/>
      <c r="U100" s="112"/>
      <c r="V100" s="112">
        <v>232</v>
      </c>
      <c r="W100" s="112">
        <v>231</v>
      </c>
      <c r="X100" s="112">
        <v>245</v>
      </c>
      <c r="Y100" s="112">
        <v>250</v>
      </c>
      <c r="Z100" s="112">
        <v>252</v>
      </c>
    </row>
    <row r="101" spans="1:32" x14ac:dyDescent="0.25">
      <c r="A101" s="18"/>
      <c r="S101" s="118" t="s">
        <v>53</v>
      </c>
      <c r="T101" s="118"/>
      <c r="U101" s="112"/>
      <c r="V101" s="112">
        <v>1516</v>
      </c>
      <c r="W101" s="112">
        <v>1583</v>
      </c>
      <c r="X101" s="112">
        <v>1606</v>
      </c>
      <c r="Y101" s="112">
        <v>1675</v>
      </c>
      <c r="Z101" s="112">
        <v>1705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3173</v>
      </c>
      <c r="W104" s="112">
        <v>3387</v>
      </c>
      <c r="X104" s="112">
        <v>3529</v>
      </c>
      <c r="Y104" s="112">
        <v>3844</v>
      </c>
      <c r="Z104" s="112">
        <v>4006</v>
      </c>
      <c r="AB104" s="109" t="str">
        <f>TEXT(Z104,"###,###")</f>
        <v>4,006</v>
      </c>
      <c r="AD104" s="130">
        <f>Z104/($Z$4)*100</f>
        <v>72.611926771796263</v>
      </c>
      <c r="AF104" s="109"/>
    </row>
    <row r="105" spans="1:32" x14ac:dyDescent="0.25">
      <c r="S105" s="115" t="s">
        <v>17</v>
      </c>
      <c r="T105" s="115"/>
      <c r="U105" s="112"/>
      <c r="V105" s="112">
        <v>693</v>
      </c>
      <c r="W105" s="112">
        <v>682</v>
      </c>
      <c r="X105" s="112">
        <v>692</v>
      </c>
      <c r="Y105" s="112">
        <v>791</v>
      </c>
      <c r="Z105" s="112">
        <v>702</v>
      </c>
      <c r="AB105" s="109" t="str">
        <f>TEXT(Z105,"###,###")</f>
        <v>702</v>
      </c>
      <c r="AD105" s="130">
        <f>Z105/($Z$4)*100</f>
        <v>12.72430668841762</v>
      </c>
      <c r="AF105" s="109"/>
    </row>
    <row r="106" spans="1:32" x14ac:dyDescent="0.25">
      <c r="S106" s="118" t="s">
        <v>53</v>
      </c>
      <c r="T106" s="118"/>
      <c r="U106" s="120"/>
      <c r="V106" s="120">
        <v>3866</v>
      </c>
      <c r="W106" s="120">
        <v>4069</v>
      </c>
      <c r="X106" s="120">
        <v>4221</v>
      </c>
      <c r="Y106" s="120">
        <v>4635</v>
      </c>
      <c r="Z106" s="120">
        <v>4708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690</v>
      </c>
      <c r="W108" s="112">
        <v>781</v>
      </c>
      <c r="X108" s="112">
        <v>802</v>
      </c>
      <c r="Y108" s="112">
        <v>827</v>
      </c>
      <c r="Z108" s="112">
        <v>833</v>
      </c>
      <c r="AB108" s="109" t="str">
        <f>TEXT(Z108,"###,###")</f>
        <v>833</v>
      </c>
      <c r="AD108" s="130">
        <f>Z108/($Z$4)*100</f>
        <v>15.09878557186877</v>
      </c>
      <c r="AF108" s="109"/>
    </row>
    <row r="109" spans="1:32" x14ac:dyDescent="0.25">
      <c r="S109" s="115" t="s">
        <v>20</v>
      </c>
      <c r="T109" s="115"/>
      <c r="U109" s="112"/>
      <c r="V109" s="112">
        <v>745</v>
      </c>
      <c r="W109" s="112">
        <v>794</v>
      </c>
      <c r="X109" s="112">
        <v>853</v>
      </c>
      <c r="Y109" s="112">
        <v>897</v>
      </c>
      <c r="Z109" s="112">
        <v>914</v>
      </c>
      <c r="AB109" s="109" t="str">
        <f>TEXT(Z109,"###,###")</f>
        <v>914</v>
      </c>
      <c r="AD109" s="130">
        <f>Z109/($Z$4)*100</f>
        <v>16.566974805147723</v>
      </c>
      <c r="AF109" s="109"/>
    </row>
    <row r="110" spans="1:32" x14ac:dyDescent="0.25">
      <c r="S110" s="115" t="s">
        <v>21</v>
      </c>
      <c r="T110" s="115"/>
      <c r="U110" s="112"/>
      <c r="V110" s="112">
        <v>1135</v>
      </c>
      <c r="W110" s="112">
        <v>1130</v>
      </c>
      <c r="X110" s="112">
        <v>1262</v>
      </c>
      <c r="Y110" s="112">
        <v>1432</v>
      </c>
      <c r="Z110" s="112">
        <v>1400</v>
      </c>
      <c r="AB110" s="109" t="str">
        <f>TEXT(Z110,"###,###")</f>
        <v>1,400</v>
      </c>
      <c r="AD110" s="130">
        <f>Z110/($Z$4)*100</f>
        <v>25.376110204821462</v>
      </c>
      <c r="AF110" s="109"/>
    </row>
    <row r="111" spans="1:32" x14ac:dyDescent="0.25">
      <c r="S111" s="115" t="s">
        <v>22</v>
      </c>
      <c r="T111" s="115"/>
      <c r="U111" s="112"/>
      <c r="V111" s="112">
        <v>1238</v>
      </c>
      <c r="W111" s="112">
        <v>1239</v>
      </c>
      <c r="X111" s="112">
        <v>1304</v>
      </c>
      <c r="Y111" s="112">
        <v>1476</v>
      </c>
      <c r="Z111" s="112">
        <v>1568</v>
      </c>
      <c r="AB111" s="109" t="str">
        <f>TEXT(Z111,"###,###")</f>
        <v>1,568</v>
      </c>
      <c r="AD111" s="130">
        <f>Z111/($Z$4)*100</f>
        <v>28.421243429400032</v>
      </c>
      <c r="AF111" s="109"/>
    </row>
    <row r="112" spans="1:32" x14ac:dyDescent="0.25">
      <c r="S112" s="118" t="s">
        <v>53</v>
      </c>
      <c r="T112" s="118"/>
      <c r="U112" s="112"/>
      <c r="V112" s="112">
        <v>4576</v>
      </c>
      <c r="W112" s="112">
        <v>4786</v>
      </c>
      <c r="X112" s="112">
        <v>5023</v>
      </c>
      <c r="Y112" s="112">
        <v>5403</v>
      </c>
      <c r="Z112" s="112">
        <v>5518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43.72</v>
      </c>
      <c r="W118" s="131">
        <v>44.33</v>
      </c>
      <c r="X118" s="131">
        <v>44.16</v>
      </c>
      <c r="Y118" s="131">
        <v>43.83</v>
      </c>
      <c r="Z118" s="131">
        <v>43.57</v>
      </c>
      <c r="AB118" s="109" t="str">
        <f>TEXT(Z118,"##.0")</f>
        <v>43.6</v>
      </c>
    </row>
    <row r="120" spans="19:32" x14ac:dyDescent="0.25">
      <c r="S120" s="101" t="s">
        <v>97</v>
      </c>
      <c r="T120" s="112"/>
      <c r="U120" s="112"/>
      <c r="V120" s="112">
        <v>2458</v>
      </c>
      <c r="W120" s="112">
        <v>2520</v>
      </c>
      <c r="X120" s="112">
        <v>2569</v>
      </c>
      <c r="Y120" s="112">
        <v>2731</v>
      </c>
      <c r="Z120" s="112">
        <v>2812</v>
      </c>
      <c r="AB120" s="109" t="str">
        <f>TEXT(Z120,"###,###")</f>
        <v>2,812</v>
      </c>
    </row>
    <row r="121" spans="19:32" x14ac:dyDescent="0.25">
      <c r="S121" s="101" t="s">
        <v>98</v>
      </c>
      <c r="T121" s="112"/>
      <c r="U121" s="112"/>
      <c r="V121" s="112">
        <v>494</v>
      </c>
      <c r="W121" s="112">
        <v>592</v>
      </c>
      <c r="X121" s="112">
        <v>570</v>
      </c>
      <c r="Y121" s="112">
        <v>550</v>
      </c>
      <c r="Z121" s="112">
        <v>568</v>
      </c>
      <c r="AB121" s="109" t="str">
        <f>TEXT(Z121,"###,###")</f>
        <v>568</v>
      </c>
    </row>
    <row r="122" spans="19:32" x14ac:dyDescent="0.25">
      <c r="S122" s="101" t="s">
        <v>99</v>
      </c>
      <c r="T122" s="112"/>
      <c r="U122" s="112"/>
      <c r="V122" s="112">
        <v>338</v>
      </c>
      <c r="W122" s="112">
        <v>348</v>
      </c>
      <c r="X122" s="112">
        <v>367</v>
      </c>
      <c r="Y122" s="112">
        <v>376</v>
      </c>
      <c r="Z122" s="112">
        <v>407</v>
      </c>
      <c r="AB122" s="109" t="str">
        <f>TEXT(Z122,"###,###")</f>
        <v>407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2796</v>
      </c>
      <c r="W124" s="112">
        <v>2868</v>
      </c>
      <c r="X124" s="112">
        <v>2936</v>
      </c>
      <c r="Y124" s="112">
        <v>3107</v>
      </c>
      <c r="Z124" s="112">
        <v>3219</v>
      </c>
      <c r="AB124" s="109" t="str">
        <f>TEXT(Z124,"###,###")</f>
        <v>3,219</v>
      </c>
      <c r="AD124" s="127">
        <f>Z124/$Z$7*100</f>
        <v>84.911632814560804</v>
      </c>
    </row>
    <row r="125" spans="19:32" x14ac:dyDescent="0.25">
      <c r="S125" s="101" t="s">
        <v>101</v>
      </c>
      <c r="T125" s="112"/>
      <c r="U125" s="112"/>
      <c r="V125" s="112">
        <v>832</v>
      </c>
      <c r="W125" s="112">
        <v>940</v>
      </c>
      <c r="X125" s="112">
        <v>937</v>
      </c>
      <c r="Y125" s="112">
        <v>926</v>
      </c>
      <c r="Z125" s="112">
        <v>975</v>
      </c>
      <c r="AB125" s="109" t="str">
        <f>TEXT(Z125,"###,###")</f>
        <v>975</v>
      </c>
      <c r="AD125" s="127">
        <f>Z125/$Z$7*100</f>
        <v>25.718807702453176</v>
      </c>
    </row>
    <row r="127" spans="19:32" x14ac:dyDescent="0.25">
      <c r="S127" s="101" t="s">
        <v>102</v>
      </c>
      <c r="T127" s="112"/>
      <c r="U127" s="112"/>
      <c r="V127" s="112">
        <v>1775</v>
      </c>
      <c r="W127" s="112">
        <v>1874</v>
      </c>
      <c r="X127" s="112">
        <v>1898</v>
      </c>
      <c r="Y127" s="112">
        <v>1977</v>
      </c>
      <c r="Z127" s="112">
        <v>2082</v>
      </c>
      <c r="AB127" s="109" t="str">
        <f>TEXT(Z127,"###,###")</f>
        <v>2,082</v>
      </c>
      <c r="AD127" s="127">
        <f>Z127/$Z$7*100</f>
        <v>54.919546293853863</v>
      </c>
    </row>
    <row r="128" spans="19:32" x14ac:dyDescent="0.25">
      <c r="S128" s="101" t="s">
        <v>103</v>
      </c>
      <c r="T128" s="112"/>
      <c r="U128" s="112"/>
      <c r="V128" s="112">
        <v>1517</v>
      </c>
      <c r="W128" s="112">
        <v>1578</v>
      </c>
      <c r="X128" s="112">
        <v>1610</v>
      </c>
      <c r="Y128" s="112">
        <v>1674</v>
      </c>
      <c r="Z128" s="112">
        <v>1704</v>
      </c>
      <c r="AB128" s="109" t="str">
        <f>TEXT(Z128,"###,###")</f>
        <v>1,704</v>
      </c>
      <c r="AD128" s="127">
        <f>Z128/$Z$7*100</f>
        <v>44.948562384595093</v>
      </c>
    </row>
    <row r="130" spans="19:20" x14ac:dyDescent="0.25">
      <c r="S130" s="101" t="s">
        <v>261</v>
      </c>
      <c r="T130" s="127">
        <v>74.175679240305996</v>
      </c>
    </row>
    <row r="131" spans="19:20" x14ac:dyDescent="0.25">
      <c r="S131" s="101" t="s">
        <v>262</v>
      </c>
      <c r="T131" s="127">
        <v>14.982854128198364</v>
      </c>
    </row>
    <row r="132" spans="19:20" x14ac:dyDescent="0.25">
      <c r="S132" s="101" t="s">
        <v>263</v>
      </c>
      <c r="T132" s="127">
        <v>10.735953574254815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ADFDE0A-F776-49AD-B4BE-894C4EA0A3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AA7808E-A132-471E-BF79-6E167314C2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9E35DFD0-04AE-4423-8305-18825CCCEC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F40126E-F800-4101-B89B-0B9BC6DAADE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0C89-4B43-461A-8D5E-6F29BDB2ABEF}">
  <sheetPr codeName="Sheet128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173</v>
      </c>
      <c r="T1" s="99"/>
      <c r="U1" s="99"/>
      <c r="V1" s="99"/>
      <c r="W1" s="99"/>
      <c r="X1" s="99"/>
      <c r="Y1" s="100" t="s">
        <v>251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173</v>
      </c>
      <c r="Y3" s="105" t="s">
        <v>251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10.64 Walkerville,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5960</v>
      </c>
      <c r="W4" s="108">
        <v>6005</v>
      </c>
      <c r="X4" s="108">
        <v>6281</v>
      </c>
      <c r="Y4" s="108">
        <v>6876</v>
      </c>
      <c r="Z4" s="108">
        <v>6989</v>
      </c>
      <c r="AB4" s="109" t="str">
        <f>TEXT(Z4,"###,###")</f>
        <v>6,989</v>
      </c>
      <c r="AD4" s="110">
        <f>Z4/Y4-1</f>
        <v>1.6433973240255861E-2</v>
      </c>
      <c r="AF4" s="110">
        <f>Z4/V4-1</f>
        <v>0.17265100671140932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2938</v>
      </c>
      <c r="W5" s="108">
        <v>2924</v>
      </c>
      <c r="X5" s="108">
        <v>3056</v>
      </c>
      <c r="Y5" s="108">
        <v>3294</v>
      </c>
      <c r="Z5" s="108">
        <v>3343</v>
      </c>
      <c r="AB5" s="109" t="str">
        <f>TEXT(Z5,"###,###")</f>
        <v>3,343</v>
      </c>
      <c r="AD5" s="110">
        <f t="shared" ref="AD5:AD9" si="0">Z5/Y5-1</f>
        <v>1.4875531268973896E-2</v>
      </c>
      <c r="AF5" s="110">
        <f t="shared" ref="AF5:AF9" si="1">Z5/V5-1</f>
        <v>0.13784887678692992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3024</v>
      </c>
      <c r="W6" s="108">
        <v>3084</v>
      </c>
      <c r="X6" s="108">
        <v>3220</v>
      </c>
      <c r="Y6" s="108">
        <v>3575</v>
      </c>
      <c r="Z6" s="108">
        <v>3640</v>
      </c>
      <c r="AB6" s="109" t="str">
        <f>TEXT(Z6,"###,###")</f>
        <v>3,640</v>
      </c>
      <c r="AD6" s="110">
        <f t="shared" si="0"/>
        <v>1.8181818181818077E-2</v>
      </c>
      <c r="AF6" s="110">
        <f t="shared" si="1"/>
        <v>0.20370370370370372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4128</v>
      </c>
      <c r="W7" s="108">
        <v>4226</v>
      </c>
      <c r="X7" s="108">
        <v>4299</v>
      </c>
      <c r="Y7" s="108">
        <v>4464</v>
      </c>
      <c r="Z7" s="108">
        <v>4570</v>
      </c>
      <c r="AB7" s="109" t="str">
        <f>TEXT(Z7,"###,###")</f>
        <v>4,570</v>
      </c>
      <c r="AD7" s="110">
        <f t="shared" si="0"/>
        <v>2.3745519713261665E-2</v>
      </c>
      <c r="AF7" s="110">
        <f t="shared" si="1"/>
        <v>0.10707364341085279</v>
      </c>
    </row>
    <row r="8" spans="1:32" ht="17.25" customHeight="1" x14ac:dyDescent="0.25">
      <c r="A8" s="62" t="s">
        <v>12</v>
      </c>
      <c r="B8" s="63"/>
      <c r="C8" s="29"/>
      <c r="D8" s="64" t="str">
        <f>AB4</f>
        <v>6,989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4,570</v>
      </c>
      <c r="P8" s="65"/>
      <c r="S8" s="107" t="s">
        <v>82</v>
      </c>
      <c r="T8" s="108"/>
      <c r="U8" s="108"/>
      <c r="V8" s="108">
        <v>46385.11</v>
      </c>
      <c r="W8" s="108">
        <v>47654.44</v>
      </c>
      <c r="X8" s="108">
        <v>49399</v>
      </c>
      <c r="Y8" s="108">
        <v>49428</v>
      </c>
      <c r="Z8" s="108">
        <v>50704.21</v>
      </c>
      <c r="AB8" s="109" t="str">
        <f>TEXT(Z8,"$###,###")</f>
        <v>$50,704</v>
      </c>
      <c r="AD8" s="110">
        <f t="shared" si="0"/>
        <v>2.5819575948854867E-2</v>
      </c>
      <c r="AF8" s="110">
        <f t="shared" si="1"/>
        <v>9.3113932466690308E-2</v>
      </c>
    </row>
    <row r="9" spans="1:32" x14ac:dyDescent="0.25">
      <c r="A9" s="30" t="s">
        <v>14</v>
      </c>
      <c r="B9" s="69"/>
      <c r="C9" s="70"/>
      <c r="D9" s="71">
        <f>AD104</f>
        <v>73.200744026327087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49.190371991247268</v>
      </c>
      <c r="P9" s="72" t="s">
        <v>83</v>
      </c>
      <c r="S9" s="107" t="s">
        <v>7</v>
      </c>
      <c r="T9" s="108"/>
      <c r="U9" s="108"/>
      <c r="V9" s="108">
        <v>360364834</v>
      </c>
      <c r="W9" s="108">
        <v>370771699</v>
      </c>
      <c r="X9" s="108">
        <v>412153166</v>
      </c>
      <c r="Y9" s="108">
        <v>438821706</v>
      </c>
      <c r="Z9" s="108">
        <v>458376378</v>
      </c>
      <c r="AB9" s="109" t="str">
        <f>TEXT(Z9/1000000,"$#,###.0")&amp;" mil"</f>
        <v>$458.4 mil</v>
      </c>
      <c r="AD9" s="110">
        <f t="shared" si="0"/>
        <v>4.45617701509049E-2</v>
      </c>
      <c r="AF9" s="110">
        <f t="shared" si="1"/>
        <v>0.27197865816174516</v>
      </c>
    </row>
    <row r="10" spans="1:32" x14ac:dyDescent="0.25">
      <c r="A10" s="30" t="s">
        <v>17</v>
      </c>
      <c r="B10" s="69"/>
      <c r="C10" s="70"/>
      <c r="D10" s="71">
        <f>AD105</f>
        <v>20.217484618686505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50.700218818380748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80.218818380743983</v>
      </c>
      <c r="P11" s="72" t="s">
        <v>83</v>
      </c>
      <c r="S11" s="107" t="s">
        <v>29</v>
      </c>
      <c r="T11" s="112"/>
      <c r="U11" s="112"/>
      <c r="V11" s="112">
        <v>5171</v>
      </c>
      <c r="W11" s="112">
        <v>5178</v>
      </c>
      <c r="X11" s="112">
        <v>5424</v>
      </c>
      <c r="Y11" s="112">
        <v>6016</v>
      </c>
      <c r="Z11" s="112">
        <v>6085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9.0590809628008753</v>
      </c>
      <c r="P12" s="72" t="s">
        <v>83</v>
      </c>
      <c r="S12" s="107" t="s">
        <v>30</v>
      </c>
      <c r="T12" s="112"/>
      <c r="U12" s="112"/>
      <c r="V12" s="112">
        <v>785</v>
      </c>
      <c r="W12" s="112">
        <v>821</v>
      </c>
      <c r="X12" s="112">
        <v>857</v>
      </c>
      <c r="Y12" s="112">
        <v>860</v>
      </c>
      <c r="Z12" s="112">
        <v>901</v>
      </c>
    </row>
    <row r="13" spans="1:32" ht="15" customHeight="1" x14ac:dyDescent="0.25">
      <c r="A13" s="30" t="s">
        <v>19</v>
      </c>
      <c r="B13" s="70"/>
      <c r="C13" s="70"/>
      <c r="D13" s="71">
        <f>AD108</f>
        <v>15.91071684074975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10.612691466083151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14.637287165545857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42.3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20.432107597653456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21.041119860017499</v>
      </c>
      <c r="P15" s="72" t="s">
        <v>83</v>
      </c>
      <c r="S15" s="115" t="s">
        <v>59</v>
      </c>
      <c r="T15" s="115"/>
      <c r="U15" s="116"/>
      <c r="V15" s="116">
        <v>53</v>
      </c>
      <c r="W15" s="116">
        <v>68</v>
      </c>
      <c r="X15" s="116">
        <v>66</v>
      </c>
      <c r="Y15" s="112">
        <v>44</v>
      </c>
      <c r="Z15" s="112">
        <v>40</v>
      </c>
      <c r="AB15" s="117">
        <f t="shared" ref="AB15:AB34" si="2">IF(Z15="np",0,Z15/$Z$34)</f>
        <v>5.7216421112859387E-3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42.409500643868938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78.958880139982497</v>
      </c>
      <c r="P16" s="37" t="s">
        <v>83</v>
      </c>
      <c r="S16" s="115" t="s">
        <v>60</v>
      </c>
      <c r="T16" s="115"/>
      <c r="U16" s="116"/>
      <c r="V16" s="116">
        <v>38</v>
      </c>
      <c r="W16" s="116">
        <v>39</v>
      </c>
      <c r="X16" s="116">
        <v>35</v>
      </c>
      <c r="Y16" s="112">
        <v>38</v>
      </c>
      <c r="Z16" s="112">
        <v>48</v>
      </c>
      <c r="AB16" s="117">
        <f t="shared" si="2"/>
        <v>6.8659705335431271E-3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276</v>
      </c>
      <c r="W17" s="116">
        <v>278</v>
      </c>
      <c r="X17" s="116">
        <v>261</v>
      </c>
      <c r="Y17" s="112">
        <v>284</v>
      </c>
      <c r="Z17" s="112">
        <v>269</v>
      </c>
      <c r="AB17" s="117">
        <f t="shared" si="2"/>
        <v>3.847804319839794E-2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35</v>
      </c>
      <c r="W18" s="116">
        <v>29</v>
      </c>
      <c r="X18" s="116">
        <v>43</v>
      </c>
      <c r="Y18" s="112">
        <v>40</v>
      </c>
      <c r="Z18" s="112">
        <v>34</v>
      </c>
      <c r="AB18" s="117">
        <f t="shared" si="2"/>
        <v>4.863395794593048E-3</v>
      </c>
    </row>
    <row r="19" spans="1:28" x14ac:dyDescent="0.25">
      <c r="A19" s="61" t="str">
        <f>$S$1&amp;" ("&amp;$V$2&amp;" to "&amp;$Z$2&amp;")"</f>
        <v>Walkerville (2018-19 to 2022-23)</v>
      </c>
      <c r="B19" s="61"/>
      <c r="C19" s="61"/>
      <c r="D19" s="61"/>
      <c r="E19" s="61"/>
      <c r="F19" s="61"/>
      <c r="G19" s="61" t="str">
        <f>$S$1&amp;" ("&amp;$V$2&amp;" to "&amp;$Z$2&amp;")"</f>
        <v>Walkerville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195</v>
      </c>
      <c r="W19" s="116">
        <v>202</v>
      </c>
      <c r="X19" s="116">
        <v>225</v>
      </c>
      <c r="Y19" s="112">
        <v>249</v>
      </c>
      <c r="Z19" s="112">
        <v>232</v>
      </c>
      <c r="AB19" s="117">
        <f t="shared" si="2"/>
        <v>3.3185524245458446E-2</v>
      </c>
    </row>
    <row r="20" spans="1:28" x14ac:dyDescent="0.25">
      <c r="S20" s="115" t="s">
        <v>64</v>
      </c>
      <c r="T20" s="115"/>
      <c r="U20" s="116"/>
      <c r="V20" s="116">
        <v>216</v>
      </c>
      <c r="W20" s="116">
        <v>201</v>
      </c>
      <c r="X20" s="116">
        <v>210</v>
      </c>
      <c r="Y20" s="112">
        <v>213</v>
      </c>
      <c r="Z20" s="112">
        <v>227</v>
      </c>
      <c r="AB20" s="117">
        <f t="shared" si="2"/>
        <v>3.2470318981547702E-2</v>
      </c>
    </row>
    <row r="21" spans="1:28" x14ac:dyDescent="0.25">
      <c r="S21" s="115" t="s">
        <v>65</v>
      </c>
      <c r="T21" s="115"/>
      <c r="U21" s="116"/>
      <c r="V21" s="116">
        <v>406</v>
      </c>
      <c r="W21" s="116">
        <v>451</v>
      </c>
      <c r="X21" s="116">
        <v>495</v>
      </c>
      <c r="Y21" s="112">
        <v>561</v>
      </c>
      <c r="Z21" s="112">
        <v>551</v>
      </c>
      <c r="AB21" s="117">
        <f t="shared" si="2"/>
        <v>7.8815620082963805E-2</v>
      </c>
    </row>
    <row r="22" spans="1:28" x14ac:dyDescent="0.25">
      <c r="S22" s="115" t="s">
        <v>66</v>
      </c>
      <c r="T22" s="115"/>
      <c r="U22" s="116"/>
      <c r="V22" s="116">
        <v>393</v>
      </c>
      <c r="W22" s="116">
        <v>398</v>
      </c>
      <c r="X22" s="116">
        <v>475</v>
      </c>
      <c r="Y22" s="112">
        <v>554</v>
      </c>
      <c r="Z22" s="112">
        <v>591</v>
      </c>
      <c r="AB22" s="117">
        <f t="shared" si="2"/>
        <v>8.4537262194249743E-2</v>
      </c>
    </row>
    <row r="23" spans="1:28" x14ac:dyDescent="0.25">
      <c r="S23" s="115" t="s">
        <v>67</v>
      </c>
      <c r="T23" s="115"/>
      <c r="U23" s="116"/>
      <c r="V23" s="116">
        <v>100</v>
      </c>
      <c r="W23" s="116">
        <v>102</v>
      </c>
      <c r="X23" s="116">
        <v>117</v>
      </c>
      <c r="Y23" s="112">
        <v>139</v>
      </c>
      <c r="Z23" s="112">
        <v>147</v>
      </c>
      <c r="AB23" s="117">
        <f t="shared" si="2"/>
        <v>2.1027034758975827E-2</v>
      </c>
    </row>
    <row r="24" spans="1:28" x14ac:dyDescent="0.25">
      <c r="S24" s="115" t="s">
        <v>68</v>
      </c>
      <c r="T24" s="115"/>
      <c r="U24" s="116"/>
      <c r="V24" s="116">
        <v>127</v>
      </c>
      <c r="W24" s="116">
        <v>112</v>
      </c>
      <c r="X24" s="116">
        <v>77</v>
      </c>
      <c r="Y24" s="112">
        <v>107</v>
      </c>
      <c r="Z24" s="112">
        <v>81</v>
      </c>
      <c r="AB24" s="117">
        <f t="shared" si="2"/>
        <v>1.1586325275354026E-2</v>
      </c>
    </row>
    <row r="25" spans="1:28" x14ac:dyDescent="0.25">
      <c r="S25" s="115" t="s">
        <v>69</v>
      </c>
      <c r="T25" s="115"/>
      <c r="U25" s="116"/>
      <c r="V25" s="116">
        <v>219</v>
      </c>
      <c r="W25" s="116">
        <v>251</v>
      </c>
      <c r="X25" s="116">
        <v>289</v>
      </c>
      <c r="Y25" s="112">
        <v>314</v>
      </c>
      <c r="Z25" s="112">
        <v>301</v>
      </c>
      <c r="AB25" s="117">
        <f t="shared" si="2"/>
        <v>4.3055356887426691E-2</v>
      </c>
    </row>
    <row r="26" spans="1:28" x14ac:dyDescent="0.25">
      <c r="S26" s="115" t="s">
        <v>70</v>
      </c>
      <c r="T26" s="115"/>
      <c r="U26" s="116"/>
      <c r="V26" s="116">
        <v>136</v>
      </c>
      <c r="W26" s="116">
        <v>133</v>
      </c>
      <c r="X26" s="116">
        <v>153</v>
      </c>
      <c r="Y26" s="112">
        <v>163</v>
      </c>
      <c r="Z26" s="112">
        <v>186</v>
      </c>
      <c r="AB26" s="117">
        <f t="shared" si="2"/>
        <v>2.6605635817479618E-2</v>
      </c>
    </row>
    <row r="27" spans="1:28" x14ac:dyDescent="0.25">
      <c r="S27" s="115" t="s">
        <v>71</v>
      </c>
      <c r="T27" s="115"/>
      <c r="U27" s="116"/>
      <c r="V27" s="116">
        <v>636</v>
      </c>
      <c r="W27" s="116">
        <v>624</v>
      </c>
      <c r="X27" s="116">
        <v>698</v>
      </c>
      <c r="Y27" s="112">
        <v>740</v>
      </c>
      <c r="Z27" s="112">
        <v>780</v>
      </c>
      <c r="AB27" s="117">
        <f t="shared" si="2"/>
        <v>0.11157202117007581</v>
      </c>
    </row>
    <row r="28" spans="1:28" x14ac:dyDescent="0.25">
      <c r="S28" s="115" t="s">
        <v>72</v>
      </c>
      <c r="T28" s="115"/>
      <c r="U28" s="116"/>
      <c r="V28" s="116">
        <v>391</v>
      </c>
      <c r="W28" s="116">
        <v>406</v>
      </c>
      <c r="X28" s="116">
        <v>439</v>
      </c>
      <c r="Y28" s="112">
        <v>501</v>
      </c>
      <c r="Z28" s="112">
        <v>496</v>
      </c>
      <c r="AB28" s="117">
        <f t="shared" si="2"/>
        <v>7.0948362179945643E-2</v>
      </c>
    </row>
    <row r="29" spans="1:28" x14ac:dyDescent="0.25">
      <c r="S29" s="115" t="s">
        <v>73</v>
      </c>
      <c r="T29" s="115"/>
      <c r="U29" s="116"/>
      <c r="V29" s="116">
        <v>405</v>
      </c>
      <c r="W29" s="116">
        <v>348</v>
      </c>
      <c r="X29" s="116">
        <v>328</v>
      </c>
      <c r="Y29" s="112">
        <v>380</v>
      </c>
      <c r="Z29" s="112">
        <v>383</v>
      </c>
      <c r="AB29" s="117">
        <f t="shared" si="2"/>
        <v>5.4784723215562867E-2</v>
      </c>
    </row>
    <row r="30" spans="1:28" x14ac:dyDescent="0.25">
      <c r="S30" s="115" t="s">
        <v>74</v>
      </c>
      <c r="T30" s="115"/>
      <c r="U30" s="116"/>
      <c r="V30" s="116">
        <v>634</v>
      </c>
      <c r="W30" s="116">
        <v>653</v>
      </c>
      <c r="X30" s="116">
        <v>627</v>
      </c>
      <c r="Y30" s="112">
        <v>633</v>
      </c>
      <c r="Z30" s="112">
        <v>633</v>
      </c>
      <c r="AB30" s="117">
        <f t="shared" si="2"/>
        <v>9.0544986411099981E-2</v>
      </c>
    </row>
    <row r="31" spans="1:28" x14ac:dyDescent="0.25">
      <c r="S31" s="115" t="s">
        <v>75</v>
      </c>
      <c r="T31" s="115"/>
      <c r="U31" s="116"/>
      <c r="V31" s="116">
        <v>1146</v>
      </c>
      <c r="W31" s="116">
        <v>1185</v>
      </c>
      <c r="X31" s="116">
        <v>1223</v>
      </c>
      <c r="Y31" s="112">
        <v>1343</v>
      </c>
      <c r="Z31" s="112">
        <v>1433</v>
      </c>
      <c r="AB31" s="117">
        <f t="shared" si="2"/>
        <v>0.20497782863681877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140</v>
      </c>
      <c r="W32" s="116">
        <v>124</v>
      </c>
      <c r="X32" s="116">
        <v>141</v>
      </c>
      <c r="Y32" s="112">
        <v>153</v>
      </c>
      <c r="Z32" s="112">
        <v>171</v>
      </c>
      <c r="AB32" s="117">
        <f t="shared" si="2"/>
        <v>2.4460020025747389E-2</v>
      </c>
    </row>
    <row r="33" spans="19:32" x14ac:dyDescent="0.25">
      <c r="S33" s="115" t="s">
        <v>77</v>
      </c>
      <c r="T33" s="115"/>
      <c r="U33" s="116"/>
      <c r="V33" s="116">
        <v>154</v>
      </c>
      <c r="W33" s="116">
        <v>161</v>
      </c>
      <c r="X33" s="116">
        <v>173</v>
      </c>
      <c r="Y33" s="112">
        <v>211</v>
      </c>
      <c r="Z33" s="112">
        <v>212</v>
      </c>
      <c r="AB33" s="117">
        <f t="shared" si="2"/>
        <v>3.0324703189815477E-2</v>
      </c>
    </row>
    <row r="34" spans="19:32" x14ac:dyDescent="0.25">
      <c r="S34" s="118" t="s">
        <v>53</v>
      </c>
      <c r="T34" s="118"/>
      <c r="U34" s="119"/>
      <c r="V34" s="119">
        <v>5962</v>
      </c>
      <c r="W34" s="119">
        <v>6005</v>
      </c>
      <c r="X34" s="119">
        <v>6281</v>
      </c>
      <c r="Y34" s="120">
        <v>6874</v>
      </c>
      <c r="Z34" s="120">
        <v>6991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3406</v>
      </c>
      <c r="W37" s="112">
        <v>3491</v>
      </c>
      <c r="X37" s="112">
        <v>3506</v>
      </c>
      <c r="Y37" s="112">
        <v>3560</v>
      </c>
      <c r="Z37" s="112">
        <v>3610</v>
      </c>
      <c r="AB37" s="132">
        <f>Z37/Z40*100</f>
        <v>78.958880139982497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720</v>
      </c>
      <c r="W38" s="112">
        <v>736</v>
      </c>
      <c r="X38" s="112">
        <v>797</v>
      </c>
      <c r="Y38" s="112">
        <v>900</v>
      </c>
      <c r="Z38" s="112">
        <v>962</v>
      </c>
      <c r="AB38" s="132">
        <f>Z38/Z40*100</f>
        <v>21.041119860017499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4126</v>
      </c>
      <c r="W40" s="112">
        <v>4227</v>
      </c>
      <c r="X40" s="112">
        <v>4303</v>
      </c>
      <c r="Y40" s="112">
        <v>4460</v>
      </c>
      <c r="Z40" s="112">
        <v>4572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6</v>
      </c>
      <c r="X44" s="112">
        <v>4</v>
      </c>
      <c r="Y44" s="112">
        <v>4</v>
      </c>
      <c r="Z44" s="112">
        <v>3</v>
      </c>
    </row>
    <row r="45" spans="19:32" x14ac:dyDescent="0.25">
      <c r="S45" s="115" t="s">
        <v>37</v>
      </c>
      <c r="T45" s="115"/>
      <c r="U45" s="112"/>
      <c r="V45" s="112">
        <v>40</v>
      </c>
      <c r="W45" s="112">
        <v>50</v>
      </c>
      <c r="X45" s="112">
        <v>45</v>
      </c>
      <c r="Y45" s="112">
        <v>46</v>
      </c>
      <c r="Z45" s="112">
        <v>47</v>
      </c>
    </row>
    <row r="46" spans="19:32" x14ac:dyDescent="0.25">
      <c r="S46" s="115" t="s">
        <v>38</v>
      </c>
      <c r="T46" s="115"/>
      <c r="U46" s="112"/>
      <c r="V46" s="112">
        <v>116</v>
      </c>
      <c r="W46" s="112">
        <v>139</v>
      </c>
      <c r="X46" s="112">
        <v>178</v>
      </c>
      <c r="Y46" s="112">
        <v>234</v>
      </c>
      <c r="Z46" s="112">
        <v>180</v>
      </c>
    </row>
    <row r="47" spans="19:32" x14ac:dyDescent="0.25">
      <c r="S47" s="115" t="s">
        <v>39</v>
      </c>
      <c r="T47" s="115"/>
      <c r="U47" s="112"/>
      <c r="V47" s="112">
        <v>304</v>
      </c>
      <c r="W47" s="112">
        <v>228</v>
      </c>
      <c r="X47" s="112">
        <v>258</v>
      </c>
      <c r="Y47" s="112">
        <v>312</v>
      </c>
      <c r="Z47" s="112">
        <v>331</v>
      </c>
    </row>
    <row r="48" spans="19:32" x14ac:dyDescent="0.25">
      <c r="S48" s="115" t="s">
        <v>40</v>
      </c>
      <c r="T48" s="115"/>
      <c r="U48" s="112"/>
      <c r="V48" s="112">
        <v>322</v>
      </c>
      <c r="W48" s="112">
        <v>353</v>
      </c>
      <c r="X48" s="112">
        <v>385</v>
      </c>
      <c r="Y48" s="112">
        <v>435</v>
      </c>
      <c r="Z48" s="112">
        <v>408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373</v>
      </c>
      <c r="W49" s="112">
        <v>320</v>
      </c>
      <c r="X49" s="112">
        <v>292</v>
      </c>
      <c r="Y49" s="112">
        <v>330</v>
      </c>
      <c r="Z49" s="112">
        <v>364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Walkerville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275</v>
      </c>
      <c r="W50" s="112">
        <v>329</v>
      </c>
      <c r="X50" s="112">
        <v>319</v>
      </c>
      <c r="Y50" s="112">
        <v>363</v>
      </c>
      <c r="Z50" s="112">
        <v>382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231</v>
      </c>
      <c r="W51" s="112">
        <v>231</v>
      </c>
      <c r="X51" s="112">
        <v>237</v>
      </c>
      <c r="Y51" s="112">
        <v>267</v>
      </c>
      <c r="Z51" s="112">
        <v>288</v>
      </c>
    </row>
    <row r="52" spans="1:26" ht="15" customHeight="1" x14ac:dyDescent="0.25">
      <c r="S52" s="115" t="s">
        <v>44</v>
      </c>
      <c r="T52" s="115"/>
      <c r="U52" s="112"/>
      <c r="V52" s="112">
        <v>303</v>
      </c>
      <c r="W52" s="112">
        <v>271</v>
      </c>
      <c r="X52" s="112">
        <v>269</v>
      </c>
      <c r="Y52" s="112">
        <v>246</v>
      </c>
      <c r="Z52" s="112">
        <v>239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257</v>
      </c>
      <c r="W53" s="112">
        <v>274</v>
      </c>
      <c r="X53" s="112">
        <v>318</v>
      </c>
      <c r="Y53" s="112">
        <v>304</v>
      </c>
      <c r="Z53" s="112">
        <v>315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235</v>
      </c>
      <c r="W54" s="112">
        <v>240</v>
      </c>
      <c r="X54" s="112">
        <v>253</v>
      </c>
      <c r="Y54" s="112">
        <v>248</v>
      </c>
      <c r="Z54" s="112">
        <v>275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204</v>
      </c>
      <c r="W55" s="112">
        <v>225</v>
      </c>
      <c r="X55" s="112">
        <v>211</v>
      </c>
      <c r="Y55" s="112">
        <v>228</v>
      </c>
      <c r="Z55" s="112">
        <v>221</v>
      </c>
    </row>
    <row r="56" spans="1:26" ht="15" customHeight="1" x14ac:dyDescent="0.25">
      <c r="S56" s="115" t="s">
        <v>48</v>
      </c>
      <c r="T56" s="115"/>
      <c r="U56" s="112"/>
      <c r="V56" s="112">
        <v>112</v>
      </c>
      <c r="W56" s="112">
        <v>115</v>
      </c>
      <c r="X56" s="112">
        <v>133</v>
      </c>
      <c r="Y56" s="112">
        <v>132</v>
      </c>
      <c r="Z56" s="112">
        <v>142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82</v>
      </c>
      <c r="W57" s="112">
        <v>84</v>
      </c>
      <c r="X57" s="112">
        <v>77</v>
      </c>
      <c r="Y57" s="112">
        <v>66</v>
      </c>
      <c r="Z57" s="112">
        <v>69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37</v>
      </c>
      <c r="W58" s="112">
        <v>39</v>
      </c>
      <c r="X58" s="112">
        <v>42</v>
      </c>
      <c r="Y58" s="112">
        <v>55</v>
      </c>
      <c r="Z58" s="112">
        <v>49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18</v>
      </c>
      <c r="W59" s="112">
        <v>13</v>
      </c>
      <c r="X59" s="112">
        <v>23</v>
      </c>
      <c r="Y59" s="112">
        <v>21</v>
      </c>
      <c r="Z59" s="112">
        <v>21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15</v>
      </c>
      <c r="W60" s="112">
        <v>13</v>
      </c>
      <c r="X60" s="112">
        <v>12</v>
      </c>
      <c r="Y60" s="112">
        <v>11</v>
      </c>
      <c r="Z60" s="112">
        <v>13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2940</v>
      </c>
      <c r="W61" s="112">
        <v>2923</v>
      </c>
      <c r="X61" s="112">
        <v>3056</v>
      </c>
      <c r="Y61" s="112">
        <v>3291</v>
      </c>
      <c r="Z61" s="112">
        <v>3348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6</v>
      </c>
      <c r="X63" s="112">
        <v>3</v>
      </c>
      <c r="Y63" s="112">
        <v>0</v>
      </c>
      <c r="Z63" s="112">
        <v>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48</v>
      </c>
      <c r="W64" s="112">
        <v>50</v>
      </c>
      <c r="X64" s="112">
        <v>58</v>
      </c>
      <c r="Y64" s="112">
        <v>80</v>
      </c>
      <c r="Z64" s="112">
        <v>102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Walkerville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159</v>
      </c>
      <c r="W65" s="112">
        <v>178</v>
      </c>
      <c r="X65" s="112">
        <v>212</v>
      </c>
      <c r="Y65" s="112">
        <v>262</v>
      </c>
      <c r="Z65" s="112">
        <v>260</v>
      </c>
    </row>
    <row r="66" spans="1:26" x14ac:dyDescent="0.25">
      <c r="S66" s="115" t="s">
        <v>39</v>
      </c>
      <c r="T66" s="115"/>
      <c r="U66" s="112"/>
      <c r="V66" s="112">
        <v>301</v>
      </c>
      <c r="W66" s="112">
        <v>333</v>
      </c>
      <c r="X66" s="112">
        <v>346</v>
      </c>
      <c r="Y66" s="112">
        <v>412</v>
      </c>
      <c r="Z66" s="112">
        <v>371</v>
      </c>
    </row>
    <row r="67" spans="1:26" x14ac:dyDescent="0.25">
      <c r="S67" s="115" t="s">
        <v>40</v>
      </c>
      <c r="T67" s="115"/>
      <c r="U67" s="112"/>
      <c r="V67" s="112">
        <v>384</v>
      </c>
      <c r="W67" s="112">
        <v>354</v>
      </c>
      <c r="X67" s="112">
        <v>414</v>
      </c>
      <c r="Y67" s="112">
        <v>435</v>
      </c>
      <c r="Z67" s="112">
        <v>482</v>
      </c>
    </row>
    <row r="68" spans="1:26" x14ac:dyDescent="0.25">
      <c r="S68" s="115" t="s">
        <v>41</v>
      </c>
      <c r="T68" s="115"/>
      <c r="U68" s="112"/>
      <c r="V68" s="112">
        <v>314</v>
      </c>
      <c r="W68" s="112">
        <v>316</v>
      </c>
      <c r="X68" s="112">
        <v>353</v>
      </c>
      <c r="Y68" s="112">
        <v>396</v>
      </c>
      <c r="Z68" s="112">
        <v>428</v>
      </c>
    </row>
    <row r="69" spans="1:26" x14ac:dyDescent="0.25">
      <c r="S69" s="115" t="s">
        <v>42</v>
      </c>
      <c r="T69" s="115"/>
      <c r="U69" s="112"/>
      <c r="V69" s="112">
        <v>294</v>
      </c>
      <c r="W69" s="112">
        <v>316</v>
      </c>
      <c r="X69" s="112">
        <v>306</v>
      </c>
      <c r="Y69" s="112">
        <v>354</v>
      </c>
      <c r="Z69" s="112">
        <v>375</v>
      </c>
    </row>
    <row r="70" spans="1:26" x14ac:dyDescent="0.25">
      <c r="S70" s="115" t="s">
        <v>43</v>
      </c>
      <c r="T70" s="115"/>
      <c r="U70" s="112"/>
      <c r="V70" s="112">
        <v>258</v>
      </c>
      <c r="W70" s="112">
        <v>251</v>
      </c>
      <c r="X70" s="112">
        <v>275</v>
      </c>
      <c r="Y70" s="112">
        <v>338</v>
      </c>
      <c r="Z70" s="112">
        <v>347</v>
      </c>
    </row>
    <row r="71" spans="1:26" x14ac:dyDescent="0.25">
      <c r="S71" s="115" t="s">
        <v>44</v>
      </c>
      <c r="T71" s="115"/>
      <c r="U71" s="112"/>
      <c r="V71" s="112">
        <v>278</v>
      </c>
      <c r="W71" s="112">
        <v>273</v>
      </c>
      <c r="X71" s="112">
        <v>253</v>
      </c>
      <c r="Y71" s="112">
        <v>276</v>
      </c>
      <c r="Z71" s="112">
        <v>245</v>
      </c>
    </row>
    <row r="72" spans="1:26" x14ac:dyDescent="0.25">
      <c r="S72" s="115" t="s">
        <v>45</v>
      </c>
      <c r="T72" s="115"/>
      <c r="U72" s="112"/>
      <c r="V72" s="112">
        <v>270</v>
      </c>
      <c r="W72" s="112">
        <v>293</v>
      </c>
      <c r="X72" s="112">
        <v>305</v>
      </c>
      <c r="Y72" s="112">
        <v>316</v>
      </c>
      <c r="Z72" s="112">
        <v>311</v>
      </c>
    </row>
    <row r="73" spans="1:26" x14ac:dyDescent="0.25">
      <c r="S73" s="115" t="s">
        <v>46</v>
      </c>
      <c r="T73" s="115"/>
      <c r="U73" s="112"/>
      <c r="V73" s="112">
        <v>270</v>
      </c>
      <c r="W73" s="112">
        <v>265</v>
      </c>
      <c r="X73" s="112">
        <v>252</v>
      </c>
      <c r="Y73" s="112">
        <v>252</v>
      </c>
      <c r="Z73" s="112">
        <v>242</v>
      </c>
    </row>
    <row r="74" spans="1:26" x14ac:dyDescent="0.25">
      <c r="S74" s="115" t="s">
        <v>47</v>
      </c>
      <c r="T74" s="115"/>
      <c r="U74" s="112"/>
      <c r="V74" s="112">
        <v>199</v>
      </c>
      <c r="W74" s="112">
        <v>210</v>
      </c>
      <c r="X74" s="112">
        <v>207</v>
      </c>
      <c r="Y74" s="112">
        <v>191</v>
      </c>
      <c r="Z74" s="112">
        <v>212</v>
      </c>
    </row>
    <row r="75" spans="1:26" x14ac:dyDescent="0.25">
      <c r="S75" s="115" t="s">
        <v>48</v>
      </c>
      <c r="T75" s="115"/>
      <c r="U75" s="112"/>
      <c r="V75" s="112">
        <v>128</v>
      </c>
      <c r="W75" s="112">
        <v>134</v>
      </c>
      <c r="X75" s="112">
        <v>130</v>
      </c>
      <c r="Y75" s="112">
        <v>141</v>
      </c>
      <c r="Z75" s="112">
        <v>136</v>
      </c>
    </row>
    <row r="76" spans="1:26" x14ac:dyDescent="0.25">
      <c r="S76" s="115" t="s">
        <v>49</v>
      </c>
      <c r="T76" s="115"/>
      <c r="U76" s="112"/>
      <c r="V76" s="112">
        <v>65</v>
      </c>
      <c r="W76" s="112">
        <v>57</v>
      </c>
      <c r="X76" s="112">
        <v>64</v>
      </c>
      <c r="Y76" s="112">
        <v>73</v>
      </c>
      <c r="Z76" s="112">
        <v>65</v>
      </c>
    </row>
    <row r="77" spans="1:26" x14ac:dyDescent="0.25">
      <c r="S77" s="115" t="s">
        <v>50</v>
      </c>
      <c r="T77" s="115"/>
      <c r="U77" s="112"/>
      <c r="V77" s="112">
        <v>23</v>
      </c>
      <c r="W77" s="112">
        <v>22</v>
      </c>
      <c r="X77" s="112">
        <v>22</v>
      </c>
      <c r="Y77" s="112">
        <v>24</v>
      </c>
      <c r="Z77" s="112">
        <v>22</v>
      </c>
    </row>
    <row r="78" spans="1:26" x14ac:dyDescent="0.25">
      <c r="S78" s="115" t="s">
        <v>51</v>
      </c>
      <c r="T78" s="115"/>
      <c r="U78" s="112"/>
      <c r="V78" s="112">
        <v>17</v>
      </c>
      <c r="W78" s="112">
        <v>10</v>
      </c>
      <c r="X78" s="112">
        <v>13</v>
      </c>
      <c r="Y78" s="112">
        <v>9</v>
      </c>
      <c r="Z78" s="112">
        <v>6</v>
      </c>
    </row>
    <row r="79" spans="1:26" x14ac:dyDescent="0.25">
      <c r="S79" s="115" t="s">
        <v>52</v>
      </c>
      <c r="T79" s="115"/>
      <c r="U79" s="112"/>
      <c r="V79" s="112">
        <v>10</v>
      </c>
      <c r="W79" s="112">
        <v>8</v>
      </c>
      <c r="X79" s="112">
        <v>7</v>
      </c>
      <c r="Y79" s="112">
        <v>11</v>
      </c>
      <c r="Z79" s="112">
        <v>9</v>
      </c>
    </row>
    <row r="80" spans="1:26" x14ac:dyDescent="0.25">
      <c r="S80" s="118" t="s">
        <v>53</v>
      </c>
      <c r="T80" s="118"/>
      <c r="U80" s="112"/>
      <c r="V80" s="112">
        <v>3019</v>
      </c>
      <c r="W80" s="112">
        <v>3083</v>
      </c>
      <c r="X80" s="112">
        <v>3220</v>
      </c>
      <c r="Y80" s="112">
        <v>3576</v>
      </c>
      <c r="Z80" s="112">
        <v>3643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Walkerville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336</v>
      </c>
      <c r="W83" s="112">
        <v>325</v>
      </c>
      <c r="X83" s="112">
        <v>348</v>
      </c>
      <c r="Y83" s="112">
        <v>347</v>
      </c>
      <c r="Z83" s="112">
        <v>357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606</v>
      </c>
      <c r="W84" s="112">
        <v>614</v>
      </c>
      <c r="X84" s="112">
        <v>603</v>
      </c>
      <c r="Y84" s="112">
        <v>657</v>
      </c>
      <c r="Z84" s="112">
        <v>693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179</v>
      </c>
      <c r="W85" s="112">
        <v>171</v>
      </c>
      <c r="X85" s="112">
        <v>161</v>
      </c>
      <c r="Y85" s="112">
        <v>172</v>
      </c>
      <c r="Z85" s="112">
        <v>192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6,989</v>
      </c>
      <c r="D86" s="94">
        <f t="shared" ref="D86:D91" si="4">AD4</f>
        <v>1.6433973240255861E-2</v>
      </c>
      <c r="E86" s="95">
        <f t="shared" ref="E86:E91" si="5">AD4</f>
        <v>1.6433973240255861E-2</v>
      </c>
      <c r="F86" s="94">
        <f t="shared" ref="F86:F91" si="6">AF4</f>
        <v>0.17265100671140932</v>
      </c>
      <c r="G86" s="95">
        <f t="shared" ref="G86:G91" si="7">AF4</f>
        <v>0.17265100671140932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126</v>
      </c>
      <c r="W86" s="112">
        <v>123</v>
      </c>
      <c r="X86" s="112">
        <v>127</v>
      </c>
      <c r="Y86" s="112">
        <v>143</v>
      </c>
      <c r="Z86" s="112">
        <v>120</v>
      </c>
    </row>
    <row r="87" spans="1:30" ht="15" customHeight="1" x14ac:dyDescent="0.25">
      <c r="A87" s="96" t="s">
        <v>4</v>
      </c>
      <c r="B87" s="49"/>
      <c r="C87" s="97" t="str">
        <f t="shared" si="3"/>
        <v>3,343</v>
      </c>
      <c r="D87" s="94">
        <f t="shared" si="4"/>
        <v>1.4875531268973896E-2</v>
      </c>
      <c r="E87" s="95">
        <f t="shared" si="5"/>
        <v>1.4875531268973896E-2</v>
      </c>
      <c r="F87" s="94">
        <f t="shared" si="6"/>
        <v>0.13784887678692992</v>
      </c>
      <c r="G87" s="95">
        <f t="shared" si="7"/>
        <v>0.13784887678692992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134</v>
      </c>
      <c r="W87" s="112">
        <v>134</v>
      </c>
      <c r="X87" s="112">
        <v>129</v>
      </c>
      <c r="Y87" s="112">
        <v>142</v>
      </c>
      <c r="Z87" s="112">
        <v>143</v>
      </c>
    </row>
    <row r="88" spans="1:30" ht="15" customHeight="1" x14ac:dyDescent="0.25">
      <c r="A88" s="96" t="s">
        <v>5</v>
      </c>
      <c r="B88" s="49"/>
      <c r="C88" s="97" t="str">
        <f t="shared" si="3"/>
        <v>3,640</v>
      </c>
      <c r="D88" s="94">
        <f t="shared" si="4"/>
        <v>1.8181818181818077E-2</v>
      </c>
      <c r="E88" s="95">
        <f t="shared" si="5"/>
        <v>1.8181818181818077E-2</v>
      </c>
      <c r="F88" s="94">
        <f t="shared" si="6"/>
        <v>0.20370370370370372</v>
      </c>
      <c r="G88" s="95">
        <f t="shared" si="7"/>
        <v>0.20370370370370372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117</v>
      </c>
      <c r="W88" s="112">
        <v>123</v>
      </c>
      <c r="X88" s="112">
        <v>134</v>
      </c>
      <c r="Y88" s="112">
        <v>137</v>
      </c>
      <c r="Z88" s="112">
        <v>129</v>
      </c>
    </row>
    <row r="89" spans="1:30" ht="15" customHeight="1" x14ac:dyDescent="0.25">
      <c r="A89" s="49" t="s">
        <v>6</v>
      </c>
      <c r="B89" s="49"/>
      <c r="C89" s="97" t="str">
        <f t="shared" si="3"/>
        <v>4,570</v>
      </c>
      <c r="D89" s="94">
        <f t="shared" si="4"/>
        <v>2.3745519713261665E-2</v>
      </c>
      <c r="E89" s="95">
        <f t="shared" si="5"/>
        <v>2.3745519713261665E-2</v>
      </c>
      <c r="F89" s="94">
        <f t="shared" si="6"/>
        <v>0.10707364341085279</v>
      </c>
      <c r="G89" s="95">
        <f t="shared" si="7"/>
        <v>0.10707364341085279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41</v>
      </c>
      <c r="W89" s="112">
        <v>48</v>
      </c>
      <c r="X89" s="112">
        <v>51</v>
      </c>
      <c r="Y89" s="112">
        <v>54</v>
      </c>
      <c r="Z89" s="112">
        <v>55</v>
      </c>
    </row>
    <row r="90" spans="1:30" ht="15" customHeight="1" x14ac:dyDescent="0.25">
      <c r="A90" s="49" t="s">
        <v>95</v>
      </c>
      <c r="B90" s="49"/>
      <c r="C90" s="97" t="str">
        <f t="shared" si="3"/>
        <v>$50,704</v>
      </c>
      <c r="D90" s="94">
        <f t="shared" si="4"/>
        <v>2.5819575948854867E-2</v>
      </c>
      <c r="E90" s="95">
        <f t="shared" si="5"/>
        <v>2.5819575948854867E-2</v>
      </c>
      <c r="F90" s="94">
        <f t="shared" si="6"/>
        <v>9.3113932466690308E-2</v>
      </c>
      <c r="G90" s="95">
        <f t="shared" si="7"/>
        <v>9.3113932466690308E-2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104</v>
      </c>
      <c r="W90" s="112">
        <v>97</v>
      </c>
      <c r="X90" s="112">
        <v>117</v>
      </c>
      <c r="Y90" s="112">
        <v>114</v>
      </c>
      <c r="Z90" s="112">
        <v>129</v>
      </c>
    </row>
    <row r="91" spans="1:30" ht="15" customHeight="1" x14ac:dyDescent="0.25">
      <c r="A91" s="49" t="s">
        <v>7</v>
      </c>
      <c r="B91" s="49"/>
      <c r="C91" s="97" t="str">
        <f t="shared" si="3"/>
        <v>$458.4 mil</v>
      </c>
      <c r="D91" s="94">
        <f t="shared" si="4"/>
        <v>4.45617701509049E-2</v>
      </c>
      <c r="E91" s="95">
        <f t="shared" si="5"/>
        <v>4.45617701509049E-2</v>
      </c>
      <c r="F91" s="94">
        <f t="shared" si="6"/>
        <v>0.27197865816174516</v>
      </c>
      <c r="G91" s="95">
        <f t="shared" si="7"/>
        <v>0.27197865816174516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2043</v>
      </c>
      <c r="W91" s="112">
        <v>2092</v>
      </c>
      <c r="X91" s="112">
        <v>2106</v>
      </c>
      <c r="Y91" s="112">
        <v>2205</v>
      </c>
      <c r="Z91" s="112">
        <v>2249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206</v>
      </c>
      <c r="W93" s="112">
        <v>221</v>
      </c>
      <c r="X93" s="112">
        <v>232</v>
      </c>
      <c r="Y93" s="112">
        <v>258</v>
      </c>
      <c r="Z93" s="112">
        <v>230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717</v>
      </c>
      <c r="W94" s="112">
        <v>729</v>
      </c>
      <c r="X94" s="112">
        <v>743</v>
      </c>
      <c r="Y94" s="112">
        <v>762</v>
      </c>
      <c r="Z94" s="112">
        <v>786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34</v>
      </c>
      <c r="W95" s="112">
        <v>34</v>
      </c>
      <c r="X95" s="112">
        <v>42</v>
      </c>
      <c r="Y95" s="112">
        <v>59</v>
      </c>
      <c r="Z95" s="112">
        <v>68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196</v>
      </c>
      <c r="W96" s="112">
        <v>211</v>
      </c>
      <c r="X96" s="112">
        <v>224</v>
      </c>
      <c r="Y96" s="112">
        <v>225</v>
      </c>
      <c r="Z96" s="112">
        <v>247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349</v>
      </c>
      <c r="W97" s="112">
        <v>359</v>
      </c>
      <c r="X97" s="112">
        <v>339</v>
      </c>
      <c r="Y97" s="112">
        <v>362</v>
      </c>
      <c r="Z97" s="112">
        <v>341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158</v>
      </c>
      <c r="W98" s="112">
        <v>168</v>
      </c>
      <c r="X98" s="112">
        <v>180</v>
      </c>
      <c r="Y98" s="112">
        <v>180</v>
      </c>
      <c r="Z98" s="112">
        <v>178</v>
      </c>
    </row>
    <row r="99" spans="1:32" ht="15" customHeight="1" x14ac:dyDescent="0.25">
      <c r="S99" s="115" t="s">
        <v>188</v>
      </c>
      <c r="T99" s="115"/>
      <c r="U99" s="112"/>
      <c r="V99" s="112">
        <v>7</v>
      </c>
      <c r="W99" s="112">
        <v>0</v>
      </c>
      <c r="X99" s="112">
        <v>0</v>
      </c>
      <c r="Y99" s="112">
        <v>6</v>
      </c>
      <c r="Z99" s="112">
        <v>7</v>
      </c>
    </row>
    <row r="100" spans="1:32" ht="15" customHeight="1" x14ac:dyDescent="0.25">
      <c r="S100" s="115" t="s">
        <v>58</v>
      </c>
      <c r="T100" s="115"/>
      <c r="U100" s="112"/>
      <c r="V100" s="112">
        <v>57</v>
      </c>
      <c r="W100" s="112">
        <v>57</v>
      </c>
      <c r="X100" s="112">
        <v>50</v>
      </c>
      <c r="Y100" s="112">
        <v>50</v>
      </c>
      <c r="Z100" s="112">
        <v>51</v>
      </c>
    </row>
    <row r="101" spans="1:32" x14ac:dyDescent="0.25">
      <c r="A101" s="18"/>
      <c r="S101" s="118" t="s">
        <v>53</v>
      </c>
      <c r="T101" s="118"/>
      <c r="U101" s="112"/>
      <c r="V101" s="112">
        <v>2085</v>
      </c>
      <c r="W101" s="112">
        <v>2137</v>
      </c>
      <c r="X101" s="112">
        <v>2189</v>
      </c>
      <c r="Y101" s="112">
        <v>2254</v>
      </c>
      <c r="Z101" s="112">
        <v>2317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4158</v>
      </c>
      <c r="W104" s="112">
        <v>4504</v>
      </c>
      <c r="X104" s="112">
        <v>4538</v>
      </c>
      <c r="Y104" s="112">
        <v>5047</v>
      </c>
      <c r="Z104" s="112">
        <v>5116</v>
      </c>
      <c r="AB104" s="109" t="str">
        <f>TEXT(Z104,"###,###")</f>
        <v>5,116</v>
      </c>
      <c r="AD104" s="130">
        <f>Z104/($Z$4)*100</f>
        <v>73.200744026327087</v>
      </c>
      <c r="AF104" s="109"/>
    </row>
    <row r="105" spans="1:32" x14ac:dyDescent="0.25">
      <c r="S105" s="115" t="s">
        <v>17</v>
      </c>
      <c r="T105" s="115"/>
      <c r="U105" s="112"/>
      <c r="V105" s="112">
        <v>1365</v>
      </c>
      <c r="W105" s="112">
        <v>1342</v>
      </c>
      <c r="X105" s="112">
        <v>1282</v>
      </c>
      <c r="Y105" s="112">
        <v>1379</v>
      </c>
      <c r="Z105" s="112">
        <v>1413</v>
      </c>
      <c r="AB105" s="109" t="str">
        <f>TEXT(Z105,"###,###")</f>
        <v>1,413</v>
      </c>
      <c r="AD105" s="130">
        <f>Z105/($Z$4)*100</f>
        <v>20.217484618686505</v>
      </c>
      <c r="AF105" s="109"/>
    </row>
    <row r="106" spans="1:32" x14ac:dyDescent="0.25">
      <c r="S106" s="118" t="s">
        <v>53</v>
      </c>
      <c r="T106" s="118"/>
      <c r="U106" s="120"/>
      <c r="V106" s="120">
        <v>5523</v>
      </c>
      <c r="W106" s="120">
        <v>5846</v>
      </c>
      <c r="X106" s="120">
        <v>5820</v>
      </c>
      <c r="Y106" s="120">
        <v>6426</v>
      </c>
      <c r="Z106" s="120">
        <v>6529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1036</v>
      </c>
      <c r="W108" s="112">
        <v>1086</v>
      </c>
      <c r="X108" s="112">
        <v>1097</v>
      </c>
      <c r="Y108" s="112">
        <v>1176</v>
      </c>
      <c r="Z108" s="112">
        <v>1112</v>
      </c>
      <c r="AB108" s="109" t="str">
        <f>TEXT(Z108,"###,###")</f>
        <v>1,112</v>
      </c>
      <c r="AD108" s="130">
        <f>Z108/($Z$4)*100</f>
        <v>15.91071684074975</v>
      </c>
      <c r="AF108" s="109"/>
    </row>
    <row r="109" spans="1:32" x14ac:dyDescent="0.25">
      <c r="S109" s="115" t="s">
        <v>20</v>
      </c>
      <c r="T109" s="115"/>
      <c r="U109" s="112"/>
      <c r="V109" s="112">
        <v>749</v>
      </c>
      <c r="W109" s="112">
        <v>771</v>
      </c>
      <c r="X109" s="112">
        <v>886</v>
      </c>
      <c r="Y109" s="112">
        <v>960</v>
      </c>
      <c r="Z109" s="112">
        <v>1023</v>
      </c>
      <c r="AB109" s="109" t="str">
        <f>TEXT(Z109,"###,###")</f>
        <v>1,023</v>
      </c>
      <c r="AD109" s="130">
        <f>Z109/($Z$4)*100</f>
        <v>14.637287165545857</v>
      </c>
      <c r="AF109" s="109"/>
    </row>
    <row r="110" spans="1:32" x14ac:dyDescent="0.25">
      <c r="S110" s="115" t="s">
        <v>21</v>
      </c>
      <c r="T110" s="115"/>
      <c r="U110" s="112"/>
      <c r="V110" s="112">
        <v>1241</v>
      </c>
      <c r="W110" s="112">
        <v>1199</v>
      </c>
      <c r="X110" s="112">
        <v>1260</v>
      </c>
      <c r="Y110" s="112">
        <v>1397</v>
      </c>
      <c r="Z110" s="112">
        <v>1428</v>
      </c>
      <c r="AB110" s="109" t="str">
        <f>TEXT(Z110,"###,###")</f>
        <v>1,428</v>
      </c>
      <c r="AD110" s="130">
        <f>Z110/($Z$4)*100</f>
        <v>20.432107597653456</v>
      </c>
      <c r="AF110" s="109"/>
    </row>
    <row r="111" spans="1:32" x14ac:dyDescent="0.25">
      <c r="S111" s="115" t="s">
        <v>22</v>
      </c>
      <c r="T111" s="115"/>
      <c r="U111" s="112"/>
      <c r="V111" s="112">
        <v>2489</v>
      </c>
      <c r="W111" s="112">
        <v>2489</v>
      </c>
      <c r="X111" s="112">
        <v>2577</v>
      </c>
      <c r="Y111" s="112">
        <v>2902</v>
      </c>
      <c r="Z111" s="112">
        <v>2964</v>
      </c>
      <c r="AB111" s="109" t="str">
        <f>TEXT(Z111,"###,###")</f>
        <v>2,964</v>
      </c>
      <c r="AD111" s="130">
        <f>Z111/($Z$4)*100</f>
        <v>42.409500643868938</v>
      </c>
      <c r="AF111" s="109"/>
    </row>
    <row r="112" spans="1:32" x14ac:dyDescent="0.25">
      <c r="S112" s="118" t="s">
        <v>53</v>
      </c>
      <c r="T112" s="118"/>
      <c r="U112" s="112"/>
      <c r="V112" s="112">
        <v>5962</v>
      </c>
      <c r="W112" s="112">
        <v>6004</v>
      </c>
      <c r="X112" s="112">
        <v>6281</v>
      </c>
      <c r="Y112" s="112">
        <v>6878</v>
      </c>
      <c r="Z112" s="112">
        <v>6985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43.34</v>
      </c>
      <c r="W118" s="131">
        <v>43.05</v>
      </c>
      <c r="X118" s="131">
        <v>43.05</v>
      </c>
      <c r="Y118" s="131">
        <v>42.49</v>
      </c>
      <c r="Z118" s="131">
        <v>42.28</v>
      </c>
      <c r="AB118" s="109" t="str">
        <f>TEXT(Z118,"##.0")</f>
        <v>42.3</v>
      </c>
    </row>
    <row r="120" spans="19:32" x14ac:dyDescent="0.25">
      <c r="S120" s="101" t="s">
        <v>97</v>
      </c>
      <c r="T120" s="112"/>
      <c r="U120" s="112"/>
      <c r="V120" s="112">
        <v>3340</v>
      </c>
      <c r="W120" s="112">
        <v>3401</v>
      </c>
      <c r="X120" s="112">
        <v>3441</v>
      </c>
      <c r="Y120" s="112">
        <v>3604</v>
      </c>
      <c r="Z120" s="112">
        <v>3666</v>
      </c>
      <c r="AB120" s="109" t="str">
        <f>TEXT(Z120,"###,###")</f>
        <v>3,666</v>
      </c>
    </row>
    <row r="121" spans="19:32" x14ac:dyDescent="0.25">
      <c r="S121" s="101" t="s">
        <v>98</v>
      </c>
      <c r="T121" s="112"/>
      <c r="U121" s="112"/>
      <c r="V121" s="112">
        <v>375</v>
      </c>
      <c r="W121" s="112">
        <v>397</v>
      </c>
      <c r="X121" s="112">
        <v>411</v>
      </c>
      <c r="Y121" s="112">
        <v>391</v>
      </c>
      <c r="Z121" s="112">
        <v>414</v>
      </c>
      <c r="AB121" s="109" t="str">
        <f>TEXT(Z121,"###,###")</f>
        <v>414</v>
      </c>
    </row>
    <row r="122" spans="19:32" x14ac:dyDescent="0.25">
      <c r="S122" s="101" t="s">
        <v>99</v>
      </c>
      <c r="T122" s="112"/>
      <c r="U122" s="112"/>
      <c r="V122" s="112">
        <v>407</v>
      </c>
      <c r="W122" s="112">
        <v>428</v>
      </c>
      <c r="X122" s="112">
        <v>445</v>
      </c>
      <c r="Y122" s="112">
        <v>470</v>
      </c>
      <c r="Z122" s="112">
        <v>485</v>
      </c>
      <c r="AB122" s="109" t="str">
        <f>TEXT(Z122,"###,###")</f>
        <v>485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3747</v>
      </c>
      <c r="W124" s="112">
        <v>3829</v>
      </c>
      <c r="X124" s="112">
        <v>3886</v>
      </c>
      <c r="Y124" s="112">
        <v>4074</v>
      </c>
      <c r="Z124" s="112">
        <v>4151</v>
      </c>
      <c r="AB124" s="109" t="str">
        <f>TEXT(Z124,"###,###")</f>
        <v>4,151</v>
      </c>
      <c r="AD124" s="127">
        <f>Z124/$Z$7*100</f>
        <v>90.831509846827132</v>
      </c>
    </row>
    <row r="125" spans="19:32" x14ac:dyDescent="0.25">
      <c r="S125" s="101" t="s">
        <v>101</v>
      </c>
      <c r="T125" s="112"/>
      <c r="U125" s="112"/>
      <c r="V125" s="112">
        <v>782</v>
      </c>
      <c r="W125" s="112">
        <v>825</v>
      </c>
      <c r="X125" s="112">
        <v>856</v>
      </c>
      <c r="Y125" s="112">
        <v>861</v>
      </c>
      <c r="Z125" s="112">
        <v>899</v>
      </c>
      <c r="AB125" s="109" t="str">
        <f>TEXT(Z125,"###,###")</f>
        <v>899</v>
      </c>
      <c r="AD125" s="127">
        <f>Z125/$Z$7*100</f>
        <v>19.671772428884026</v>
      </c>
    </row>
    <row r="127" spans="19:32" x14ac:dyDescent="0.25">
      <c r="S127" s="101" t="s">
        <v>102</v>
      </c>
      <c r="T127" s="112"/>
      <c r="U127" s="112"/>
      <c r="V127" s="112">
        <v>2045</v>
      </c>
      <c r="W127" s="112">
        <v>2090</v>
      </c>
      <c r="X127" s="112">
        <v>2107</v>
      </c>
      <c r="Y127" s="112">
        <v>2205</v>
      </c>
      <c r="Z127" s="112">
        <v>2248</v>
      </c>
      <c r="AB127" s="109" t="str">
        <f>TEXT(Z127,"###,###")</f>
        <v>2,248</v>
      </c>
      <c r="AD127" s="127">
        <f>Z127/$Z$7*100</f>
        <v>49.190371991247268</v>
      </c>
    </row>
    <row r="128" spans="19:32" x14ac:dyDescent="0.25">
      <c r="S128" s="101" t="s">
        <v>103</v>
      </c>
      <c r="T128" s="112"/>
      <c r="U128" s="112"/>
      <c r="V128" s="112">
        <v>2081</v>
      </c>
      <c r="W128" s="112">
        <v>2136</v>
      </c>
      <c r="X128" s="112">
        <v>2185</v>
      </c>
      <c r="Y128" s="112">
        <v>2253</v>
      </c>
      <c r="Z128" s="112">
        <v>2317</v>
      </c>
      <c r="AB128" s="109" t="str">
        <f>TEXT(Z128,"###,###")</f>
        <v>2,317</v>
      </c>
      <c r="AD128" s="127">
        <f>Z128/$Z$7*100</f>
        <v>50.700218818380748</v>
      </c>
    </row>
    <row r="130" spans="19:20" x14ac:dyDescent="0.25">
      <c r="S130" s="101" t="s">
        <v>261</v>
      </c>
      <c r="T130" s="127">
        <v>80.218818380743983</v>
      </c>
    </row>
    <row r="131" spans="19:20" x14ac:dyDescent="0.25">
      <c r="S131" s="101" t="s">
        <v>262</v>
      </c>
      <c r="T131" s="127">
        <v>9.0590809628008753</v>
      </c>
    </row>
    <row r="132" spans="19:20" x14ac:dyDescent="0.25">
      <c r="S132" s="101" t="s">
        <v>263</v>
      </c>
      <c r="T132" s="127">
        <v>10.612691466083151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FB8CAFE-94E5-43E6-ABBD-A369F92436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31E0E6F3-4E62-4F7C-99BC-480EC63589B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E2CE597-2054-4FFB-81F0-09337D865B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6A345CA-F404-43C3-8A72-AB0D9CED758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005B6-F9D2-410D-B4B3-7468A88D0543}">
  <sheetPr codeName="Sheet129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174</v>
      </c>
      <c r="T1" s="99"/>
      <c r="U1" s="99"/>
      <c r="V1" s="99"/>
      <c r="W1" s="99"/>
      <c r="X1" s="99"/>
      <c r="Y1" s="100" t="s">
        <v>252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174</v>
      </c>
      <c r="Y3" s="105" t="s">
        <v>252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10.65 Wattle Range,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8869</v>
      </c>
      <c r="W4" s="108">
        <v>9311</v>
      </c>
      <c r="X4" s="108">
        <v>9737</v>
      </c>
      <c r="Y4" s="108">
        <v>10154</v>
      </c>
      <c r="Z4" s="108">
        <v>9865</v>
      </c>
      <c r="AB4" s="109" t="str">
        <f>TEXT(Z4,"###,###")</f>
        <v>9,865</v>
      </c>
      <c r="AD4" s="110">
        <f>Z4/Y4-1</f>
        <v>-2.8461689974394355E-2</v>
      </c>
      <c r="AF4" s="110">
        <f>Z4/V4-1</f>
        <v>0.11230127410080049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4687</v>
      </c>
      <c r="W5" s="108">
        <v>4933</v>
      </c>
      <c r="X5" s="108">
        <v>5034</v>
      </c>
      <c r="Y5" s="108">
        <v>5196</v>
      </c>
      <c r="Z5" s="108">
        <v>5009</v>
      </c>
      <c r="AB5" s="109" t="str">
        <f>TEXT(Z5,"###,###")</f>
        <v>5,009</v>
      </c>
      <c r="AD5" s="110">
        <f t="shared" ref="AD5:AD9" si="0">Z5/Y5-1</f>
        <v>-3.5989222478829852E-2</v>
      </c>
      <c r="AF5" s="110">
        <f t="shared" ref="AF5:AF9" si="1">Z5/V5-1</f>
        <v>6.8700661403882979E-2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4177</v>
      </c>
      <c r="W6" s="108">
        <v>4377</v>
      </c>
      <c r="X6" s="108">
        <v>4696</v>
      </c>
      <c r="Y6" s="108">
        <v>4946</v>
      </c>
      <c r="Z6" s="108">
        <v>4851</v>
      </c>
      <c r="AB6" s="109" t="str">
        <f>TEXT(Z6,"###,###")</f>
        <v>4,851</v>
      </c>
      <c r="AD6" s="110">
        <f t="shared" si="0"/>
        <v>-1.9207440355843097E-2</v>
      </c>
      <c r="AF6" s="110">
        <f t="shared" si="1"/>
        <v>0.16135982762748391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5923</v>
      </c>
      <c r="W7" s="108">
        <v>6494</v>
      </c>
      <c r="X7" s="108">
        <v>6554</v>
      </c>
      <c r="Y7" s="108">
        <v>6706</v>
      </c>
      <c r="Z7" s="108">
        <v>6662</v>
      </c>
      <c r="AB7" s="109" t="str">
        <f>TEXT(Z7,"###,###")</f>
        <v>6,662</v>
      </c>
      <c r="AD7" s="110">
        <f t="shared" si="0"/>
        <v>-6.561288398449161E-3</v>
      </c>
      <c r="AF7" s="110">
        <f t="shared" si="1"/>
        <v>0.12476785412797575</v>
      </c>
    </row>
    <row r="8" spans="1:32" ht="17.25" customHeight="1" x14ac:dyDescent="0.25">
      <c r="A8" s="62" t="s">
        <v>12</v>
      </c>
      <c r="B8" s="63"/>
      <c r="C8" s="29"/>
      <c r="D8" s="64" t="str">
        <f>AB4</f>
        <v>9,865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6,662</v>
      </c>
      <c r="P8" s="65"/>
      <c r="S8" s="107" t="s">
        <v>82</v>
      </c>
      <c r="T8" s="108"/>
      <c r="U8" s="108"/>
      <c r="V8" s="108">
        <v>33801.370000000003</v>
      </c>
      <c r="W8" s="108">
        <v>35012.04</v>
      </c>
      <c r="X8" s="108">
        <v>36147.47</v>
      </c>
      <c r="Y8" s="108">
        <v>36580</v>
      </c>
      <c r="Z8" s="108">
        <v>39807</v>
      </c>
      <c r="AB8" s="109" t="str">
        <f>TEXT(Z8,"$###,###")</f>
        <v>$39,807</v>
      </c>
      <c r="AD8" s="110">
        <f t="shared" si="0"/>
        <v>8.8217605248769759E-2</v>
      </c>
      <c r="AF8" s="110">
        <f t="shared" si="1"/>
        <v>0.17767415936099629</v>
      </c>
    </row>
    <row r="9" spans="1:32" x14ac:dyDescent="0.25">
      <c r="A9" s="30" t="s">
        <v>14</v>
      </c>
      <c r="B9" s="69"/>
      <c r="C9" s="70"/>
      <c r="D9" s="71">
        <f>AD104</f>
        <v>72.762290927521548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51.681176823776639</v>
      </c>
      <c r="P9" s="72" t="s">
        <v>83</v>
      </c>
      <c r="S9" s="107" t="s">
        <v>7</v>
      </c>
      <c r="T9" s="108"/>
      <c r="U9" s="108"/>
      <c r="V9" s="108">
        <v>303105197</v>
      </c>
      <c r="W9" s="108">
        <v>336334814</v>
      </c>
      <c r="X9" s="108">
        <v>345427697</v>
      </c>
      <c r="Y9" s="108">
        <v>373499393</v>
      </c>
      <c r="Z9" s="108">
        <v>360061087</v>
      </c>
      <c r="AB9" s="109" t="str">
        <f>TEXT(Z9/1000000,"$#,###.0")&amp;" mil"</f>
        <v>$360.1 mil</v>
      </c>
      <c r="AD9" s="110">
        <f t="shared" si="0"/>
        <v>-3.5979458740378778E-2</v>
      </c>
      <c r="AF9" s="110">
        <f t="shared" si="1"/>
        <v>0.18790799552011639</v>
      </c>
    </row>
    <row r="10" spans="1:32" x14ac:dyDescent="0.25">
      <c r="A10" s="30" t="s">
        <v>17</v>
      </c>
      <c r="B10" s="69"/>
      <c r="C10" s="70"/>
      <c r="D10" s="71">
        <f>AD105</f>
        <v>12.721743537759755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48.108676073251274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75.502851996397482</v>
      </c>
      <c r="P11" s="72" t="s">
        <v>83</v>
      </c>
      <c r="S11" s="107" t="s">
        <v>29</v>
      </c>
      <c r="T11" s="112"/>
      <c r="U11" s="112"/>
      <c r="V11" s="112">
        <v>7518</v>
      </c>
      <c r="W11" s="112">
        <v>7654</v>
      </c>
      <c r="X11" s="112">
        <v>8065</v>
      </c>
      <c r="Y11" s="112">
        <v>8451</v>
      </c>
      <c r="Z11" s="112">
        <v>8234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14.575202641849295</v>
      </c>
      <c r="P12" s="72" t="s">
        <v>83</v>
      </c>
      <c r="S12" s="107" t="s">
        <v>30</v>
      </c>
      <c r="T12" s="112"/>
      <c r="U12" s="112"/>
      <c r="V12" s="112">
        <v>1346</v>
      </c>
      <c r="W12" s="112">
        <v>1662</v>
      </c>
      <c r="X12" s="112">
        <v>1672</v>
      </c>
      <c r="Y12" s="112">
        <v>1702</v>
      </c>
      <c r="Z12" s="112">
        <v>1632</v>
      </c>
    </row>
    <row r="13" spans="1:32" ht="15" customHeight="1" x14ac:dyDescent="0.25">
      <c r="A13" s="30" t="s">
        <v>19</v>
      </c>
      <c r="B13" s="70"/>
      <c r="C13" s="70"/>
      <c r="D13" s="71">
        <f>AD108</f>
        <v>14.769386720729852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9.9369558691083757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18.672072985301572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44.7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24.166244298023315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17.29007060237344</v>
      </c>
      <c r="P15" s="72" t="s">
        <v>83</v>
      </c>
      <c r="S15" s="115" t="s">
        <v>59</v>
      </c>
      <c r="T15" s="115"/>
      <c r="U15" s="116"/>
      <c r="V15" s="116">
        <v>1826</v>
      </c>
      <c r="W15" s="116">
        <v>1916</v>
      </c>
      <c r="X15" s="116">
        <v>1980</v>
      </c>
      <c r="Y15" s="112">
        <v>1961</v>
      </c>
      <c r="Z15" s="112">
        <v>1894</v>
      </c>
      <c r="AB15" s="117">
        <f t="shared" ref="AB15:AB34" si="2">IF(Z15="np",0,Z15/$Z$34)</f>
        <v>0.19197243056963309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27.795235681702991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82.709929397626553</v>
      </c>
      <c r="P16" s="37" t="s">
        <v>83</v>
      </c>
      <c r="S16" s="115" t="s">
        <v>60</v>
      </c>
      <c r="T16" s="115"/>
      <c r="U16" s="116"/>
      <c r="V16" s="116">
        <v>39</v>
      </c>
      <c r="W16" s="116">
        <v>38</v>
      </c>
      <c r="X16" s="116">
        <v>41</v>
      </c>
      <c r="Y16" s="112">
        <v>47</v>
      </c>
      <c r="Z16" s="112">
        <v>44</v>
      </c>
      <c r="AB16" s="117">
        <f t="shared" si="2"/>
        <v>4.4597607946482874E-3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871</v>
      </c>
      <c r="W17" s="116">
        <v>877</v>
      </c>
      <c r="X17" s="116">
        <v>921</v>
      </c>
      <c r="Y17" s="112">
        <v>932</v>
      </c>
      <c r="Z17" s="112">
        <v>874</v>
      </c>
      <c r="AB17" s="117">
        <f t="shared" si="2"/>
        <v>8.8587066693695524E-2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47</v>
      </c>
      <c r="W18" s="116">
        <v>44</v>
      </c>
      <c r="X18" s="116">
        <v>33</v>
      </c>
      <c r="Y18" s="112">
        <v>47</v>
      </c>
      <c r="Z18" s="112">
        <v>33</v>
      </c>
      <c r="AB18" s="117">
        <f t="shared" si="2"/>
        <v>3.3448205959862153E-3</v>
      </c>
    </row>
    <row r="19" spans="1:28" x14ac:dyDescent="0.25">
      <c r="A19" s="61" t="str">
        <f>$S$1&amp;" ("&amp;$V$2&amp;" to "&amp;$Z$2&amp;")"</f>
        <v>Wattle Range (2018-19 to 2022-23)</v>
      </c>
      <c r="B19" s="61"/>
      <c r="C19" s="61"/>
      <c r="D19" s="61"/>
      <c r="E19" s="61"/>
      <c r="F19" s="61"/>
      <c r="G19" s="61" t="str">
        <f>$S$1&amp;" ("&amp;$V$2&amp;" to "&amp;$Z$2&amp;")"</f>
        <v>Wattle Range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481</v>
      </c>
      <c r="W19" s="116">
        <v>513</v>
      </c>
      <c r="X19" s="116">
        <v>503</v>
      </c>
      <c r="Y19" s="112">
        <v>546</v>
      </c>
      <c r="Z19" s="112">
        <v>572</v>
      </c>
      <c r="AB19" s="117">
        <f t="shared" si="2"/>
        <v>5.797689033042773E-2</v>
      </c>
    </row>
    <row r="20" spans="1:28" x14ac:dyDescent="0.25">
      <c r="S20" s="115" t="s">
        <v>64</v>
      </c>
      <c r="T20" s="115"/>
      <c r="U20" s="116"/>
      <c r="V20" s="116">
        <v>273</v>
      </c>
      <c r="W20" s="116">
        <v>309</v>
      </c>
      <c r="X20" s="116">
        <v>346</v>
      </c>
      <c r="Y20" s="112">
        <v>328</v>
      </c>
      <c r="Z20" s="112">
        <v>352</v>
      </c>
      <c r="AB20" s="117">
        <f t="shared" si="2"/>
        <v>3.5678086357186299E-2</v>
      </c>
    </row>
    <row r="21" spans="1:28" x14ac:dyDescent="0.25">
      <c r="S21" s="115" t="s">
        <v>65</v>
      </c>
      <c r="T21" s="115"/>
      <c r="U21" s="116"/>
      <c r="V21" s="116">
        <v>638</v>
      </c>
      <c r="W21" s="116">
        <v>711</v>
      </c>
      <c r="X21" s="116">
        <v>756</v>
      </c>
      <c r="Y21" s="112">
        <v>807</v>
      </c>
      <c r="Z21" s="112">
        <v>760</v>
      </c>
      <c r="AB21" s="117">
        <f t="shared" si="2"/>
        <v>7.7032231907561324E-2</v>
      </c>
    </row>
    <row r="22" spans="1:28" x14ac:dyDescent="0.25">
      <c r="S22" s="115" t="s">
        <v>66</v>
      </c>
      <c r="T22" s="115"/>
      <c r="U22" s="116"/>
      <c r="V22" s="116">
        <v>539</v>
      </c>
      <c r="W22" s="116">
        <v>457</v>
      </c>
      <c r="X22" s="116">
        <v>578</v>
      </c>
      <c r="Y22" s="112">
        <v>610</v>
      </c>
      <c r="Z22" s="112">
        <v>656</v>
      </c>
      <c r="AB22" s="117">
        <f t="shared" si="2"/>
        <v>6.6490979120210819E-2</v>
      </c>
    </row>
    <row r="23" spans="1:28" x14ac:dyDescent="0.25">
      <c r="S23" s="115" t="s">
        <v>67</v>
      </c>
      <c r="T23" s="115"/>
      <c r="U23" s="116"/>
      <c r="V23" s="116">
        <v>247</v>
      </c>
      <c r="W23" s="116">
        <v>246</v>
      </c>
      <c r="X23" s="116">
        <v>282</v>
      </c>
      <c r="Y23" s="112">
        <v>277</v>
      </c>
      <c r="Z23" s="112">
        <v>285</v>
      </c>
      <c r="AB23" s="117">
        <f t="shared" si="2"/>
        <v>2.8887086965335495E-2</v>
      </c>
    </row>
    <row r="24" spans="1:28" x14ac:dyDescent="0.25">
      <c r="S24" s="115" t="s">
        <v>68</v>
      </c>
      <c r="T24" s="115"/>
      <c r="U24" s="116"/>
      <c r="V24" s="116">
        <v>20</v>
      </c>
      <c r="W24" s="116">
        <v>19</v>
      </c>
      <c r="X24" s="116">
        <v>18</v>
      </c>
      <c r="Y24" s="112">
        <v>22</v>
      </c>
      <c r="Z24" s="112">
        <v>25</v>
      </c>
      <c r="AB24" s="117">
        <f t="shared" si="2"/>
        <v>2.533954996959254E-3</v>
      </c>
    </row>
    <row r="25" spans="1:28" x14ac:dyDescent="0.25">
      <c r="S25" s="115" t="s">
        <v>69</v>
      </c>
      <c r="T25" s="115"/>
      <c r="U25" s="116"/>
      <c r="V25" s="116">
        <v>156</v>
      </c>
      <c r="W25" s="116">
        <v>192</v>
      </c>
      <c r="X25" s="116">
        <v>203</v>
      </c>
      <c r="Y25" s="112">
        <v>191</v>
      </c>
      <c r="Z25" s="112">
        <v>171</v>
      </c>
      <c r="AB25" s="117">
        <f t="shared" si="2"/>
        <v>1.7332252179201299E-2</v>
      </c>
    </row>
    <row r="26" spans="1:28" x14ac:dyDescent="0.25">
      <c r="S26" s="115" t="s">
        <v>70</v>
      </c>
      <c r="T26" s="115"/>
      <c r="U26" s="116"/>
      <c r="V26" s="116">
        <v>90</v>
      </c>
      <c r="W26" s="116">
        <v>113</v>
      </c>
      <c r="X26" s="116">
        <v>112</v>
      </c>
      <c r="Y26" s="112">
        <v>133</v>
      </c>
      <c r="Z26" s="112">
        <v>125</v>
      </c>
      <c r="AB26" s="117">
        <f t="shared" si="2"/>
        <v>1.2669774984796271E-2</v>
      </c>
    </row>
    <row r="27" spans="1:28" x14ac:dyDescent="0.25">
      <c r="S27" s="115" t="s">
        <v>71</v>
      </c>
      <c r="T27" s="115"/>
      <c r="U27" s="116"/>
      <c r="V27" s="116">
        <v>256</v>
      </c>
      <c r="W27" s="116">
        <v>235</v>
      </c>
      <c r="X27" s="116">
        <v>272</v>
      </c>
      <c r="Y27" s="112">
        <v>312</v>
      </c>
      <c r="Z27" s="112">
        <v>306</v>
      </c>
      <c r="AB27" s="117">
        <f t="shared" si="2"/>
        <v>3.1015609162781271E-2</v>
      </c>
    </row>
    <row r="28" spans="1:28" x14ac:dyDescent="0.25">
      <c r="S28" s="115" t="s">
        <v>72</v>
      </c>
      <c r="T28" s="115"/>
      <c r="U28" s="116"/>
      <c r="V28" s="116">
        <v>539</v>
      </c>
      <c r="W28" s="116">
        <v>523</v>
      </c>
      <c r="X28" s="116">
        <v>576</v>
      </c>
      <c r="Y28" s="112">
        <v>673</v>
      </c>
      <c r="Z28" s="112">
        <v>658</v>
      </c>
      <c r="AB28" s="117">
        <f t="shared" si="2"/>
        <v>6.6693695519967566E-2</v>
      </c>
    </row>
    <row r="29" spans="1:28" x14ac:dyDescent="0.25">
      <c r="S29" s="115" t="s">
        <v>73</v>
      </c>
      <c r="T29" s="115"/>
      <c r="U29" s="116"/>
      <c r="V29" s="116">
        <v>357</v>
      </c>
      <c r="W29" s="116">
        <v>331</v>
      </c>
      <c r="X29" s="116">
        <v>302</v>
      </c>
      <c r="Y29" s="112">
        <v>410</v>
      </c>
      <c r="Z29" s="112">
        <v>361</v>
      </c>
      <c r="AB29" s="117">
        <f t="shared" si="2"/>
        <v>3.6590310156091627E-2</v>
      </c>
    </row>
    <row r="30" spans="1:28" x14ac:dyDescent="0.25">
      <c r="S30" s="115" t="s">
        <v>74</v>
      </c>
      <c r="T30" s="115"/>
      <c r="U30" s="116"/>
      <c r="V30" s="116">
        <v>520</v>
      </c>
      <c r="W30" s="116">
        <v>543</v>
      </c>
      <c r="X30" s="116">
        <v>536</v>
      </c>
      <c r="Y30" s="112">
        <v>564</v>
      </c>
      <c r="Z30" s="112">
        <v>551</v>
      </c>
      <c r="AB30" s="117">
        <f t="shared" si="2"/>
        <v>5.5848368132981961E-2</v>
      </c>
    </row>
    <row r="31" spans="1:28" x14ac:dyDescent="0.25">
      <c r="S31" s="115" t="s">
        <v>75</v>
      </c>
      <c r="T31" s="115"/>
      <c r="U31" s="116"/>
      <c r="V31" s="116">
        <v>766</v>
      </c>
      <c r="W31" s="116">
        <v>856</v>
      </c>
      <c r="X31" s="116">
        <v>905</v>
      </c>
      <c r="Y31" s="112">
        <v>970</v>
      </c>
      <c r="Z31" s="112">
        <v>991</v>
      </c>
      <c r="AB31" s="117">
        <f t="shared" si="2"/>
        <v>0.10044597607946483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92</v>
      </c>
      <c r="W32" s="116">
        <v>86</v>
      </c>
      <c r="X32" s="116">
        <v>79</v>
      </c>
      <c r="Y32" s="112">
        <v>84</v>
      </c>
      <c r="Z32" s="112">
        <v>78</v>
      </c>
      <c r="AB32" s="117">
        <f t="shared" si="2"/>
        <v>7.905939590512872E-3</v>
      </c>
    </row>
    <row r="33" spans="19:32" x14ac:dyDescent="0.25">
      <c r="S33" s="115" t="s">
        <v>77</v>
      </c>
      <c r="T33" s="115"/>
      <c r="U33" s="116"/>
      <c r="V33" s="116">
        <v>205</v>
      </c>
      <c r="W33" s="116">
        <v>238</v>
      </c>
      <c r="X33" s="116">
        <v>267</v>
      </c>
      <c r="Y33" s="112">
        <v>256</v>
      </c>
      <c r="Z33" s="112">
        <v>271</v>
      </c>
      <c r="AB33" s="117">
        <f t="shared" si="2"/>
        <v>2.7468072167038313E-2</v>
      </c>
    </row>
    <row r="34" spans="19:32" x14ac:dyDescent="0.25">
      <c r="S34" s="118" t="s">
        <v>53</v>
      </c>
      <c r="T34" s="118"/>
      <c r="U34" s="119"/>
      <c r="V34" s="119">
        <v>8866</v>
      </c>
      <c r="W34" s="119">
        <v>9317</v>
      </c>
      <c r="X34" s="119">
        <v>9737</v>
      </c>
      <c r="Y34" s="120">
        <v>10152</v>
      </c>
      <c r="Z34" s="120">
        <v>9866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4811</v>
      </c>
      <c r="W37" s="112">
        <v>5420</v>
      </c>
      <c r="X37" s="112">
        <v>5357</v>
      </c>
      <c r="Y37" s="112">
        <v>5488</v>
      </c>
      <c r="Z37" s="112">
        <v>5506</v>
      </c>
      <c r="AB37" s="132">
        <f>Z37/Z40*100</f>
        <v>82.709929397626553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1111</v>
      </c>
      <c r="W38" s="112">
        <v>1073</v>
      </c>
      <c r="X38" s="112">
        <v>1196</v>
      </c>
      <c r="Y38" s="112">
        <v>1214</v>
      </c>
      <c r="Z38" s="112">
        <v>1151</v>
      </c>
      <c r="AB38" s="132">
        <f>Z38/Z40*100</f>
        <v>17.29007060237344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5922</v>
      </c>
      <c r="W40" s="112">
        <v>6493</v>
      </c>
      <c r="X40" s="112">
        <v>6553</v>
      </c>
      <c r="Y40" s="112">
        <v>6702</v>
      </c>
      <c r="Z40" s="112">
        <v>6657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14</v>
      </c>
      <c r="W44" s="112">
        <v>16</v>
      </c>
      <c r="X44" s="112">
        <v>15</v>
      </c>
      <c r="Y44" s="112">
        <v>24</v>
      </c>
      <c r="Z44" s="112">
        <v>19</v>
      </c>
    </row>
    <row r="45" spans="19:32" x14ac:dyDescent="0.25">
      <c r="S45" s="115" t="s">
        <v>37</v>
      </c>
      <c r="T45" s="115"/>
      <c r="U45" s="112"/>
      <c r="V45" s="112">
        <v>136</v>
      </c>
      <c r="W45" s="112">
        <v>137</v>
      </c>
      <c r="X45" s="112">
        <v>134</v>
      </c>
      <c r="Y45" s="112">
        <v>174</v>
      </c>
      <c r="Z45" s="112">
        <v>125</v>
      </c>
    </row>
    <row r="46" spans="19:32" x14ac:dyDescent="0.25">
      <c r="S46" s="115" t="s">
        <v>38</v>
      </c>
      <c r="T46" s="115"/>
      <c r="U46" s="112"/>
      <c r="V46" s="112">
        <v>283</v>
      </c>
      <c r="W46" s="112">
        <v>317</v>
      </c>
      <c r="X46" s="112">
        <v>349</v>
      </c>
      <c r="Y46" s="112">
        <v>370</v>
      </c>
      <c r="Z46" s="112">
        <v>337</v>
      </c>
    </row>
    <row r="47" spans="19:32" x14ac:dyDescent="0.25">
      <c r="S47" s="115" t="s">
        <v>39</v>
      </c>
      <c r="T47" s="115"/>
      <c r="U47" s="112"/>
      <c r="V47" s="112">
        <v>478</v>
      </c>
      <c r="W47" s="112">
        <v>408</v>
      </c>
      <c r="X47" s="112">
        <v>385</v>
      </c>
      <c r="Y47" s="112">
        <v>402</v>
      </c>
      <c r="Z47" s="112">
        <v>433</v>
      </c>
    </row>
    <row r="48" spans="19:32" x14ac:dyDescent="0.25">
      <c r="S48" s="115" t="s">
        <v>40</v>
      </c>
      <c r="T48" s="115"/>
      <c r="U48" s="112"/>
      <c r="V48" s="112">
        <v>580</v>
      </c>
      <c r="W48" s="112">
        <v>527</v>
      </c>
      <c r="X48" s="112">
        <v>507</v>
      </c>
      <c r="Y48" s="112">
        <v>468</v>
      </c>
      <c r="Z48" s="112">
        <v>472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404</v>
      </c>
      <c r="W49" s="112">
        <v>371</v>
      </c>
      <c r="X49" s="112">
        <v>441</v>
      </c>
      <c r="Y49" s="112">
        <v>471</v>
      </c>
      <c r="Z49" s="112">
        <v>463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Wattle Range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372</v>
      </c>
      <c r="W50" s="112">
        <v>403</v>
      </c>
      <c r="X50" s="112">
        <v>375</v>
      </c>
      <c r="Y50" s="112">
        <v>397</v>
      </c>
      <c r="Z50" s="112">
        <v>378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352</v>
      </c>
      <c r="W51" s="112">
        <v>383</v>
      </c>
      <c r="X51" s="112">
        <v>438</v>
      </c>
      <c r="Y51" s="112">
        <v>465</v>
      </c>
      <c r="Z51" s="112">
        <v>441</v>
      </c>
    </row>
    <row r="52" spans="1:26" ht="15" customHeight="1" x14ac:dyDescent="0.25">
      <c r="S52" s="115" t="s">
        <v>44</v>
      </c>
      <c r="T52" s="115"/>
      <c r="U52" s="112"/>
      <c r="V52" s="112">
        <v>395</v>
      </c>
      <c r="W52" s="112">
        <v>423</v>
      </c>
      <c r="X52" s="112">
        <v>403</v>
      </c>
      <c r="Y52" s="112">
        <v>397</v>
      </c>
      <c r="Z52" s="112">
        <v>383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552</v>
      </c>
      <c r="W53" s="112">
        <v>528</v>
      </c>
      <c r="X53" s="112">
        <v>543</v>
      </c>
      <c r="Y53" s="112">
        <v>501</v>
      </c>
      <c r="Z53" s="112">
        <v>449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395</v>
      </c>
      <c r="W54" s="112">
        <v>507</v>
      </c>
      <c r="X54" s="112">
        <v>523</v>
      </c>
      <c r="Y54" s="112">
        <v>548</v>
      </c>
      <c r="Z54" s="112">
        <v>540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355</v>
      </c>
      <c r="W55" s="112">
        <v>396</v>
      </c>
      <c r="X55" s="112">
        <v>377</v>
      </c>
      <c r="Y55" s="112">
        <v>425</v>
      </c>
      <c r="Z55" s="112">
        <v>399</v>
      </c>
    </row>
    <row r="56" spans="1:26" ht="15" customHeight="1" x14ac:dyDescent="0.25">
      <c r="S56" s="115" t="s">
        <v>48</v>
      </c>
      <c r="T56" s="115"/>
      <c r="U56" s="112"/>
      <c r="V56" s="112">
        <v>213</v>
      </c>
      <c r="W56" s="112">
        <v>255</v>
      </c>
      <c r="X56" s="112">
        <v>269</v>
      </c>
      <c r="Y56" s="112">
        <v>260</v>
      </c>
      <c r="Z56" s="112">
        <v>291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86</v>
      </c>
      <c r="W57" s="112">
        <v>140</v>
      </c>
      <c r="X57" s="112">
        <v>159</v>
      </c>
      <c r="Y57" s="112">
        <v>156</v>
      </c>
      <c r="Z57" s="112">
        <v>151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43</v>
      </c>
      <c r="W58" s="112">
        <v>56</v>
      </c>
      <c r="X58" s="112">
        <v>65</v>
      </c>
      <c r="Y58" s="112">
        <v>84</v>
      </c>
      <c r="Z58" s="112">
        <v>75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25</v>
      </c>
      <c r="W59" s="112">
        <v>31</v>
      </c>
      <c r="X59" s="112">
        <v>36</v>
      </c>
      <c r="Y59" s="112">
        <v>35</v>
      </c>
      <c r="Z59" s="112">
        <v>33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13</v>
      </c>
      <c r="W60" s="112">
        <v>18</v>
      </c>
      <c r="X60" s="112">
        <v>15</v>
      </c>
      <c r="Y60" s="112">
        <v>13</v>
      </c>
      <c r="Z60" s="112">
        <v>17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4688</v>
      </c>
      <c r="W61" s="112">
        <v>4932</v>
      </c>
      <c r="X61" s="112">
        <v>5034</v>
      </c>
      <c r="Y61" s="112">
        <v>5192</v>
      </c>
      <c r="Z61" s="112">
        <v>5010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14</v>
      </c>
      <c r="W63" s="112">
        <v>8</v>
      </c>
      <c r="X63" s="112">
        <v>20</v>
      </c>
      <c r="Y63" s="112">
        <v>28</v>
      </c>
      <c r="Z63" s="112">
        <v>33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121</v>
      </c>
      <c r="W64" s="112">
        <v>118</v>
      </c>
      <c r="X64" s="112">
        <v>152</v>
      </c>
      <c r="Y64" s="112">
        <v>179</v>
      </c>
      <c r="Z64" s="112">
        <v>192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Wattle Range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317</v>
      </c>
      <c r="W65" s="112">
        <v>296</v>
      </c>
      <c r="X65" s="112">
        <v>354</v>
      </c>
      <c r="Y65" s="112">
        <v>389</v>
      </c>
      <c r="Z65" s="112">
        <v>370</v>
      </c>
    </row>
    <row r="66" spans="1:26" x14ac:dyDescent="0.25">
      <c r="S66" s="115" t="s">
        <v>39</v>
      </c>
      <c r="T66" s="115"/>
      <c r="U66" s="112"/>
      <c r="V66" s="112">
        <v>377</v>
      </c>
      <c r="W66" s="112">
        <v>338</v>
      </c>
      <c r="X66" s="112">
        <v>396</v>
      </c>
      <c r="Y66" s="112">
        <v>395</v>
      </c>
      <c r="Z66" s="112">
        <v>394</v>
      </c>
    </row>
    <row r="67" spans="1:26" x14ac:dyDescent="0.25">
      <c r="S67" s="115" t="s">
        <v>40</v>
      </c>
      <c r="T67" s="115"/>
      <c r="U67" s="112"/>
      <c r="V67" s="112">
        <v>417</v>
      </c>
      <c r="W67" s="112">
        <v>412</v>
      </c>
      <c r="X67" s="112">
        <v>386</v>
      </c>
      <c r="Y67" s="112">
        <v>377</v>
      </c>
      <c r="Z67" s="112">
        <v>418</v>
      </c>
    </row>
    <row r="68" spans="1:26" x14ac:dyDescent="0.25">
      <c r="S68" s="115" t="s">
        <v>41</v>
      </c>
      <c r="T68" s="115"/>
      <c r="U68" s="112"/>
      <c r="V68" s="112">
        <v>286</v>
      </c>
      <c r="W68" s="112">
        <v>337</v>
      </c>
      <c r="X68" s="112">
        <v>354</v>
      </c>
      <c r="Y68" s="112">
        <v>414</v>
      </c>
      <c r="Z68" s="112">
        <v>382</v>
      </c>
    </row>
    <row r="69" spans="1:26" x14ac:dyDescent="0.25">
      <c r="S69" s="115" t="s">
        <v>42</v>
      </c>
      <c r="T69" s="115"/>
      <c r="U69" s="112"/>
      <c r="V69" s="112">
        <v>345</v>
      </c>
      <c r="W69" s="112">
        <v>325</v>
      </c>
      <c r="X69" s="112">
        <v>355</v>
      </c>
      <c r="Y69" s="112">
        <v>403</v>
      </c>
      <c r="Z69" s="112">
        <v>396</v>
      </c>
    </row>
    <row r="70" spans="1:26" x14ac:dyDescent="0.25">
      <c r="S70" s="115" t="s">
        <v>43</v>
      </c>
      <c r="T70" s="115"/>
      <c r="U70" s="112"/>
      <c r="V70" s="112">
        <v>406</v>
      </c>
      <c r="W70" s="112">
        <v>424</v>
      </c>
      <c r="X70" s="112">
        <v>429</v>
      </c>
      <c r="Y70" s="112">
        <v>432</v>
      </c>
      <c r="Z70" s="112">
        <v>395</v>
      </c>
    </row>
    <row r="71" spans="1:26" x14ac:dyDescent="0.25">
      <c r="S71" s="115" t="s">
        <v>44</v>
      </c>
      <c r="T71" s="115"/>
      <c r="U71" s="112"/>
      <c r="V71" s="112">
        <v>465</v>
      </c>
      <c r="W71" s="112">
        <v>446</v>
      </c>
      <c r="X71" s="112">
        <v>440</v>
      </c>
      <c r="Y71" s="112">
        <v>479</v>
      </c>
      <c r="Z71" s="112">
        <v>497</v>
      </c>
    </row>
    <row r="72" spans="1:26" x14ac:dyDescent="0.25">
      <c r="S72" s="115" t="s">
        <v>45</v>
      </c>
      <c r="T72" s="115"/>
      <c r="U72" s="112"/>
      <c r="V72" s="112">
        <v>433</v>
      </c>
      <c r="W72" s="112">
        <v>473</v>
      </c>
      <c r="X72" s="112">
        <v>508</v>
      </c>
      <c r="Y72" s="112">
        <v>492</v>
      </c>
      <c r="Z72" s="112">
        <v>466</v>
      </c>
    </row>
    <row r="73" spans="1:26" x14ac:dyDescent="0.25">
      <c r="S73" s="115" t="s">
        <v>46</v>
      </c>
      <c r="T73" s="115"/>
      <c r="U73" s="112"/>
      <c r="V73" s="112">
        <v>410</v>
      </c>
      <c r="W73" s="112">
        <v>468</v>
      </c>
      <c r="X73" s="112">
        <v>484</v>
      </c>
      <c r="Y73" s="112">
        <v>485</v>
      </c>
      <c r="Z73" s="112">
        <v>475</v>
      </c>
    </row>
    <row r="74" spans="1:26" x14ac:dyDescent="0.25">
      <c r="S74" s="115" t="s">
        <v>47</v>
      </c>
      <c r="T74" s="115"/>
      <c r="U74" s="112"/>
      <c r="V74" s="112">
        <v>292</v>
      </c>
      <c r="W74" s="112">
        <v>347</v>
      </c>
      <c r="X74" s="112">
        <v>416</v>
      </c>
      <c r="Y74" s="112">
        <v>424</v>
      </c>
      <c r="Z74" s="112">
        <v>397</v>
      </c>
    </row>
    <row r="75" spans="1:26" x14ac:dyDescent="0.25">
      <c r="S75" s="115" t="s">
        <v>48</v>
      </c>
      <c r="T75" s="115"/>
      <c r="U75" s="112"/>
      <c r="V75" s="112">
        <v>162</v>
      </c>
      <c r="W75" s="112">
        <v>203</v>
      </c>
      <c r="X75" s="112">
        <v>192</v>
      </c>
      <c r="Y75" s="112">
        <v>226</v>
      </c>
      <c r="Z75" s="112">
        <v>209</v>
      </c>
    </row>
    <row r="76" spans="1:26" x14ac:dyDescent="0.25">
      <c r="S76" s="115" t="s">
        <v>49</v>
      </c>
      <c r="T76" s="115"/>
      <c r="U76" s="112"/>
      <c r="V76" s="112">
        <v>69</v>
      </c>
      <c r="W76" s="112">
        <v>104</v>
      </c>
      <c r="X76" s="112">
        <v>111</v>
      </c>
      <c r="Y76" s="112">
        <v>115</v>
      </c>
      <c r="Z76" s="112">
        <v>125</v>
      </c>
    </row>
    <row r="77" spans="1:26" x14ac:dyDescent="0.25">
      <c r="S77" s="115" t="s">
        <v>50</v>
      </c>
      <c r="T77" s="115"/>
      <c r="U77" s="112"/>
      <c r="V77" s="112">
        <v>38</v>
      </c>
      <c r="W77" s="112">
        <v>45</v>
      </c>
      <c r="X77" s="112">
        <v>57</v>
      </c>
      <c r="Y77" s="112">
        <v>48</v>
      </c>
      <c r="Z77" s="112">
        <v>53</v>
      </c>
    </row>
    <row r="78" spans="1:26" x14ac:dyDescent="0.25">
      <c r="S78" s="115" t="s">
        <v>51</v>
      </c>
      <c r="T78" s="115"/>
      <c r="U78" s="112"/>
      <c r="V78" s="112">
        <v>17</v>
      </c>
      <c r="W78" s="112">
        <v>20</v>
      </c>
      <c r="X78" s="112">
        <v>23</v>
      </c>
      <c r="Y78" s="112">
        <v>26</v>
      </c>
      <c r="Z78" s="112">
        <v>29</v>
      </c>
    </row>
    <row r="79" spans="1:26" x14ac:dyDescent="0.25">
      <c r="S79" s="115" t="s">
        <v>52</v>
      </c>
      <c r="T79" s="115"/>
      <c r="U79" s="112"/>
      <c r="V79" s="112">
        <v>9</v>
      </c>
      <c r="W79" s="112">
        <v>19</v>
      </c>
      <c r="X79" s="112">
        <v>19</v>
      </c>
      <c r="Y79" s="112">
        <v>17</v>
      </c>
      <c r="Z79" s="112">
        <v>19</v>
      </c>
    </row>
    <row r="80" spans="1:26" x14ac:dyDescent="0.25">
      <c r="S80" s="118" t="s">
        <v>53</v>
      </c>
      <c r="T80" s="118"/>
      <c r="U80" s="112"/>
      <c r="V80" s="112">
        <v>4181</v>
      </c>
      <c r="W80" s="112">
        <v>4381</v>
      </c>
      <c r="X80" s="112">
        <v>4696</v>
      </c>
      <c r="Y80" s="112">
        <v>4949</v>
      </c>
      <c r="Z80" s="112">
        <v>4848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Wattle Range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227</v>
      </c>
      <c r="W83" s="112">
        <v>261</v>
      </c>
      <c r="X83" s="112">
        <v>271</v>
      </c>
      <c r="Y83" s="112">
        <v>274</v>
      </c>
      <c r="Z83" s="112">
        <v>269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153</v>
      </c>
      <c r="W84" s="112">
        <v>156</v>
      </c>
      <c r="X84" s="112">
        <v>160</v>
      </c>
      <c r="Y84" s="112">
        <v>170</v>
      </c>
      <c r="Z84" s="112">
        <v>171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589</v>
      </c>
      <c r="W85" s="112">
        <v>576</v>
      </c>
      <c r="X85" s="112">
        <v>586</v>
      </c>
      <c r="Y85" s="112">
        <v>632</v>
      </c>
      <c r="Z85" s="112">
        <v>671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9,865</v>
      </c>
      <c r="D86" s="94">
        <f t="shared" ref="D86:D91" si="4">AD4</f>
        <v>-2.8461689974394355E-2</v>
      </c>
      <c r="E86" s="95">
        <f t="shared" ref="E86:E91" si="5">AD4</f>
        <v>-2.8461689974394355E-2</v>
      </c>
      <c r="F86" s="94">
        <f t="shared" ref="F86:F91" si="6">AF4</f>
        <v>0.11230127410080049</v>
      </c>
      <c r="G86" s="95">
        <f t="shared" ref="G86:G91" si="7">AF4</f>
        <v>0.11230127410080049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118</v>
      </c>
      <c r="W86" s="112">
        <v>124</v>
      </c>
      <c r="X86" s="112">
        <v>114</v>
      </c>
      <c r="Y86" s="112">
        <v>111</v>
      </c>
      <c r="Z86" s="112">
        <v>115</v>
      </c>
    </row>
    <row r="87" spans="1:30" ht="15" customHeight="1" x14ac:dyDescent="0.25">
      <c r="A87" s="96" t="s">
        <v>4</v>
      </c>
      <c r="B87" s="49"/>
      <c r="C87" s="97" t="str">
        <f t="shared" si="3"/>
        <v>5,009</v>
      </c>
      <c r="D87" s="94">
        <f t="shared" si="4"/>
        <v>-3.5989222478829852E-2</v>
      </c>
      <c r="E87" s="95">
        <f t="shared" si="5"/>
        <v>-3.5989222478829852E-2</v>
      </c>
      <c r="F87" s="94">
        <f t="shared" si="6"/>
        <v>6.8700661403882979E-2</v>
      </c>
      <c r="G87" s="95">
        <f t="shared" si="7"/>
        <v>6.8700661403882979E-2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50</v>
      </c>
      <c r="W87" s="112">
        <v>43</v>
      </c>
      <c r="X87" s="112">
        <v>45</v>
      </c>
      <c r="Y87" s="112">
        <v>48</v>
      </c>
      <c r="Z87" s="112">
        <v>53</v>
      </c>
    </row>
    <row r="88" spans="1:30" ht="15" customHeight="1" x14ac:dyDescent="0.25">
      <c r="A88" s="96" t="s">
        <v>5</v>
      </c>
      <c r="B88" s="49"/>
      <c r="C88" s="97" t="str">
        <f t="shared" si="3"/>
        <v>4,851</v>
      </c>
      <c r="D88" s="94">
        <f t="shared" si="4"/>
        <v>-1.9207440355843097E-2</v>
      </c>
      <c r="E88" s="95">
        <f t="shared" si="5"/>
        <v>-1.9207440355843097E-2</v>
      </c>
      <c r="F88" s="94">
        <f t="shared" si="6"/>
        <v>0.16135982762748391</v>
      </c>
      <c r="G88" s="95">
        <f t="shared" si="7"/>
        <v>0.16135982762748391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127</v>
      </c>
      <c r="W88" s="112">
        <v>136</v>
      </c>
      <c r="X88" s="112">
        <v>145</v>
      </c>
      <c r="Y88" s="112">
        <v>143</v>
      </c>
      <c r="Z88" s="112">
        <v>143</v>
      </c>
    </row>
    <row r="89" spans="1:30" ht="15" customHeight="1" x14ac:dyDescent="0.25">
      <c r="A89" s="49" t="s">
        <v>6</v>
      </c>
      <c r="B89" s="49"/>
      <c r="C89" s="97" t="str">
        <f t="shared" si="3"/>
        <v>6,662</v>
      </c>
      <c r="D89" s="94">
        <f t="shared" si="4"/>
        <v>-6.561288398449161E-3</v>
      </c>
      <c r="E89" s="95">
        <f t="shared" si="5"/>
        <v>-6.561288398449161E-3</v>
      </c>
      <c r="F89" s="94">
        <f t="shared" si="6"/>
        <v>0.12476785412797575</v>
      </c>
      <c r="G89" s="95">
        <f t="shared" si="7"/>
        <v>0.12476785412797575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364</v>
      </c>
      <c r="W89" s="112">
        <v>363</v>
      </c>
      <c r="X89" s="112">
        <v>371</v>
      </c>
      <c r="Y89" s="112">
        <v>387</v>
      </c>
      <c r="Z89" s="112">
        <v>438</v>
      </c>
    </row>
    <row r="90" spans="1:30" ht="15" customHeight="1" x14ac:dyDescent="0.25">
      <c r="A90" s="49" t="s">
        <v>95</v>
      </c>
      <c r="B90" s="49"/>
      <c r="C90" s="97" t="str">
        <f t="shared" si="3"/>
        <v>$39,807</v>
      </c>
      <c r="D90" s="94">
        <f t="shared" si="4"/>
        <v>8.8217605248769759E-2</v>
      </c>
      <c r="E90" s="95">
        <f t="shared" si="5"/>
        <v>8.8217605248769759E-2</v>
      </c>
      <c r="F90" s="94">
        <f t="shared" si="6"/>
        <v>0.17767415936099629</v>
      </c>
      <c r="G90" s="95">
        <f t="shared" si="7"/>
        <v>0.17767415936099629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839</v>
      </c>
      <c r="W90" s="112">
        <v>881</v>
      </c>
      <c r="X90" s="112">
        <v>879</v>
      </c>
      <c r="Y90" s="112">
        <v>856</v>
      </c>
      <c r="Z90" s="112">
        <v>735</v>
      </c>
    </row>
    <row r="91" spans="1:30" ht="15" customHeight="1" x14ac:dyDescent="0.25">
      <c r="A91" s="49" t="s">
        <v>7</v>
      </c>
      <c r="B91" s="49"/>
      <c r="C91" s="97" t="str">
        <f t="shared" si="3"/>
        <v>$360.1 mil</v>
      </c>
      <c r="D91" s="94">
        <f t="shared" si="4"/>
        <v>-3.5979458740378778E-2</v>
      </c>
      <c r="E91" s="95">
        <f t="shared" si="5"/>
        <v>-3.5979458740378778E-2</v>
      </c>
      <c r="F91" s="94">
        <f t="shared" si="6"/>
        <v>0.18790799552011639</v>
      </c>
      <c r="G91" s="95">
        <f t="shared" si="7"/>
        <v>0.18790799552011639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3145</v>
      </c>
      <c r="W91" s="112">
        <v>3448</v>
      </c>
      <c r="X91" s="112">
        <v>3447</v>
      </c>
      <c r="Y91" s="112">
        <v>3514</v>
      </c>
      <c r="Z91" s="112">
        <v>3449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173</v>
      </c>
      <c r="W93" s="112">
        <v>165</v>
      </c>
      <c r="X93" s="112">
        <v>177</v>
      </c>
      <c r="Y93" s="112">
        <v>186</v>
      </c>
      <c r="Z93" s="112">
        <v>195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393</v>
      </c>
      <c r="W94" s="112">
        <v>424</v>
      </c>
      <c r="X94" s="112">
        <v>436</v>
      </c>
      <c r="Y94" s="112">
        <v>442</v>
      </c>
      <c r="Z94" s="112">
        <v>424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108</v>
      </c>
      <c r="W95" s="112">
        <v>106</v>
      </c>
      <c r="X95" s="112">
        <v>106</v>
      </c>
      <c r="Y95" s="112">
        <v>119</v>
      </c>
      <c r="Z95" s="112">
        <v>147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508</v>
      </c>
      <c r="W96" s="112">
        <v>543</v>
      </c>
      <c r="X96" s="112">
        <v>561</v>
      </c>
      <c r="Y96" s="112">
        <v>583</v>
      </c>
      <c r="Z96" s="112">
        <v>602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376</v>
      </c>
      <c r="W97" s="112">
        <v>383</v>
      </c>
      <c r="X97" s="112">
        <v>397</v>
      </c>
      <c r="Y97" s="112">
        <v>390</v>
      </c>
      <c r="Z97" s="112">
        <v>388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277</v>
      </c>
      <c r="W98" s="112">
        <v>292</v>
      </c>
      <c r="X98" s="112">
        <v>300</v>
      </c>
      <c r="Y98" s="112">
        <v>301</v>
      </c>
      <c r="Z98" s="112">
        <v>297</v>
      </c>
    </row>
    <row r="99" spans="1:32" ht="15" customHeight="1" x14ac:dyDescent="0.25">
      <c r="S99" s="115" t="s">
        <v>188</v>
      </c>
      <c r="T99" s="115"/>
      <c r="U99" s="112"/>
      <c r="V99" s="112">
        <v>31</v>
      </c>
      <c r="W99" s="112">
        <v>29</v>
      </c>
      <c r="X99" s="112">
        <v>41</v>
      </c>
      <c r="Y99" s="112">
        <v>40</v>
      </c>
      <c r="Z99" s="112">
        <v>57</v>
      </c>
    </row>
    <row r="100" spans="1:32" ht="15" customHeight="1" x14ac:dyDescent="0.25">
      <c r="S100" s="115" t="s">
        <v>58</v>
      </c>
      <c r="T100" s="115"/>
      <c r="U100" s="112"/>
      <c r="V100" s="112">
        <v>374</v>
      </c>
      <c r="W100" s="112">
        <v>403</v>
      </c>
      <c r="X100" s="112">
        <v>424</v>
      </c>
      <c r="Y100" s="112">
        <v>458</v>
      </c>
      <c r="Z100" s="112">
        <v>379</v>
      </c>
    </row>
    <row r="101" spans="1:32" x14ac:dyDescent="0.25">
      <c r="A101" s="18"/>
      <c r="S101" s="118" t="s">
        <v>53</v>
      </c>
      <c r="T101" s="118"/>
      <c r="U101" s="112"/>
      <c r="V101" s="112">
        <v>2777</v>
      </c>
      <c r="W101" s="112">
        <v>3046</v>
      </c>
      <c r="X101" s="112">
        <v>3099</v>
      </c>
      <c r="Y101" s="112">
        <v>3184</v>
      </c>
      <c r="Z101" s="112">
        <v>3207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6250</v>
      </c>
      <c r="W104" s="112">
        <v>6670</v>
      </c>
      <c r="X104" s="112">
        <v>6896</v>
      </c>
      <c r="Y104" s="112">
        <v>7227</v>
      </c>
      <c r="Z104" s="112">
        <v>7178</v>
      </c>
      <c r="AB104" s="109" t="str">
        <f>TEXT(Z104,"###,###")</f>
        <v>7,178</v>
      </c>
      <c r="AD104" s="130">
        <f>Z104/($Z$4)*100</f>
        <v>72.762290927521548</v>
      </c>
      <c r="AF104" s="109"/>
    </row>
    <row r="105" spans="1:32" x14ac:dyDescent="0.25">
      <c r="S105" s="115" t="s">
        <v>17</v>
      </c>
      <c r="T105" s="115"/>
      <c r="U105" s="112"/>
      <c r="V105" s="112">
        <v>1221</v>
      </c>
      <c r="W105" s="112">
        <v>1252</v>
      </c>
      <c r="X105" s="112">
        <v>1215</v>
      </c>
      <c r="Y105" s="112">
        <v>1366</v>
      </c>
      <c r="Z105" s="112">
        <v>1255</v>
      </c>
      <c r="AB105" s="109" t="str">
        <f>TEXT(Z105,"###,###")</f>
        <v>1,255</v>
      </c>
      <c r="AD105" s="130">
        <f>Z105/($Z$4)*100</f>
        <v>12.721743537759755</v>
      </c>
      <c r="AF105" s="109"/>
    </row>
    <row r="106" spans="1:32" x14ac:dyDescent="0.25">
      <c r="S106" s="118" t="s">
        <v>53</v>
      </c>
      <c r="T106" s="118"/>
      <c r="U106" s="120"/>
      <c r="V106" s="120">
        <v>7471</v>
      </c>
      <c r="W106" s="120">
        <v>7922</v>
      </c>
      <c r="X106" s="120">
        <v>8111</v>
      </c>
      <c r="Y106" s="120">
        <v>8593</v>
      </c>
      <c r="Z106" s="120">
        <v>8433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1315</v>
      </c>
      <c r="W108" s="112">
        <v>1389</v>
      </c>
      <c r="X108" s="112">
        <v>1450</v>
      </c>
      <c r="Y108" s="112">
        <v>1483</v>
      </c>
      <c r="Z108" s="112">
        <v>1457</v>
      </c>
      <c r="AB108" s="109" t="str">
        <f>TEXT(Z108,"###,###")</f>
        <v>1,457</v>
      </c>
      <c r="AD108" s="130">
        <f>Z108/($Z$4)*100</f>
        <v>14.769386720729852</v>
      </c>
      <c r="AF108" s="109"/>
    </row>
    <row r="109" spans="1:32" x14ac:dyDescent="0.25">
      <c r="S109" s="115" t="s">
        <v>20</v>
      </c>
      <c r="T109" s="115"/>
      <c r="U109" s="112"/>
      <c r="V109" s="112">
        <v>1555</v>
      </c>
      <c r="W109" s="112">
        <v>1701</v>
      </c>
      <c r="X109" s="112">
        <v>1855</v>
      </c>
      <c r="Y109" s="112">
        <v>2027</v>
      </c>
      <c r="Z109" s="112">
        <v>1842</v>
      </c>
      <c r="AB109" s="109" t="str">
        <f>TEXT(Z109,"###,###")</f>
        <v>1,842</v>
      </c>
      <c r="AD109" s="130">
        <f>Z109/($Z$4)*100</f>
        <v>18.672072985301572</v>
      </c>
      <c r="AF109" s="109"/>
    </row>
    <row r="110" spans="1:32" x14ac:dyDescent="0.25">
      <c r="S110" s="115" t="s">
        <v>21</v>
      </c>
      <c r="T110" s="115"/>
      <c r="U110" s="112"/>
      <c r="V110" s="112">
        <v>2122</v>
      </c>
      <c r="W110" s="112">
        <v>2062</v>
      </c>
      <c r="X110" s="112">
        <v>2238</v>
      </c>
      <c r="Y110" s="112">
        <v>2249</v>
      </c>
      <c r="Z110" s="112">
        <v>2384</v>
      </c>
      <c r="AB110" s="109" t="str">
        <f>TEXT(Z110,"###,###")</f>
        <v>2,384</v>
      </c>
      <c r="AD110" s="130">
        <f>Z110/($Z$4)*100</f>
        <v>24.166244298023315</v>
      </c>
      <c r="AF110" s="109"/>
    </row>
    <row r="111" spans="1:32" x14ac:dyDescent="0.25">
      <c r="S111" s="115" t="s">
        <v>22</v>
      </c>
      <c r="T111" s="115"/>
      <c r="U111" s="112"/>
      <c r="V111" s="112">
        <v>2364</v>
      </c>
      <c r="W111" s="112">
        <v>2500</v>
      </c>
      <c r="X111" s="112">
        <v>2568</v>
      </c>
      <c r="Y111" s="112">
        <v>2836</v>
      </c>
      <c r="Z111" s="112">
        <v>2742</v>
      </c>
      <c r="AB111" s="109" t="str">
        <f>TEXT(Z111,"###,###")</f>
        <v>2,742</v>
      </c>
      <c r="AD111" s="130">
        <f>Z111/($Z$4)*100</f>
        <v>27.795235681702991</v>
      </c>
      <c r="AF111" s="109"/>
    </row>
    <row r="112" spans="1:32" x14ac:dyDescent="0.25">
      <c r="S112" s="118" t="s">
        <v>53</v>
      </c>
      <c r="T112" s="118"/>
      <c r="U112" s="112"/>
      <c r="V112" s="112">
        <v>8866</v>
      </c>
      <c r="W112" s="112">
        <v>9316</v>
      </c>
      <c r="X112" s="112">
        <v>9737</v>
      </c>
      <c r="Y112" s="112">
        <v>10149</v>
      </c>
      <c r="Z112" s="112">
        <v>9865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43.58</v>
      </c>
      <c r="W118" s="131">
        <v>44.89</v>
      </c>
      <c r="X118" s="131">
        <v>44.95</v>
      </c>
      <c r="Y118" s="131">
        <v>44.86</v>
      </c>
      <c r="Z118" s="131">
        <v>44.68</v>
      </c>
      <c r="AB118" s="109" t="str">
        <f>TEXT(Z118,"##.0")</f>
        <v>44.7</v>
      </c>
    </row>
    <row r="120" spans="19:32" x14ac:dyDescent="0.25">
      <c r="S120" s="101" t="s">
        <v>97</v>
      </c>
      <c r="T120" s="112"/>
      <c r="U120" s="112"/>
      <c r="V120" s="112">
        <v>4578</v>
      </c>
      <c r="W120" s="112">
        <v>4831</v>
      </c>
      <c r="X120" s="112">
        <v>4885</v>
      </c>
      <c r="Y120" s="112">
        <v>5007</v>
      </c>
      <c r="Z120" s="112">
        <v>5030</v>
      </c>
      <c r="AB120" s="109" t="str">
        <f>TEXT(Z120,"###,###")</f>
        <v>5,030</v>
      </c>
    </row>
    <row r="121" spans="19:32" x14ac:dyDescent="0.25">
      <c r="S121" s="101" t="s">
        <v>98</v>
      </c>
      <c r="T121" s="112"/>
      <c r="U121" s="112"/>
      <c r="V121" s="112">
        <v>723</v>
      </c>
      <c r="W121" s="112">
        <v>1001</v>
      </c>
      <c r="X121" s="112">
        <v>988</v>
      </c>
      <c r="Y121" s="112">
        <v>985</v>
      </c>
      <c r="Z121" s="112">
        <v>971</v>
      </c>
      <c r="AB121" s="109" t="str">
        <f>TEXT(Z121,"###,###")</f>
        <v>971</v>
      </c>
    </row>
    <row r="122" spans="19:32" x14ac:dyDescent="0.25">
      <c r="S122" s="101" t="s">
        <v>99</v>
      </c>
      <c r="T122" s="112"/>
      <c r="U122" s="112"/>
      <c r="V122" s="112">
        <v>624</v>
      </c>
      <c r="W122" s="112">
        <v>662</v>
      </c>
      <c r="X122" s="112">
        <v>686</v>
      </c>
      <c r="Y122" s="112">
        <v>716</v>
      </c>
      <c r="Z122" s="112">
        <v>662</v>
      </c>
      <c r="AB122" s="109" t="str">
        <f>TEXT(Z122,"###,###")</f>
        <v>662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5202</v>
      </c>
      <c r="W124" s="112">
        <v>5493</v>
      </c>
      <c r="X124" s="112">
        <v>5571</v>
      </c>
      <c r="Y124" s="112">
        <v>5723</v>
      </c>
      <c r="Z124" s="112">
        <v>5692</v>
      </c>
      <c r="AB124" s="109" t="str">
        <f>TEXT(Z124,"###,###")</f>
        <v>5,692</v>
      </c>
      <c r="AD124" s="127">
        <f>Z124/$Z$7*100</f>
        <v>85.439807865505855</v>
      </c>
    </row>
    <row r="125" spans="19:32" x14ac:dyDescent="0.25">
      <c r="S125" s="101" t="s">
        <v>101</v>
      </c>
      <c r="T125" s="112"/>
      <c r="U125" s="112"/>
      <c r="V125" s="112">
        <v>1347</v>
      </c>
      <c r="W125" s="112">
        <v>1663</v>
      </c>
      <c r="X125" s="112">
        <v>1674</v>
      </c>
      <c r="Y125" s="112">
        <v>1701</v>
      </c>
      <c r="Z125" s="112">
        <v>1633</v>
      </c>
      <c r="AB125" s="109" t="str">
        <f>TEXT(Z125,"###,###")</f>
        <v>1,633</v>
      </c>
      <c r="AD125" s="127">
        <f>Z125/$Z$7*100</f>
        <v>24.512158510957672</v>
      </c>
    </row>
    <row r="127" spans="19:32" x14ac:dyDescent="0.25">
      <c r="S127" s="101" t="s">
        <v>102</v>
      </c>
      <c r="T127" s="112"/>
      <c r="U127" s="112"/>
      <c r="V127" s="112">
        <v>3147</v>
      </c>
      <c r="W127" s="112">
        <v>3444</v>
      </c>
      <c r="X127" s="112">
        <v>3453</v>
      </c>
      <c r="Y127" s="112">
        <v>3516</v>
      </c>
      <c r="Z127" s="112">
        <v>3443</v>
      </c>
      <c r="AB127" s="109" t="str">
        <f>TEXT(Z127,"###,###")</f>
        <v>3,443</v>
      </c>
      <c r="AD127" s="127">
        <f>Z127/$Z$7*100</f>
        <v>51.681176823776639</v>
      </c>
    </row>
    <row r="128" spans="19:32" x14ac:dyDescent="0.25">
      <c r="S128" s="101" t="s">
        <v>103</v>
      </c>
      <c r="T128" s="112"/>
      <c r="U128" s="112"/>
      <c r="V128" s="112">
        <v>2778</v>
      </c>
      <c r="W128" s="112">
        <v>3047</v>
      </c>
      <c r="X128" s="112">
        <v>3101</v>
      </c>
      <c r="Y128" s="112">
        <v>3183</v>
      </c>
      <c r="Z128" s="112">
        <v>3205</v>
      </c>
      <c r="AB128" s="109" t="str">
        <f>TEXT(Z128,"###,###")</f>
        <v>3,205</v>
      </c>
      <c r="AD128" s="127">
        <f>Z128/$Z$7*100</f>
        <v>48.108676073251274</v>
      </c>
    </row>
    <row r="130" spans="19:20" x14ac:dyDescent="0.25">
      <c r="S130" s="101" t="s">
        <v>261</v>
      </c>
      <c r="T130" s="127">
        <v>75.502851996397482</v>
      </c>
    </row>
    <row r="131" spans="19:20" x14ac:dyDescent="0.25">
      <c r="S131" s="101" t="s">
        <v>262</v>
      </c>
      <c r="T131" s="127">
        <v>14.575202641849295</v>
      </c>
    </row>
    <row r="132" spans="19:20" x14ac:dyDescent="0.25">
      <c r="S132" s="101" t="s">
        <v>263</v>
      </c>
      <c r="T132" s="127">
        <v>9.9369558691083757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6F82F7C-48A9-4CAE-B97C-A323EA380F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DB21B06-2F14-4C94-836E-5EC760BBE1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342D4CF-497A-4FE4-928B-453873CB82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837A5F18-FAE1-41B8-A69C-9F497A1040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F0952-FD2E-4689-B1FA-34E6F83ADDB4}">
  <sheetPr codeName="Sheet13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175</v>
      </c>
      <c r="T1" s="99"/>
      <c r="U1" s="99"/>
      <c r="V1" s="99"/>
      <c r="W1" s="99"/>
      <c r="X1" s="99"/>
      <c r="Y1" s="100" t="s">
        <v>253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175</v>
      </c>
      <c r="Y3" s="105" t="s">
        <v>253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10.66 West Torrens,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50711</v>
      </c>
      <c r="W4" s="108">
        <v>51936</v>
      </c>
      <c r="X4" s="108">
        <v>55460</v>
      </c>
      <c r="Y4" s="108">
        <v>61633</v>
      </c>
      <c r="Z4" s="108">
        <v>63429</v>
      </c>
      <c r="AB4" s="109" t="str">
        <f>TEXT(Z4,"###,###")</f>
        <v>63,429</v>
      </c>
      <c r="AD4" s="110">
        <f>Z4/Y4-1</f>
        <v>2.9140233316567343E-2</v>
      </c>
      <c r="AF4" s="110">
        <f>Z4/V4-1</f>
        <v>0.25079371339551582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25667</v>
      </c>
      <c r="W5" s="108">
        <v>26256</v>
      </c>
      <c r="X5" s="108">
        <v>27875</v>
      </c>
      <c r="Y5" s="108">
        <v>30695</v>
      </c>
      <c r="Z5" s="108">
        <v>31720</v>
      </c>
      <c r="AB5" s="109" t="str">
        <f>TEXT(Z5,"###,###")</f>
        <v>31,720</v>
      </c>
      <c r="AD5" s="110">
        <f t="shared" ref="AD5:AD9" si="0">Z5/Y5-1</f>
        <v>3.3393060759081328E-2</v>
      </c>
      <c r="AF5" s="110">
        <f t="shared" ref="AF5:AF9" si="1">Z5/V5-1</f>
        <v>0.23582810612849192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25045</v>
      </c>
      <c r="W6" s="108">
        <v>25684</v>
      </c>
      <c r="X6" s="108">
        <v>27558</v>
      </c>
      <c r="Y6" s="108">
        <v>30908</v>
      </c>
      <c r="Z6" s="108">
        <v>31681</v>
      </c>
      <c r="AB6" s="109" t="str">
        <f>TEXT(Z6,"###,###")</f>
        <v>31,681</v>
      </c>
      <c r="AD6" s="110">
        <f t="shared" si="0"/>
        <v>2.5009706224925488E-2</v>
      </c>
      <c r="AF6" s="110">
        <f t="shared" si="1"/>
        <v>0.2649630664803353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34813</v>
      </c>
      <c r="W7" s="108">
        <v>35749</v>
      </c>
      <c r="X7" s="108">
        <v>36339</v>
      </c>
      <c r="Y7" s="108">
        <v>37941</v>
      </c>
      <c r="Z7" s="108">
        <v>39120</v>
      </c>
      <c r="AB7" s="109" t="str">
        <f>TEXT(Z7,"###,###")</f>
        <v>39,120</v>
      </c>
      <c r="AD7" s="110">
        <f t="shared" si="0"/>
        <v>3.1074563137502897E-2</v>
      </c>
      <c r="AF7" s="110">
        <f t="shared" si="1"/>
        <v>0.12371815126533181</v>
      </c>
    </row>
    <row r="8" spans="1:32" ht="17.25" customHeight="1" x14ac:dyDescent="0.25">
      <c r="A8" s="62" t="s">
        <v>12</v>
      </c>
      <c r="B8" s="63"/>
      <c r="C8" s="29"/>
      <c r="D8" s="64" t="str">
        <f>AB4</f>
        <v>63,429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39,120</v>
      </c>
      <c r="P8" s="65"/>
      <c r="S8" s="107" t="s">
        <v>82</v>
      </c>
      <c r="T8" s="108"/>
      <c r="U8" s="108"/>
      <c r="V8" s="108">
        <v>42458.63</v>
      </c>
      <c r="W8" s="108">
        <v>41960.91</v>
      </c>
      <c r="X8" s="108">
        <v>43935.38</v>
      </c>
      <c r="Y8" s="108">
        <v>44528</v>
      </c>
      <c r="Z8" s="108">
        <v>46036</v>
      </c>
      <c r="AB8" s="109" t="str">
        <f>TEXT(Z8,"$###,###")</f>
        <v>$46,036</v>
      </c>
      <c r="AD8" s="110">
        <f t="shared" si="0"/>
        <v>3.3866331297161434E-2</v>
      </c>
      <c r="AF8" s="110">
        <f t="shared" si="1"/>
        <v>8.4255426988576909E-2</v>
      </c>
    </row>
    <row r="9" spans="1:32" x14ac:dyDescent="0.25">
      <c r="A9" s="30" t="s">
        <v>14</v>
      </c>
      <c r="B9" s="69"/>
      <c r="C9" s="70"/>
      <c r="D9" s="71">
        <f>AD104</f>
        <v>77.745195415346288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50.598159509202453</v>
      </c>
      <c r="P9" s="72" t="s">
        <v>83</v>
      </c>
      <c r="S9" s="107" t="s">
        <v>7</v>
      </c>
      <c r="T9" s="108"/>
      <c r="U9" s="108"/>
      <c r="V9" s="108">
        <v>1969990453</v>
      </c>
      <c r="W9" s="108">
        <v>2071002653</v>
      </c>
      <c r="X9" s="108">
        <v>2241175715</v>
      </c>
      <c r="Y9" s="108">
        <v>2461468155</v>
      </c>
      <c r="Z9" s="108">
        <v>2670590112</v>
      </c>
      <c r="AB9" s="109" t="str">
        <f>TEXT(Z9/1000000,"$#,###.0")&amp;" mil"</f>
        <v>$2,670.6 mil</v>
      </c>
      <c r="AD9" s="110">
        <f t="shared" si="0"/>
        <v>8.4958221610630602E-2</v>
      </c>
      <c r="AF9" s="110">
        <f t="shared" si="1"/>
        <v>0.35563606815103688</v>
      </c>
    </row>
    <row r="10" spans="1:32" x14ac:dyDescent="0.25">
      <c r="A10" s="30" t="s">
        <v>17</v>
      </c>
      <c r="B10" s="69"/>
      <c r="C10" s="70"/>
      <c r="D10" s="71">
        <f>AD105</f>
        <v>16.484573302432644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49.345603271983641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84.412065439672801</v>
      </c>
      <c r="P11" s="72" t="s">
        <v>83</v>
      </c>
      <c r="S11" s="107" t="s">
        <v>29</v>
      </c>
      <c r="T11" s="112"/>
      <c r="U11" s="112"/>
      <c r="V11" s="112">
        <v>45351</v>
      </c>
      <c r="W11" s="112">
        <v>46250</v>
      </c>
      <c r="X11" s="112">
        <v>49459</v>
      </c>
      <c r="Y11" s="112">
        <v>55510</v>
      </c>
      <c r="Z11" s="112">
        <v>57325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5.9228016359918199</v>
      </c>
      <c r="P12" s="72" t="s">
        <v>83</v>
      </c>
      <c r="S12" s="107" t="s">
        <v>30</v>
      </c>
      <c r="T12" s="112"/>
      <c r="U12" s="112"/>
      <c r="V12" s="112">
        <v>5365</v>
      </c>
      <c r="W12" s="112">
        <v>5687</v>
      </c>
      <c r="X12" s="112">
        <v>6001</v>
      </c>
      <c r="Y12" s="112">
        <v>6119</v>
      </c>
      <c r="Z12" s="112">
        <v>6095</v>
      </c>
    </row>
    <row r="13" spans="1:32" ht="15" customHeight="1" x14ac:dyDescent="0.25">
      <c r="A13" s="30" t="s">
        <v>19</v>
      </c>
      <c r="B13" s="70"/>
      <c r="C13" s="70"/>
      <c r="D13" s="71">
        <f>AD108</f>
        <v>11.378076274259408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9.6676891615541916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12.842706017752132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39.1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21.758186318560909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24.380144164408772</v>
      </c>
      <c r="P15" s="72" t="s">
        <v>83</v>
      </c>
      <c r="S15" s="115" t="s">
        <v>59</v>
      </c>
      <c r="T15" s="115"/>
      <c r="U15" s="116"/>
      <c r="V15" s="116">
        <v>322</v>
      </c>
      <c r="W15" s="116">
        <v>309</v>
      </c>
      <c r="X15" s="116">
        <v>353</v>
      </c>
      <c r="Y15" s="112">
        <v>331</v>
      </c>
      <c r="Z15" s="112">
        <v>326</v>
      </c>
      <c r="AB15" s="117">
        <f t="shared" ref="AB15:AB34" si="2">IF(Z15="np",0,Z15/$Z$34)</f>
        <v>5.1398480118563369E-3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48.246070409434175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75.619855835591238</v>
      </c>
      <c r="P16" s="37" t="s">
        <v>83</v>
      </c>
      <c r="S16" s="115" t="s">
        <v>60</v>
      </c>
      <c r="T16" s="115"/>
      <c r="U16" s="116"/>
      <c r="V16" s="116">
        <v>313</v>
      </c>
      <c r="W16" s="116">
        <v>320</v>
      </c>
      <c r="X16" s="116">
        <v>328</v>
      </c>
      <c r="Y16" s="112">
        <v>354</v>
      </c>
      <c r="Z16" s="112">
        <v>364</v>
      </c>
      <c r="AB16" s="117">
        <f t="shared" si="2"/>
        <v>5.7389713997414308E-3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2495</v>
      </c>
      <c r="W17" s="116">
        <v>2482</v>
      </c>
      <c r="X17" s="116">
        <v>2534</v>
      </c>
      <c r="Y17" s="112">
        <v>2669</v>
      </c>
      <c r="Z17" s="112">
        <v>2810</v>
      </c>
      <c r="AB17" s="117">
        <f t="shared" si="2"/>
        <v>4.4303597893608299E-2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392</v>
      </c>
      <c r="W18" s="116">
        <v>289</v>
      </c>
      <c r="X18" s="116">
        <v>396</v>
      </c>
      <c r="Y18" s="112">
        <v>419</v>
      </c>
      <c r="Z18" s="112">
        <v>467</v>
      </c>
      <c r="AB18" s="117">
        <f t="shared" si="2"/>
        <v>7.362911109008924E-3</v>
      </c>
    </row>
    <row r="19" spans="1:28" x14ac:dyDescent="0.25">
      <c r="A19" s="61" t="str">
        <f>$S$1&amp;" ("&amp;$V$2&amp;" to "&amp;$Z$2&amp;")"</f>
        <v>West Torrens (2018-19 to 2022-23)</v>
      </c>
      <c r="B19" s="61"/>
      <c r="C19" s="61"/>
      <c r="D19" s="61"/>
      <c r="E19" s="61"/>
      <c r="F19" s="61"/>
      <c r="G19" s="61" t="str">
        <f>$S$1&amp;" ("&amp;$V$2&amp;" to "&amp;$Z$2&amp;")"</f>
        <v>West Torrens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2646</v>
      </c>
      <c r="W19" s="116">
        <v>2689</v>
      </c>
      <c r="X19" s="116">
        <v>2912</v>
      </c>
      <c r="Y19" s="112">
        <v>3098</v>
      </c>
      <c r="Z19" s="112">
        <v>3103</v>
      </c>
      <c r="AB19" s="117">
        <f t="shared" si="2"/>
        <v>4.8923154542301263E-2</v>
      </c>
    </row>
    <row r="20" spans="1:28" x14ac:dyDescent="0.25">
      <c r="S20" s="115" t="s">
        <v>64</v>
      </c>
      <c r="T20" s="115"/>
      <c r="U20" s="116"/>
      <c r="V20" s="116">
        <v>1706</v>
      </c>
      <c r="W20" s="116">
        <v>1651</v>
      </c>
      <c r="X20" s="116">
        <v>1703</v>
      </c>
      <c r="Y20" s="112">
        <v>1786</v>
      </c>
      <c r="Z20" s="112">
        <v>1884</v>
      </c>
      <c r="AB20" s="117">
        <f t="shared" si="2"/>
        <v>2.9703906915145208E-2</v>
      </c>
    </row>
    <row r="21" spans="1:28" x14ac:dyDescent="0.25">
      <c r="S21" s="115" t="s">
        <v>65</v>
      </c>
      <c r="T21" s="115"/>
      <c r="U21" s="116"/>
      <c r="V21" s="116">
        <v>4186</v>
      </c>
      <c r="W21" s="116">
        <v>4583</v>
      </c>
      <c r="X21" s="116">
        <v>4758</v>
      </c>
      <c r="Y21" s="112">
        <v>5348</v>
      </c>
      <c r="Z21" s="112">
        <v>5361</v>
      </c>
      <c r="AB21" s="117">
        <f t="shared" si="2"/>
        <v>8.4523696906631349E-2</v>
      </c>
    </row>
    <row r="22" spans="1:28" x14ac:dyDescent="0.25">
      <c r="S22" s="115" t="s">
        <v>66</v>
      </c>
      <c r="T22" s="115"/>
      <c r="U22" s="116"/>
      <c r="V22" s="116">
        <v>4759</v>
      </c>
      <c r="W22" s="116">
        <v>4855</v>
      </c>
      <c r="X22" s="116">
        <v>5244</v>
      </c>
      <c r="Y22" s="112">
        <v>5713</v>
      </c>
      <c r="Z22" s="112">
        <v>6081</v>
      </c>
      <c r="AB22" s="117">
        <f t="shared" si="2"/>
        <v>9.5875508466559456E-2</v>
      </c>
    </row>
    <row r="23" spans="1:28" x14ac:dyDescent="0.25">
      <c r="S23" s="115" t="s">
        <v>67</v>
      </c>
      <c r="T23" s="115"/>
      <c r="U23" s="116"/>
      <c r="V23" s="116">
        <v>2098</v>
      </c>
      <c r="W23" s="116">
        <v>2305</v>
      </c>
      <c r="X23" s="116">
        <v>2444</v>
      </c>
      <c r="Y23" s="112">
        <v>2660</v>
      </c>
      <c r="Z23" s="112">
        <v>2650</v>
      </c>
      <c r="AB23" s="117">
        <f t="shared" si="2"/>
        <v>4.1780973102513164E-2</v>
      </c>
    </row>
    <row r="24" spans="1:28" x14ac:dyDescent="0.25">
      <c r="S24" s="115" t="s">
        <v>68</v>
      </c>
      <c r="T24" s="115"/>
      <c r="U24" s="116"/>
      <c r="V24" s="116">
        <v>832</v>
      </c>
      <c r="W24" s="116">
        <v>752</v>
      </c>
      <c r="X24" s="116">
        <v>674</v>
      </c>
      <c r="Y24" s="112">
        <v>785</v>
      </c>
      <c r="Z24" s="112">
        <v>759</v>
      </c>
      <c r="AB24" s="117">
        <f t="shared" si="2"/>
        <v>1.1966701352757543E-2</v>
      </c>
    </row>
    <row r="25" spans="1:28" x14ac:dyDescent="0.25">
      <c r="S25" s="115" t="s">
        <v>69</v>
      </c>
      <c r="T25" s="115"/>
      <c r="U25" s="116"/>
      <c r="V25" s="116">
        <v>1721</v>
      </c>
      <c r="W25" s="116">
        <v>1913</v>
      </c>
      <c r="X25" s="116">
        <v>2059</v>
      </c>
      <c r="Y25" s="112">
        <v>2282</v>
      </c>
      <c r="Z25" s="112">
        <v>2352</v>
      </c>
      <c r="AB25" s="117">
        <f t="shared" si="2"/>
        <v>3.7082584429098474E-2</v>
      </c>
    </row>
    <row r="26" spans="1:28" x14ac:dyDescent="0.25">
      <c r="S26" s="115" t="s">
        <v>70</v>
      </c>
      <c r="T26" s="115"/>
      <c r="U26" s="116"/>
      <c r="V26" s="116">
        <v>829</v>
      </c>
      <c r="W26" s="116">
        <v>846</v>
      </c>
      <c r="X26" s="116">
        <v>881</v>
      </c>
      <c r="Y26" s="112">
        <v>945</v>
      </c>
      <c r="Z26" s="112">
        <v>1019</v>
      </c>
      <c r="AB26" s="117">
        <f t="shared" si="2"/>
        <v>1.6065966638287139E-2</v>
      </c>
    </row>
    <row r="27" spans="1:28" x14ac:dyDescent="0.25">
      <c r="S27" s="115" t="s">
        <v>71</v>
      </c>
      <c r="T27" s="115"/>
      <c r="U27" s="116"/>
      <c r="V27" s="116">
        <v>3737</v>
      </c>
      <c r="W27" s="116">
        <v>3846</v>
      </c>
      <c r="X27" s="116">
        <v>4080</v>
      </c>
      <c r="Y27" s="112">
        <v>4672</v>
      </c>
      <c r="Z27" s="112">
        <v>4809</v>
      </c>
      <c r="AB27" s="117">
        <f t="shared" si="2"/>
        <v>7.5820641377353129E-2</v>
      </c>
    </row>
    <row r="28" spans="1:28" x14ac:dyDescent="0.25">
      <c r="S28" s="115" t="s">
        <v>72</v>
      </c>
      <c r="T28" s="115"/>
      <c r="U28" s="116"/>
      <c r="V28" s="116">
        <v>5221</v>
      </c>
      <c r="W28" s="116">
        <v>5676</v>
      </c>
      <c r="X28" s="116">
        <v>6287</v>
      </c>
      <c r="Y28" s="112">
        <v>6866</v>
      </c>
      <c r="Z28" s="112">
        <v>6925</v>
      </c>
      <c r="AB28" s="117">
        <f t="shared" si="2"/>
        <v>0.10918235423958629</v>
      </c>
    </row>
    <row r="29" spans="1:28" x14ac:dyDescent="0.25">
      <c r="S29" s="115" t="s">
        <v>73</v>
      </c>
      <c r="T29" s="115"/>
      <c r="U29" s="116"/>
      <c r="V29" s="116">
        <v>3424</v>
      </c>
      <c r="W29" s="116">
        <v>3006</v>
      </c>
      <c r="X29" s="116">
        <v>3062</v>
      </c>
      <c r="Y29" s="112">
        <v>3711</v>
      </c>
      <c r="Z29" s="112">
        <v>3666</v>
      </c>
      <c r="AB29" s="117">
        <f t="shared" si="2"/>
        <v>5.7799640525967269E-2</v>
      </c>
    </row>
    <row r="30" spans="1:28" x14ac:dyDescent="0.25">
      <c r="S30" s="115" t="s">
        <v>74</v>
      </c>
      <c r="T30" s="115"/>
      <c r="U30" s="116"/>
      <c r="V30" s="116">
        <v>4160</v>
      </c>
      <c r="W30" s="116">
        <v>4335</v>
      </c>
      <c r="X30" s="116">
        <v>4349</v>
      </c>
      <c r="Y30" s="112">
        <v>4693</v>
      </c>
      <c r="Z30" s="112">
        <v>4820</v>
      </c>
      <c r="AB30" s="117">
        <f t="shared" si="2"/>
        <v>7.5994071831740923E-2</v>
      </c>
    </row>
    <row r="31" spans="1:28" x14ac:dyDescent="0.25">
      <c r="S31" s="115" t="s">
        <v>75</v>
      </c>
      <c r="T31" s="115"/>
      <c r="U31" s="116"/>
      <c r="V31" s="116">
        <v>6916</v>
      </c>
      <c r="W31" s="116">
        <v>7503</v>
      </c>
      <c r="X31" s="116">
        <v>9035</v>
      </c>
      <c r="Y31" s="112">
        <v>10692</v>
      </c>
      <c r="Z31" s="112">
        <v>11293</v>
      </c>
      <c r="AB31" s="117">
        <f t="shared" si="2"/>
        <v>0.17805001103648346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1305</v>
      </c>
      <c r="W32" s="116">
        <v>1239</v>
      </c>
      <c r="X32" s="116">
        <v>1277</v>
      </c>
      <c r="Y32" s="112">
        <v>1455</v>
      </c>
      <c r="Z32" s="112">
        <v>1832</v>
      </c>
      <c r="AB32" s="117">
        <f t="shared" si="2"/>
        <v>2.8884053858039289E-2</v>
      </c>
    </row>
    <row r="33" spans="19:32" x14ac:dyDescent="0.25">
      <c r="S33" s="115" t="s">
        <v>77</v>
      </c>
      <c r="T33" s="115"/>
      <c r="U33" s="116"/>
      <c r="V33" s="116">
        <v>1803</v>
      </c>
      <c r="W33" s="116">
        <v>1911</v>
      </c>
      <c r="X33" s="116">
        <v>2017</v>
      </c>
      <c r="Y33" s="112">
        <v>2181</v>
      </c>
      <c r="Z33" s="112">
        <v>2041</v>
      </c>
      <c r="AB33" s="117">
        <f t="shared" si="2"/>
        <v>3.2179232491407313E-2</v>
      </c>
    </row>
    <row r="34" spans="19:32" x14ac:dyDescent="0.25">
      <c r="S34" s="118" t="s">
        <v>53</v>
      </c>
      <c r="T34" s="118"/>
      <c r="U34" s="119"/>
      <c r="V34" s="119">
        <v>50714</v>
      </c>
      <c r="W34" s="119">
        <v>51940</v>
      </c>
      <c r="X34" s="119">
        <v>55460</v>
      </c>
      <c r="Y34" s="120">
        <v>61632</v>
      </c>
      <c r="Z34" s="120">
        <v>63426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28425</v>
      </c>
      <c r="W37" s="112">
        <v>28949</v>
      </c>
      <c r="X37" s="112">
        <v>28848</v>
      </c>
      <c r="Y37" s="112">
        <v>28970</v>
      </c>
      <c r="Z37" s="112">
        <v>29584</v>
      </c>
      <c r="AB37" s="132">
        <f>Z37/Z40*100</f>
        <v>75.619855835591238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6390</v>
      </c>
      <c r="W38" s="112">
        <v>6804</v>
      </c>
      <c r="X38" s="112">
        <v>7495</v>
      </c>
      <c r="Y38" s="112">
        <v>8972</v>
      </c>
      <c r="Z38" s="112">
        <v>9538</v>
      </c>
      <c r="AB38" s="132">
        <f>Z38/Z40*100</f>
        <v>24.380144164408772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34815</v>
      </c>
      <c r="W40" s="112">
        <v>35753</v>
      </c>
      <c r="X40" s="112">
        <v>36343</v>
      </c>
      <c r="Y40" s="112">
        <v>37942</v>
      </c>
      <c r="Z40" s="112">
        <v>39122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14</v>
      </c>
      <c r="W44" s="112">
        <v>10</v>
      </c>
      <c r="X44" s="112">
        <v>19</v>
      </c>
      <c r="Y44" s="112">
        <v>31</v>
      </c>
      <c r="Z44" s="112">
        <v>33</v>
      </c>
    </row>
    <row r="45" spans="19:32" x14ac:dyDescent="0.25">
      <c r="S45" s="115" t="s">
        <v>37</v>
      </c>
      <c r="T45" s="115"/>
      <c r="U45" s="112"/>
      <c r="V45" s="112">
        <v>265</v>
      </c>
      <c r="W45" s="112">
        <v>295</v>
      </c>
      <c r="X45" s="112">
        <v>416</v>
      </c>
      <c r="Y45" s="112">
        <v>492</v>
      </c>
      <c r="Z45" s="112">
        <v>540</v>
      </c>
    </row>
    <row r="46" spans="19:32" x14ac:dyDescent="0.25">
      <c r="S46" s="115" t="s">
        <v>38</v>
      </c>
      <c r="T46" s="115"/>
      <c r="U46" s="112"/>
      <c r="V46" s="112">
        <v>1209</v>
      </c>
      <c r="W46" s="112">
        <v>1110</v>
      </c>
      <c r="X46" s="112">
        <v>1219</v>
      </c>
      <c r="Y46" s="112">
        <v>1406</v>
      </c>
      <c r="Z46" s="112">
        <v>1545</v>
      </c>
    </row>
    <row r="47" spans="19:32" x14ac:dyDescent="0.25">
      <c r="S47" s="115" t="s">
        <v>39</v>
      </c>
      <c r="T47" s="115"/>
      <c r="U47" s="112"/>
      <c r="V47" s="112">
        <v>2717</v>
      </c>
      <c r="W47" s="112">
        <v>2695</v>
      </c>
      <c r="X47" s="112">
        <v>2917</v>
      </c>
      <c r="Y47" s="112">
        <v>3277</v>
      </c>
      <c r="Z47" s="112">
        <v>3338</v>
      </c>
    </row>
    <row r="48" spans="19:32" x14ac:dyDescent="0.25">
      <c r="S48" s="115" t="s">
        <v>40</v>
      </c>
      <c r="T48" s="115"/>
      <c r="U48" s="112"/>
      <c r="V48" s="112">
        <v>4122</v>
      </c>
      <c r="W48" s="112">
        <v>4267</v>
      </c>
      <c r="X48" s="112">
        <v>4851</v>
      </c>
      <c r="Y48" s="112">
        <v>5373</v>
      </c>
      <c r="Z48" s="112">
        <v>5636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3875</v>
      </c>
      <c r="W49" s="112">
        <v>4071</v>
      </c>
      <c r="X49" s="112">
        <v>4263</v>
      </c>
      <c r="Y49" s="112">
        <v>4699</v>
      </c>
      <c r="Z49" s="112">
        <v>4944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West Torrens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3183</v>
      </c>
      <c r="W50" s="112">
        <v>3388</v>
      </c>
      <c r="X50" s="112">
        <v>3546</v>
      </c>
      <c r="Y50" s="112">
        <v>3849</v>
      </c>
      <c r="Z50" s="112">
        <v>3892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2356</v>
      </c>
      <c r="W51" s="112">
        <v>2387</v>
      </c>
      <c r="X51" s="112">
        <v>2554</v>
      </c>
      <c r="Y51" s="112">
        <v>2823</v>
      </c>
      <c r="Z51" s="112">
        <v>2954</v>
      </c>
    </row>
    <row r="52" spans="1:26" ht="15" customHeight="1" x14ac:dyDescent="0.25">
      <c r="S52" s="115" t="s">
        <v>44</v>
      </c>
      <c r="T52" s="115"/>
      <c r="U52" s="112"/>
      <c r="V52" s="112">
        <v>2146</v>
      </c>
      <c r="W52" s="112">
        <v>2154</v>
      </c>
      <c r="X52" s="112">
        <v>2081</v>
      </c>
      <c r="Y52" s="112">
        <v>2197</v>
      </c>
      <c r="Z52" s="112">
        <v>2199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1894</v>
      </c>
      <c r="W53" s="112">
        <v>1916</v>
      </c>
      <c r="X53" s="112">
        <v>1961</v>
      </c>
      <c r="Y53" s="112">
        <v>2133</v>
      </c>
      <c r="Z53" s="112">
        <v>2164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1684</v>
      </c>
      <c r="W54" s="112">
        <v>1698</v>
      </c>
      <c r="X54" s="112">
        <v>1723</v>
      </c>
      <c r="Y54" s="112">
        <v>1868</v>
      </c>
      <c r="Z54" s="112">
        <v>1828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1159</v>
      </c>
      <c r="W55" s="112">
        <v>1236</v>
      </c>
      <c r="X55" s="112">
        <v>1279</v>
      </c>
      <c r="Y55" s="112">
        <v>1358</v>
      </c>
      <c r="Z55" s="112">
        <v>1446</v>
      </c>
    </row>
    <row r="56" spans="1:26" ht="15" customHeight="1" x14ac:dyDescent="0.25">
      <c r="S56" s="115" t="s">
        <v>48</v>
      </c>
      <c r="T56" s="115"/>
      <c r="U56" s="112"/>
      <c r="V56" s="112">
        <v>601</v>
      </c>
      <c r="W56" s="112">
        <v>607</v>
      </c>
      <c r="X56" s="112">
        <v>621</v>
      </c>
      <c r="Y56" s="112">
        <v>712</v>
      </c>
      <c r="Z56" s="112">
        <v>712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234</v>
      </c>
      <c r="W57" s="112">
        <v>220</v>
      </c>
      <c r="X57" s="112">
        <v>235</v>
      </c>
      <c r="Y57" s="112">
        <v>274</v>
      </c>
      <c r="Z57" s="112">
        <v>285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100</v>
      </c>
      <c r="W58" s="112">
        <v>96</v>
      </c>
      <c r="X58" s="112">
        <v>94</v>
      </c>
      <c r="Y58" s="112">
        <v>126</v>
      </c>
      <c r="Z58" s="112">
        <v>104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60</v>
      </c>
      <c r="W59" s="112">
        <v>56</v>
      </c>
      <c r="X59" s="112">
        <v>60</v>
      </c>
      <c r="Y59" s="112">
        <v>44</v>
      </c>
      <c r="Z59" s="112">
        <v>55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53</v>
      </c>
      <c r="W60" s="112">
        <v>45</v>
      </c>
      <c r="X60" s="112">
        <v>36</v>
      </c>
      <c r="Y60" s="112">
        <v>30</v>
      </c>
      <c r="Z60" s="112">
        <v>30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25664</v>
      </c>
      <c r="W61" s="112">
        <v>26255</v>
      </c>
      <c r="X61" s="112">
        <v>27875</v>
      </c>
      <c r="Y61" s="112">
        <v>30693</v>
      </c>
      <c r="Z61" s="112">
        <v>31718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15</v>
      </c>
      <c r="W63" s="112">
        <v>20</v>
      </c>
      <c r="X63" s="112">
        <v>40</v>
      </c>
      <c r="Y63" s="112">
        <v>60</v>
      </c>
      <c r="Z63" s="112">
        <v>48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370</v>
      </c>
      <c r="W64" s="112">
        <v>387</v>
      </c>
      <c r="X64" s="112">
        <v>480</v>
      </c>
      <c r="Y64" s="112">
        <v>626</v>
      </c>
      <c r="Z64" s="112">
        <v>680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West Torrens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1451</v>
      </c>
      <c r="W65" s="112">
        <v>1200</v>
      </c>
      <c r="X65" s="112">
        <v>1314</v>
      </c>
      <c r="Y65" s="112">
        <v>1467</v>
      </c>
      <c r="Z65" s="112">
        <v>1605</v>
      </c>
    </row>
    <row r="66" spans="1:26" x14ac:dyDescent="0.25">
      <c r="S66" s="115" t="s">
        <v>39</v>
      </c>
      <c r="T66" s="115"/>
      <c r="U66" s="112"/>
      <c r="V66" s="112">
        <v>3009</v>
      </c>
      <c r="W66" s="112">
        <v>3191</v>
      </c>
      <c r="X66" s="112">
        <v>3419</v>
      </c>
      <c r="Y66" s="112">
        <v>3776</v>
      </c>
      <c r="Z66" s="112">
        <v>3734</v>
      </c>
    </row>
    <row r="67" spans="1:26" x14ac:dyDescent="0.25">
      <c r="S67" s="115" t="s">
        <v>40</v>
      </c>
      <c r="T67" s="115"/>
      <c r="U67" s="112"/>
      <c r="V67" s="112">
        <v>3947</v>
      </c>
      <c r="W67" s="112">
        <v>4366</v>
      </c>
      <c r="X67" s="112">
        <v>4764</v>
      </c>
      <c r="Y67" s="112">
        <v>5669</v>
      </c>
      <c r="Z67" s="112">
        <v>5816</v>
      </c>
    </row>
    <row r="68" spans="1:26" x14ac:dyDescent="0.25">
      <c r="S68" s="115" t="s">
        <v>41</v>
      </c>
      <c r="T68" s="115"/>
      <c r="U68" s="112"/>
      <c r="V68" s="112">
        <v>3407</v>
      </c>
      <c r="W68" s="112">
        <v>3597</v>
      </c>
      <c r="X68" s="112">
        <v>4059</v>
      </c>
      <c r="Y68" s="112">
        <v>4541</v>
      </c>
      <c r="Z68" s="112">
        <v>4733</v>
      </c>
    </row>
    <row r="69" spans="1:26" x14ac:dyDescent="0.25">
      <c r="S69" s="115" t="s">
        <v>42</v>
      </c>
      <c r="T69" s="115"/>
      <c r="U69" s="112"/>
      <c r="V69" s="112">
        <v>2679</v>
      </c>
      <c r="W69" s="112">
        <v>2840</v>
      </c>
      <c r="X69" s="112">
        <v>2995</v>
      </c>
      <c r="Y69" s="112">
        <v>3454</v>
      </c>
      <c r="Z69" s="112">
        <v>3560</v>
      </c>
    </row>
    <row r="70" spans="1:26" x14ac:dyDescent="0.25">
      <c r="S70" s="115" t="s">
        <v>43</v>
      </c>
      <c r="T70" s="115"/>
      <c r="U70" s="112"/>
      <c r="V70" s="112">
        <v>2167</v>
      </c>
      <c r="W70" s="112">
        <v>2177</v>
      </c>
      <c r="X70" s="112">
        <v>2426</v>
      </c>
      <c r="Y70" s="112">
        <v>2612</v>
      </c>
      <c r="Z70" s="112">
        <v>2806</v>
      </c>
    </row>
    <row r="71" spans="1:26" x14ac:dyDescent="0.25">
      <c r="S71" s="115" t="s">
        <v>44</v>
      </c>
      <c r="T71" s="115"/>
      <c r="U71" s="112"/>
      <c r="V71" s="112">
        <v>2247</v>
      </c>
      <c r="W71" s="112">
        <v>2179</v>
      </c>
      <c r="X71" s="112">
        <v>2112</v>
      </c>
      <c r="Y71" s="112">
        <v>2262</v>
      </c>
      <c r="Z71" s="112">
        <v>2222</v>
      </c>
    </row>
    <row r="72" spans="1:26" x14ac:dyDescent="0.25">
      <c r="S72" s="115" t="s">
        <v>45</v>
      </c>
      <c r="T72" s="115"/>
      <c r="U72" s="112"/>
      <c r="V72" s="112">
        <v>1867</v>
      </c>
      <c r="W72" s="112">
        <v>1883</v>
      </c>
      <c r="X72" s="112">
        <v>2001</v>
      </c>
      <c r="Y72" s="112">
        <v>2165</v>
      </c>
      <c r="Z72" s="112">
        <v>2243</v>
      </c>
    </row>
    <row r="73" spans="1:26" x14ac:dyDescent="0.25">
      <c r="S73" s="115" t="s">
        <v>46</v>
      </c>
      <c r="T73" s="115"/>
      <c r="U73" s="112"/>
      <c r="V73" s="112">
        <v>1759</v>
      </c>
      <c r="W73" s="112">
        <v>1693</v>
      </c>
      <c r="X73" s="112">
        <v>1759</v>
      </c>
      <c r="Y73" s="112">
        <v>1847</v>
      </c>
      <c r="Z73" s="112">
        <v>1822</v>
      </c>
    </row>
    <row r="74" spans="1:26" x14ac:dyDescent="0.25">
      <c r="S74" s="115" t="s">
        <v>47</v>
      </c>
      <c r="T74" s="115"/>
      <c r="U74" s="112"/>
      <c r="V74" s="112">
        <v>1167</v>
      </c>
      <c r="W74" s="112">
        <v>1169</v>
      </c>
      <c r="X74" s="112">
        <v>1182</v>
      </c>
      <c r="Y74" s="112">
        <v>1364</v>
      </c>
      <c r="Z74" s="112">
        <v>1388</v>
      </c>
    </row>
    <row r="75" spans="1:26" x14ac:dyDescent="0.25">
      <c r="S75" s="115" t="s">
        <v>48</v>
      </c>
      <c r="T75" s="115"/>
      <c r="U75" s="112"/>
      <c r="V75" s="112">
        <v>562</v>
      </c>
      <c r="W75" s="112">
        <v>597</v>
      </c>
      <c r="X75" s="112">
        <v>632</v>
      </c>
      <c r="Y75" s="112">
        <v>659</v>
      </c>
      <c r="Z75" s="112">
        <v>637</v>
      </c>
    </row>
    <row r="76" spans="1:26" x14ac:dyDescent="0.25">
      <c r="S76" s="115" t="s">
        <v>49</v>
      </c>
      <c r="T76" s="115"/>
      <c r="U76" s="112"/>
      <c r="V76" s="112">
        <v>208</v>
      </c>
      <c r="W76" s="112">
        <v>205</v>
      </c>
      <c r="X76" s="112">
        <v>212</v>
      </c>
      <c r="Y76" s="112">
        <v>234</v>
      </c>
      <c r="Z76" s="112">
        <v>214</v>
      </c>
    </row>
    <row r="77" spans="1:26" x14ac:dyDescent="0.25">
      <c r="S77" s="115" t="s">
        <v>50</v>
      </c>
      <c r="T77" s="115"/>
      <c r="U77" s="112"/>
      <c r="V77" s="112">
        <v>76</v>
      </c>
      <c r="W77" s="112">
        <v>76</v>
      </c>
      <c r="X77" s="112">
        <v>70</v>
      </c>
      <c r="Y77" s="112">
        <v>91</v>
      </c>
      <c r="Z77" s="112">
        <v>92</v>
      </c>
    </row>
    <row r="78" spans="1:26" x14ac:dyDescent="0.25">
      <c r="S78" s="115" t="s">
        <v>51</v>
      </c>
      <c r="T78" s="115"/>
      <c r="U78" s="112"/>
      <c r="V78" s="112">
        <v>53</v>
      </c>
      <c r="W78" s="112">
        <v>41</v>
      </c>
      <c r="X78" s="112">
        <v>36</v>
      </c>
      <c r="Y78" s="112">
        <v>32</v>
      </c>
      <c r="Z78" s="112">
        <v>35</v>
      </c>
    </row>
    <row r="79" spans="1:26" x14ac:dyDescent="0.25">
      <c r="S79" s="115" t="s">
        <v>52</v>
      </c>
      <c r="T79" s="115"/>
      <c r="U79" s="112"/>
      <c r="V79" s="112">
        <v>61</v>
      </c>
      <c r="W79" s="112">
        <v>59</v>
      </c>
      <c r="X79" s="112">
        <v>57</v>
      </c>
      <c r="Y79" s="112">
        <v>55</v>
      </c>
      <c r="Z79" s="112">
        <v>54</v>
      </c>
    </row>
    <row r="80" spans="1:26" x14ac:dyDescent="0.25">
      <c r="S80" s="118" t="s">
        <v>53</v>
      </c>
      <c r="T80" s="118"/>
      <c r="U80" s="112"/>
      <c r="V80" s="112">
        <v>25049</v>
      </c>
      <c r="W80" s="112">
        <v>25685</v>
      </c>
      <c r="X80" s="112">
        <v>27558</v>
      </c>
      <c r="Y80" s="112">
        <v>30913</v>
      </c>
      <c r="Z80" s="112">
        <v>31686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West Torrens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1997</v>
      </c>
      <c r="W83" s="112">
        <v>2077</v>
      </c>
      <c r="X83" s="112">
        <v>2067</v>
      </c>
      <c r="Y83" s="112">
        <v>2184</v>
      </c>
      <c r="Z83" s="112">
        <v>2201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3204</v>
      </c>
      <c r="W84" s="112">
        <v>3398</v>
      </c>
      <c r="X84" s="112">
        <v>3396</v>
      </c>
      <c r="Y84" s="112">
        <v>3754</v>
      </c>
      <c r="Z84" s="112">
        <v>3932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2547</v>
      </c>
      <c r="W85" s="112">
        <v>2535</v>
      </c>
      <c r="X85" s="112">
        <v>2646</v>
      </c>
      <c r="Y85" s="112">
        <v>2803</v>
      </c>
      <c r="Z85" s="112">
        <v>2886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63,429</v>
      </c>
      <c r="D86" s="94">
        <f t="shared" ref="D86:D91" si="4">AD4</f>
        <v>2.9140233316567343E-2</v>
      </c>
      <c r="E86" s="95">
        <f t="shared" ref="E86:E91" si="5">AD4</f>
        <v>2.9140233316567343E-2</v>
      </c>
      <c r="F86" s="94">
        <f t="shared" ref="F86:F91" si="6">AF4</f>
        <v>0.25079371339551582</v>
      </c>
      <c r="G86" s="95">
        <f t="shared" ref="G86:G91" si="7">AF4</f>
        <v>0.25079371339551582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1489</v>
      </c>
      <c r="W86" s="112">
        <v>1569</v>
      </c>
      <c r="X86" s="112">
        <v>1681</v>
      </c>
      <c r="Y86" s="112">
        <v>1820</v>
      </c>
      <c r="Z86" s="112">
        <v>1958</v>
      </c>
    </row>
    <row r="87" spans="1:30" ht="15" customHeight="1" x14ac:dyDescent="0.25">
      <c r="A87" s="96" t="s">
        <v>4</v>
      </c>
      <c r="B87" s="49"/>
      <c r="C87" s="97" t="str">
        <f t="shared" si="3"/>
        <v>31,720</v>
      </c>
      <c r="D87" s="94">
        <f t="shared" si="4"/>
        <v>3.3393060759081328E-2</v>
      </c>
      <c r="E87" s="95">
        <f t="shared" si="5"/>
        <v>3.3393060759081328E-2</v>
      </c>
      <c r="F87" s="94">
        <f t="shared" si="6"/>
        <v>0.23582810612849192</v>
      </c>
      <c r="G87" s="95">
        <f t="shared" si="7"/>
        <v>0.23582810612849192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1173</v>
      </c>
      <c r="W87" s="112">
        <v>1190</v>
      </c>
      <c r="X87" s="112">
        <v>1233</v>
      </c>
      <c r="Y87" s="112">
        <v>1308</v>
      </c>
      <c r="Z87" s="112">
        <v>1319</v>
      </c>
    </row>
    <row r="88" spans="1:30" ht="15" customHeight="1" x14ac:dyDescent="0.25">
      <c r="A88" s="96" t="s">
        <v>5</v>
      </c>
      <c r="B88" s="49"/>
      <c r="C88" s="97" t="str">
        <f t="shared" si="3"/>
        <v>31,681</v>
      </c>
      <c r="D88" s="94">
        <f t="shared" si="4"/>
        <v>2.5009706224925488E-2</v>
      </c>
      <c r="E88" s="95">
        <f t="shared" si="5"/>
        <v>2.5009706224925488E-2</v>
      </c>
      <c r="F88" s="94">
        <f t="shared" si="6"/>
        <v>0.2649630664803353</v>
      </c>
      <c r="G88" s="95">
        <f t="shared" si="7"/>
        <v>0.2649630664803353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1184</v>
      </c>
      <c r="W88" s="112">
        <v>1153</v>
      </c>
      <c r="X88" s="112">
        <v>1181</v>
      </c>
      <c r="Y88" s="112">
        <v>1238</v>
      </c>
      <c r="Z88" s="112">
        <v>1258</v>
      </c>
    </row>
    <row r="89" spans="1:30" ht="15" customHeight="1" x14ac:dyDescent="0.25">
      <c r="A89" s="49" t="s">
        <v>6</v>
      </c>
      <c r="B89" s="49"/>
      <c r="C89" s="97" t="str">
        <f t="shared" si="3"/>
        <v>39,120</v>
      </c>
      <c r="D89" s="94">
        <f t="shared" si="4"/>
        <v>3.1074563137502897E-2</v>
      </c>
      <c r="E89" s="95">
        <f t="shared" si="5"/>
        <v>3.1074563137502897E-2</v>
      </c>
      <c r="F89" s="94">
        <f t="shared" si="6"/>
        <v>0.12371815126533181</v>
      </c>
      <c r="G89" s="95">
        <f t="shared" si="7"/>
        <v>0.12371815126533181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1025</v>
      </c>
      <c r="W89" s="112">
        <v>1020</v>
      </c>
      <c r="X89" s="112">
        <v>1046</v>
      </c>
      <c r="Y89" s="112">
        <v>1055</v>
      </c>
      <c r="Z89" s="112">
        <v>1073</v>
      </c>
    </row>
    <row r="90" spans="1:30" ht="15" customHeight="1" x14ac:dyDescent="0.25">
      <c r="A90" s="49" t="s">
        <v>95</v>
      </c>
      <c r="B90" s="49"/>
      <c r="C90" s="97" t="str">
        <f t="shared" si="3"/>
        <v>$46,036</v>
      </c>
      <c r="D90" s="94">
        <f t="shared" si="4"/>
        <v>3.3866331297161434E-2</v>
      </c>
      <c r="E90" s="95">
        <f t="shared" si="5"/>
        <v>3.3866331297161434E-2</v>
      </c>
      <c r="F90" s="94">
        <f t="shared" si="6"/>
        <v>8.4255426988576909E-2</v>
      </c>
      <c r="G90" s="95">
        <f t="shared" si="7"/>
        <v>8.4255426988576909E-2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1951</v>
      </c>
      <c r="W90" s="112">
        <v>1984</v>
      </c>
      <c r="X90" s="112">
        <v>1943</v>
      </c>
      <c r="Y90" s="112">
        <v>1942</v>
      </c>
      <c r="Z90" s="112">
        <v>1939</v>
      </c>
    </row>
    <row r="91" spans="1:30" ht="15" customHeight="1" x14ac:dyDescent="0.25">
      <c r="A91" s="49" t="s">
        <v>7</v>
      </c>
      <c r="B91" s="49"/>
      <c r="C91" s="97" t="str">
        <f t="shared" si="3"/>
        <v>$2,670.6 mil</v>
      </c>
      <c r="D91" s="94">
        <f t="shared" si="4"/>
        <v>8.4958221610630602E-2</v>
      </c>
      <c r="E91" s="95">
        <f t="shared" si="5"/>
        <v>8.4958221610630602E-2</v>
      </c>
      <c r="F91" s="94">
        <f t="shared" si="6"/>
        <v>0.35563606815103688</v>
      </c>
      <c r="G91" s="95">
        <f t="shared" si="7"/>
        <v>0.35563606815103688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17786</v>
      </c>
      <c r="W91" s="112">
        <v>18200</v>
      </c>
      <c r="X91" s="112">
        <v>18446</v>
      </c>
      <c r="Y91" s="112">
        <v>19299</v>
      </c>
      <c r="Z91" s="112">
        <v>19796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1472</v>
      </c>
      <c r="W93" s="112">
        <v>1559</v>
      </c>
      <c r="X93" s="112">
        <v>1573</v>
      </c>
      <c r="Y93" s="112">
        <v>1588</v>
      </c>
      <c r="Z93" s="112">
        <v>1664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4112</v>
      </c>
      <c r="W94" s="112">
        <v>4346</v>
      </c>
      <c r="X94" s="112">
        <v>4571</v>
      </c>
      <c r="Y94" s="112">
        <v>4971</v>
      </c>
      <c r="Z94" s="112">
        <v>5100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562</v>
      </c>
      <c r="W95" s="112">
        <v>581</v>
      </c>
      <c r="X95" s="112">
        <v>583</v>
      </c>
      <c r="Y95" s="112">
        <v>671</v>
      </c>
      <c r="Z95" s="112">
        <v>722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2772</v>
      </c>
      <c r="W96" s="112">
        <v>2853</v>
      </c>
      <c r="X96" s="112">
        <v>3018</v>
      </c>
      <c r="Y96" s="112">
        <v>3069</v>
      </c>
      <c r="Z96" s="112">
        <v>3289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3195</v>
      </c>
      <c r="W97" s="112">
        <v>3193</v>
      </c>
      <c r="X97" s="112">
        <v>3163</v>
      </c>
      <c r="Y97" s="112">
        <v>3233</v>
      </c>
      <c r="Z97" s="112">
        <v>3248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1655</v>
      </c>
      <c r="W98" s="112">
        <v>1607</v>
      </c>
      <c r="X98" s="112">
        <v>1619</v>
      </c>
      <c r="Y98" s="112">
        <v>1680</v>
      </c>
      <c r="Z98" s="112">
        <v>1681</v>
      </c>
    </row>
    <row r="99" spans="1:32" ht="15" customHeight="1" x14ac:dyDescent="0.25">
      <c r="S99" s="115" t="s">
        <v>188</v>
      </c>
      <c r="T99" s="115"/>
      <c r="U99" s="112"/>
      <c r="V99" s="112">
        <v>103</v>
      </c>
      <c r="W99" s="112">
        <v>113</v>
      </c>
      <c r="X99" s="112">
        <v>104</v>
      </c>
      <c r="Y99" s="112">
        <v>128</v>
      </c>
      <c r="Z99" s="112">
        <v>154</v>
      </c>
    </row>
    <row r="100" spans="1:32" ht="15" customHeight="1" x14ac:dyDescent="0.25">
      <c r="S100" s="115" t="s">
        <v>58</v>
      </c>
      <c r="T100" s="115"/>
      <c r="U100" s="112"/>
      <c r="V100" s="112">
        <v>932</v>
      </c>
      <c r="W100" s="112">
        <v>984</v>
      </c>
      <c r="X100" s="112">
        <v>1010</v>
      </c>
      <c r="Y100" s="112">
        <v>1004</v>
      </c>
      <c r="Z100" s="112">
        <v>1074</v>
      </c>
    </row>
    <row r="101" spans="1:32" x14ac:dyDescent="0.25">
      <c r="A101" s="18"/>
      <c r="S101" s="118" t="s">
        <v>53</v>
      </c>
      <c r="T101" s="118"/>
      <c r="U101" s="112"/>
      <c r="V101" s="112">
        <v>17025</v>
      </c>
      <c r="W101" s="112">
        <v>17546</v>
      </c>
      <c r="X101" s="112">
        <v>17876</v>
      </c>
      <c r="Y101" s="112">
        <v>18622</v>
      </c>
      <c r="Z101" s="112">
        <v>19302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38292</v>
      </c>
      <c r="W104" s="112">
        <v>42151</v>
      </c>
      <c r="X104" s="112">
        <v>42938</v>
      </c>
      <c r="Y104" s="112">
        <v>47758</v>
      </c>
      <c r="Z104" s="112">
        <v>49313</v>
      </c>
      <c r="AB104" s="109" t="str">
        <f>TEXT(Z104,"###,###")</f>
        <v>49,313</v>
      </c>
      <c r="AD104" s="130">
        <f>Z104/($Z$4)*100</f>
        <v>77.745195415346288</v>
      </c>
      <c r="AF104" s="109"/>
    </row>
    <row r="105" spans="1:32" x14ac:dyDescent="0.25">
      <c r="S105" s="115" t="s">
        <v>17</v>
      </c>
      <c r="T105" s="115"/>
      <c r="U105" s="112"/>
      <c r="V105" s="112">
        <v>8848</v>
      </c>
      <c r="W105" s="112">
        <v>8780</v>
      </c>
      <c r="X105" s="112">
        <v>8848</v>
      </c>
      <c r="Y105" s="112">
        <v>10222</v>
      </c>
      <c r="Z105" s="112">
        <v>10456</v>
      </c>
      <c r="AB105" s="109" t="str">
        <f>TEXT(Z105,"###,###")</f>
        <v>10,456</v>
      </c>
      <c r="AD105" s="130">
        <f>Z105/($Z$4)*100</f>
        <v>16.484573302432644</v>
      </c>
      <c r="AF105" s="109"/>
    </row>
    <row r="106" spans="1:32" x14ac:dyDescent="0.25">
      <c r="S106" s="118" t="s">
        <v>53</v>
      </c>
      <c r="T106" s="118"/>
      <c r="U106" s="120"/>
      <c r="V106" s="120">
        <v>47140</v>
      </c>
      <c r="W106" s="120">
        <v>50931</v>
      </c>
      <c r="X106" s="120">
        <v>51786</v>
      </c>
      <c r="Y106" s="120">
        <v>57980</v>
      </c>
      <c r="Z106" s="120">
        <v>59769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6604</v>
      </c>
      <c r="W108" s="112">
        <v>7168</v>
      </c>
      <c r="X108" s="112">
        <v>7339</v>
      </c>
      <c r="Y108" s="112">
        <v>7541</v>
      </c>
      <c r="Z108" s="112">
        <v>7217</v>
      </c>
      <c r="AB108" s="109" t="str">
        <f>TEXT(Z108,"###,###")</f>
        <v>7,217</v>
      </c>
      <c r="AD108" s="130">
        <f>Z108/($Z$4)*100</f>
        <v>11.378076274259408</v>
      </c>
      <c r="AF108" s="109"/>
    </row>
    <row r="109" spans="1:32" x14ac:dyDescent="0.25">
      <c r="S109" s="115" t="s">
        <v>20</v>
      </c>
      <c r="T109" s="115"/>
      <c r="U109" s="112"/>
      <c r="V109" s="112">
        <v>6553</v>
      </c>
      <c r="W109" s="112">
        <v>6687</v>
      </c>
      <c r="X109" s="112">
        <v>7725</v>
      </c>
      <c r="Y109" s="112">
        <v>8136</v>
      </c>
      <c r="Z109" s="112">
        <v>8146</v>
      </c>
      <c r="AB109" s="109" t="str">
        <f>TEXT(Z109,"###,###")</f>
        <v>8,146</v>
      </c>
      <c r="AD109" s="130">
        <f>Z109/($Z$4)*100</f>
        <v>12.842706017752132</v>
      </c>
      <c r="AF109" s="109"/>
    </row>
    <row r="110" spans="1:32" x14ac:dyDescent="0.25">
      <c r="S110" s="115" t="s">
        <v>21</v>
      </c>
      <c r="T110" s="115"/>
      <c r="U110" s="112"/>
      <c r="V110" s="112">
        <v>11316</v>
      </c>
      <c r="W110" s="112">
        <v>11115</v>
      </c>
      <c r="X110" s="112">
        <v>11795</v>
      </c>
      <c r="Y110" s="112">
        <v>13318</v>
      </c>
      <c r="Z110" s="112">
        <v>13801</v>
      </c>
      <c r="AB110" s="109" t="str">
        <f>TEXT(Z110,"###,###")</f>
        <v>13,801</v>
      </c>
      <c r="AD110" s="130">
        <f>Z110/($Z$4)*100</f>
        <v>21.758186318560909</v>
      </c>
      <c r="AF110" s="109"/>
    </row>
    <row r="111" spans="1:32" x14ac:dyDescent="0.25">
      <c r="S111" s="115" t="s">
        <v>22</v>
      </c>
      <c r="T111" s="115"/>
      <c r="U111" s="112"/>
      <c r="V111" s="112">
        <v>22481</v>
      </c>
      <c r="W111" s="112">
        <v>23115</v>
      </c>
      <c r="X111" s="112">
        <v>24927</v>
      </c>
      <c r="Y111" s="112">
        <v>28986</v>
      </c>
      <c r="Z111" s="112">
        <v>30602</v>
      </c>
      <c r="AB111" s="109" t="str">
        <f>TEXT(Z111,"###,###")</f>
        <v>30,602</v>
      </c>
      <c r="AD111" s="130">
        <f>Z111/($Z$4)*100</f>
        <v>48.246070409434175</v>
      </c>
      <c r="AF111" s="109"/>
    </row>
    <row r="112" spans="1:32" x14ac:dyDescent="0.25">
      <c r="S112" s="118" t="s">
        <v>53</v>
      </c>
      <c r="T112" s="118"/>
      <c r="U112" s="112"/>
      <c r="V112" s="112">
        <v>50713</v>
      </c>
      <c r="W112" s="112">
        <v>51937</v>
      </c>
      <c r="X112" s="112">
        <v>55460</v>
      </c>
      <c r="Y112" s="112">
        <v>61628</v>
      </c>
      <c r="Z112" s="112">
        <v>63425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39.590000000000003</v>
      </c>
      <c r="W118" s="131">
        <v>39.56</v>
      </c>
      <c r="X118" s="131">
        <v>39.409999999999997</v>
      </c>
      <c r="Y118" s="131">
        <v>39.32</v>
      </c>
      <c r="Z118" s="131">
        <v>39.130000000000003</v>
      </c>
      <c r="AB118" s="109" t="str">
        <f>TEXT(Z118,"##.0")</f>
        <v>39.1</v>
      </c>
    </row>
    <row r="120" spans="19:32" x14ac:dyDescent="0.25">
      <c r="S120" s="101" t="s">
        <v>97</v>
      </c>
      <c r="T120" s="112"/>
      <c r="U120" s="112"/>
      <c r="V120" s="112">
        <v>29447</v>
      </c>
      <c r="W120" s="112">
        <v>30060</v>
      </c>
      <c r="X120" s="112">
        <v>30344</v>
      </c>
      <c r="Y120" s="112">
        <v>31821</v>
      </c>
      <c r="Z120" s="112">
        <v>33022</v>
      </c>
      <c r="AB120" s="109" t="str">
        <f>TEXT(Z120,"###,###")</f>
        <v>33,022</v>
      </c>
    </row>
    <row r="121" spans="19:32" x14ac:dyDescent="0.25">
      <c r="S121" s="101" t="s">
        <v>98</v>
      </c>
      <c r="T121" s="112"/>
      <c r="U121" s="112"/>
      <c r="V121" s="112">
        <v>2351</v>
      </c>
      <c r="W121" s="112">
        <v>2504</v>
      </c>
      <c r="X121" s="112">
        <v>2428</v>
      </c>
      <c r="Y121" s="112">
        <v>2273</v>
      </c>
      <c r="Z121" s="112">
        <v>2317</v>
      </c>
      <c r="AB121" s="109" t="str">
        <f>TEXT(Z121,"###,###")</f>
        <v>2,317</v>
      </c>
    </row>
    <row r="122" spans="19:32" x14ac:dyDescent="0.25">
      <c r="S122" s="101" t="s">
        <v>99</v>
      </c>
      <c r="T122" s="112"/>
      <c r="U122" s="112"/>
      <c r="V122" s="112">
        <v>3011</v>
      </c>
      <c r="W122" s="112">
        <v>3180</v>
      </c>
      <c r="X122" s="112">
        <v>3569</v>
      </c>
      <c r="Y122" s="112">
        <v>3842</v>
      </c>
      <c r="Z122" s="112">
        <v>3782</v>
      </c>
      <c r="AB122" s="109" t="str">
        <f>TEXT(Z122,"###,###")</f>
        <v>3,782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32458</v>
      </c>
      <c r="W124" s="112">
        <v>33240</v>
      </c>
      <c r="X124" s="112">
        <v>33913</v>
      </c>
      <c r="Y124" s="112">
        <v>35663</v>
      </c>
      <c r="Z124" s="112">
        <v>36804</v>
      </c>
      <c r="AB124" s="109" t="str">
        <f>TEXT(Z124,"###,###")</f>
        <v>36,804</v>
      </c>
      <c r="AD124" s="127">
        <f>Z124/$Z$7*100</f>
        <v>94.079754601226995</v>
      </c>
    </row>
    <row r="125" spans="19:32" x14ac:dyDescent="0.25">
      <c r="S125" s="101" t="s">
        <v>101</v>
      </c>
      <c r="T125" s="112"/>
      <c r="U125" s="112"/>
      <c r="V125" s="112">
        <v>5362</v>
      </c>
      <c r="W125" s="112">
        <v>5684</v>
      </c>
      <c r="X125" s="112">
        <v>5997</v>
      </c>
      <c r="Y125" s="112">
        <v>6115</v>
      </c>
      <c r="Z125" s="112">
        <v>6099</v>
      </c>
      <c r="AB125" s="109" t="str">
        <f>TEXT(Z125,"###,###")</f>
        <v>6,099</v>
      </c>
      <c r="AD125" s="127">
        <f>Z125/$Z$7*100</f>
        <v>15.590490797546011</v>
      </c>
    </row>
    <row r="127" spans="19:32" x14ac:dyDescent="0.25">
      <c r="S127" s="101" t="s">
        <v>102</v>
      </c>
      <c r="T127" s="112"/>
      <c r="U127" s="112"/>
      <c r="V127" s="112">
        <v>17789</v>
      </c>
      <c r="W127" s="112">
        <v>18200</v>
      </c>
      <c r="X127" s="112">
        <v>18441</v>
      </c>
      <c r="Y127" s="112">
        <v>19300</v>
      </c>
      <c r="Z127" s="112">
        <v>19794</v>
      </c>
      <c r="AB127" s="109" t="str">
        <f>TEXT(Z127,"###,###")</f>
        <v>19,794</v>
      </c>
      <c r="AD127" s="127">
        <f>Z127/$Z$7*100</f>
        <v>50.598159509202453</v>
      </c>
    </row>
    <row r="128" spans="19:32" x14ac:dyDescent="0.25">
      <c r="S128" s="101" t="s">
        <v>103</v>
      </c>
      <c r="T128" s="112"/>
      <c r="U128" s="112"/>
      <c r="V128" s="112">
        <v>17028</v>
      </c>
      <c r="W128" s="112">
        <v>17548</v>
      </c>
      <c r="X128" s="112">
        <v>17872</v>
      </c>
      <c r="Y128" s="112">
        <v>18621</v>
      </c>
      <c r="Z128" s="112">
        <v>19304</v>
      </c>
      <c r="AB128" s="109" t="str">
        <f>TEXT(Z128,"###,###")</f>
        <v>19,304</v>
      </c>
      <c r="AD128" s="127">
        <f>Z128/$Z$7*100</f>
        <v>49.345603271983641</v>
      </c>
    </row>
    <row r="130" spans="19:20" x14ac:dyDescent="0.25">
      <c r="S130" s="101" t="s">
        <v>261</v>
      </c>
      <c r="T130" s="127">
        <v>84.412065439672801</v>
      </c>
    </row>
    <row r="131" spans="19:20" x14ac:dyDescent="0.25">
      <c r="S131" s="101" t="s">
        <v>262</v>
      </c>
      <c r="T131" s="127">
        <v>5.9228016359918199</v>
      </c>
    </row>
    <row r="132" spans="19:20" x14ac:dyDescent="0.25">
      <c r="S132" s="101" t="s">
        <v>263</v>
      </c>
      <c r="T132" s="127">
        <v>9.6676891615541916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C9B3B15-BA28-46A4-BA5C-7F2D3B4136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A43D5B1A-3B9D-4946-ABA0-DD6E36CFF5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3E4961C0-E95C-48E1-A91A-08D5C0E4BCE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B74880CA-1F28-4C0B-B5B3-1C6ED08382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15F0B-C014-45C8-93B3-37D5EE468D21}">
  <sheetPr codeName="Sheet13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176</v>
      </c>
      <c r="T1" s="99"/>
      <c r="U1" s="99"/>
      <c r="V1" s="99"/>
      <c r="W1" s="99"/>
      <c r="X1" s="99"/>
      <c r="Y1" s="100" t="s">
        <v>254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176</v>
      </c>
      <c r="Y3" s="105" t="s">
        <v>254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10.67 Whyalla,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13767</v>
      </c>
      <c r="W4" s="108">
        <v>13371</v>
      </c>
      <c r="X4" s="108">
        <v>14881</v>
      </c>
      <c r="Y4" s="108">
        <v>15346</v>
      </c>
      <c r="Z4" s="108">
        <v>15766</v>
      </c>
      <c r="AB4" s="109" t="str">
        <f>TEXT(Z4,"###,###")</f>
        <v>15,766</v>
      </c>
      <c r="AD4" s="110">
        <f>Z4/Y4-1</f>
        <v>2.7368695425518119E-2</v>
      </c>
      <c r="AF4" s="110">
        <f>Z4/V4-1</f>
        <v>0.14520229534393847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7463</v>
      </c>
      <c r="W5" s="108">
        <v>7176</v>
      </c>
      <c r="X5" s="108">
        <v>8028</v>
      </c>
      <c r="Y5" s="108">
        <v>8151</v>
      </c>
      <c r="Z5" s="108">
        <v>8375</v>
      </c>
      <c r="AB5" s="109" t="str">
        <f>TEXT(Z5,"###,###")</f>
        <v>8,375</v>
      </c>
      <c r="AD5" s="110">
        <f t="shared" ref="AD5:AD9" si="0">Z5/Y5-1</f>
        <v>2.7481290639185474E-2</v>
      </c>
      <c r="AF5" s="110">
        <f t="shared" ref="AF5:AF9" si="1">Z5/V5-1</f>
        <v>0.12220286747956588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6306</v>
      </c>
      <c r="W6" s="108">
        <v>6191</v>
      </c>
      <c r="X6" s="108">
        <v>6846</v>
      </c>
      <c r="Y6" s="108">
        <v>7181</v>
      </c>
      <c r="Z6" s="108">
        <v>7372</v>
      </c>
      <c r="AB6" s="109" t="str">
        <f>TEXT(Z6,"###,###")</f>
        <v>7,372</v>
      </c>
      <c r="AD6" s="110">
        <f t="shared" si="0"/>
        <v>2.659796685698379E-2</v>
      </c>
      <c r="AF6" s="110">
        <f t="shared" si="1"/>
        <v>0.169045353631462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10263</v>
      </c>
      <c r="W7" s="108">
        <v>10350</v>
      </c>
      <c r="X7" s="108">
        <v>10658</v>
      </c>
      <c r="Y7" s="108">
        <v>10931</v>
      </c>
      <c r="Z7" s="108">
        <v>11080</v>
      </c>
      <c r="AB7" s="109" t="str">
        <f>TEXT(Z7,"###,###")</f>
        <v>11,080</v>
      </c>
      <c r="AD7" s="110">
        <f t="shared" si="0"/>
        <v>1.3630957826365364E-2</v>
      </c>
      <c r="AF7" s="110">
        <f t="shared" si="1"/>
        <v>7.9606352918250023E-2</v>
      </c>
    </row>
    <row r="8" spans="1:32" ht="17.25" customHeight="1" x14ac:dyDescent="0.25">
      <c r="A8" s="62" t="s">
        <v>12</v>
      </c>
      <c r="B8" s="63"/>
      <c r="C8" s="29"/>
      <c r="D8" s="64" t="str">
        <f>AB4</f>
        <v>15,766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11,080</v>
      </c>
      <c r="P8" s="65"/>
      <c r="S8" s="107" t="s">
        <v>82</v>
      </c>
      <c r="T8" s="108"/>
      <c r="U8" s="108"/>
      <c r="V8" s="108">
        <v>49950.55</v>
      </c>
      <c r="W8" s="108">
        <v>50962.83</v>
      </c>
      <c r="X8" s="108">
        <v>50945.41</v>
      </c>
      <c r="Y8" s="108">
        <v>51507</v>
      </c>
      <c r="Z8" s="108">
        <v>53063.12</v>
      </c>
      <c r="AB8" s="109" t="str">
        <f>TEXT(Z8,"$###,###")</f>
        <v>$53,063</v>
      </c>
      <c r="AD8" s="110">
        <f t="shared" si="0"/>
        <v>3.0211815869687575E-2</v>
      </c>
      <c r="AF8" s="110">
        <f t="shared" si="1"/>
        <v>6.2313027584280922E-2</v>
      </c>
    </row>
    <row r="9" spans="1:32" x14ac:dyDescent="0.25">
      <c r="A9" s="30" t="s">
        <v>14</v>
      </c>
      <c r="B9" s="69"/>
      <c r="C9" s="70"/>
      <c r="D9" s="71">
        <f>AD104</f>
        <v>81.333248763161237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54.079422382671481</v>
      </c>
      <c r="P9" s="72" t="s">
        <v>83</v>
      </c>
      <c r="S9" s="107" t="s">
        <v>7</v>
      </c>
      <c r="T9" s="108"/>
      <c r="U9" s="108"/>
      <c r="V9" s="108">
        <v>641737869</v>
      </c>
      <c r="W9" s="108">
        <v>667198703</v>
      </c>
      <c r="X9" s="108">
        <v>691451366</v>
      </c>
      <c r="Y9" s="108">
        <v>744530036</v>
      </c>
      <c r="Z9" s="108">
        <v>799812001</v>
      </c>
      <c r="AB9" s="109" t="str">
        <f>TEXT(Z9/1000000,"$#,###.0")&amp;" mil"</f>
        <v>$799.8 mil</v>
      </c>
      <c r="AD9" s="110">
        <f t="shared" si="0"/>
        <v>7.4250819076424834E-2</v>
      </c>
      <c r="AF9" s="110">
        <f t="shared" si="1"/>
        <v>0.24632196358666181</v>
      </c>
    </row>
    <row r="10" spans="1:32" x14ac:dyDescent="0.25">
      <c r="A10" s="30" t="s">
        <v>17</v>
      </c>
      <c r="B10" s="69"/>
      <c r="C10" s="70"/>
      <c r="D10" s="71">
        <f>AD105</f>
        <v>14.987948750475708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45.740072202166068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92.38267148014441</v>
      </c>
      <c r="P11" s="72" t="s">
        <v>83</v>
      </c>
      <c r="S11" s="107" t="s">
        <v>29</v>
      </c>
      <c r="T11" s="112"/>
      <c r="U11" s="112"/>
      <c r="V11" s="112">
        <v>13102</v>
      </c>
      <c r="W11" s="112">
        <v>12683</v>
      </c>
      <c r="X11" s="112">
        <v>14193</v>
      </c>
      <c r="Y11" s="112">
        <v>14559</v>
      </c>
      <c r="Z11" s="112">
        <v>14925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3.3212996389891698</v>
      </c>
      <c r="P12" s="72" t="s">
        <v>83</v>
      </c>
      <c r="S12" s="107" t="s">
        <v>30</v>
      </c>
      <c r="T12" s="112"/>
      <c r="U12" s="112"/>
      <c r="V12" s="112">
        <v>669</v>
      </c>
      <c r="W12" s="112">
        <v>689</v>
      </c>
      <c r="X12" s="112">
        <v>688</v>
      </c>
      <c r="Y12" s="112">
        <v>785</v>
      </c>
      <c r="Z12" s="112">
        <v>845</v>
      </c>
    </row>
    <row r="13" spans="1:32" ht="15" customHeight="1" x14ac:dyDescent="0.25">
      <c r="A13" s="30" t="s">
        <v>19</v>
      </c>
      <c r="B13" s="70"/>
      <c r="C13" s="70"/>
      <c r="D13" s="71">
        <f>AD108</f>
        <v>7.7825700875301287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4.359205776173285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9.3619180515032348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41.0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19.967017632880882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18.673285198555956</v>
      </c>
      <c r="P15" s="72" t="s">
        <v>83</v>
      </c>
      <c r="S15" s="115" t="s">
        <v>59</v>
      </c>
      <c r="T15" s="115"/>
      <c r="U15" s="116"/>
      <c r="V15" s="116">
        <v>100</v>
      </c>
      <c r="W15" s="116">
        <v>86</v>
      </c>
      <c r="X15" s="116">
        <v>128</v>
      </c>
      <c r="Y15" s="112">
        <v>137</v>
      </c>
      <c r="Z15" s="112">
        <v>154</v>
      </c>
      <c r="AB15" s="117">
        <f t="shared" ref="AB15:AB34" si="2">IF(Z15="np",0,Z15/$Z$34)</f>
        <v>9.7647581003106974E-3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59.165292401370039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81.326714801444041</v>
      </c>
      <c r="P16" s="37" t="s">
        <v>83</v>
      </c>
      <c r="S16" s="115" t="s">
        <v>60</v>
      </c>
      <c r="T16" s="115"/>
      <c r="U16" s="116"/>
      <c r="V16" s="116">
        <v>687</v>
      </c>
      <c r="W16" s="116">
        <v>1044</v>
      </c>
      <c r="X16" s="116">
        <v>798</v>
      </c>
      <c r="Y16" s="112">
        <v>846</v>
      </c>
      <c r="Z16" s="112">
        <v>1297</v>
      </c>
      <c r="AB16" s="117">
        <f t="shared" si="2"/>
        <v>8.2239553611058266E-2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1665</v>
      </c>
      <c r="W17" s="116">
        <v>1193</v>
      </c>
      <c r="X17" s="116">
        <v>1361</v>
      </c>
      <c r="Y17" s="112">
        <v>1266</v>
      </c>
      <c r="Z17" s="112">
        <v>1409</v>
      </c>
      <c r="AB17" s="117">
        <f t="shared" si="2"/>
        <v>8.9341195865829684E-2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245</v>
      </c>
      <c r="W18" s="116">
        <v>256</v>
      </c>
      <c r="X18" s="116">
        <v>307</v>
      </c>
      <c r="Y18" s="112">
        <v>286</v>
      </c>
      <c r="Z18" s="112">
        <v>324</v>
      </c>
      <c r="AB18" s="117">
        <f t="shared" si="2"/>
        <v>2.0544036522731596E-2</v>
      </c>
    </row>
    <row r="19" spans="1:28" x14ac:dyDescent="0.25">
      <c r="A19" s="61" t="str">
        <f>$S$1&amp;" ("&amp;$V$2&amp;" to "&amp;$Z$2&amp;")"</f>
        <v>Whyalla (2018-19 to 2022-23)</v>
      </c>
      <c r="B19" s="61"/>
      <c r="C19" s="61"/>
      <c r="D19" s="61"/>
      <c r="E19" s="61"/>
      <c r="F19" s="61"/>
      <c r="G19" s="61" t="str">
        <f>$S$1&amp;" ("&amp;$V$2&amp;" to "&amp;$Z$2&amp;")"</f>
        <v>Whyalla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1059</v>
      </c>
      <c r="W19" s="116">
        <v>1017</v>
      </c>
      <c r="X19" s="116">
        <v>1511</v>
      </c>
      <c r="Y19" s="112">
        <v>1418</v>
      </c>
      <c r="Z19" s="112">
        <v>1195</v>
      </c>
      <c r="AB19" s="117">
        <f t="shared" si="2"/>
        <v>7.5771986557605739E-2</v>
      </c>
    </row>
    <row r="20" spans="1:28" x14ac:dyDescent="0.25">
      <c r="S20" s="115" t="s">
        <v>64</v>
      </c>
      <c r="T20" s="115"/>
      <c r="U20" s="116"/>
      <c r="V20" s="116">
        <v>242</v>
      </c>
      <c r="W20" s="116">
        <v>298</v>
      </c>
      <c r="X20" s="116">
        <v>274</v>
      </c>
      <c r="Y20" s="112">
        <v>303</v>
      </c>
      <c r="Z20" s="112">
        <v>340</v>
      </c>
      <c r="AB20" s="117">
        <f t="shared" si="2"/>
        <v>2.1558556844841797E-2</v>
      </c>
    </row>
    <row r="21" spans="1:28" x14ac:dyDescent="0.25">
      <c r="S21" s="115" t="s">
        <v>65</v>
      </c>
      <c r="T21" s="115"/>
      <c r="U21" s="116"/>
      <c r="V21" s="116">
        <v>1360</v>
      </c>
      <c r="W21" s="116">
        <v>1412</v>
      </c>
      <c r="X21" s="116">
        <v>1616</v>
      </c>
      <c r="Y21" s="112">
        <v>1605</v>
      </c>
      <c r="Z21" s="112">
        <v>1590</v>
      </c>
      <c r="AB21" s="117">
        <f t="shared" si="2"/>
        <v>0.10081795700970135</v>
      </c>
    </row>
    <row r="22" spans="1:28" x14ac:dyDescent="0.25">
      <c r="S22" s="115" t="s">
        <v>66</v>
      </c>
      <c r="T22" s="115"/>
      <c r="U22" s="116"/>
      <c r="V22" s="116">
        <v>1001</v>
      </c>
      <c r="W22" s="116">
        <v>917</v>
      </c>
      <c r="X22" s="116">
        <v>1129</v>
      </c>
      <c r="Y22" s="112">
        <v>1132</v>
      </c>
      <c r="Z22" s="112">
        <v>1205</v>
      </c>
      <c r="AB22" s="117">
        <f t="shared" si="2"/>
        <v>7.6406061758924615E-2</v>
      </c>
    </row>
    <row r="23" spans="1:28" x14ac:dyDescent="0.25">
      <c r="S23" s="115" t="s">
        <v>67</v>
      </c>
      <c r="T23" s="115"/>
      <c r="U23" s="116"/>
      <c r="V23" s="116">
        <v>638</v>
      </c>
      <c r="W23" s="116">
        <v>533</v>
      </c>
      <c r="X23" s="116">
        <v>616</v>
      </c>
      <c r="Y23" s="112">
        <v>708</v>
      </c>
      <c r="Z23" s="112">
        <v>700</v>
      </c>
      <c r="AB23" s="117">
        <f t="shared" si="2"/>
        <v>4.4385264092321353E-2</v>
      </c>
    </row>
    <row r="24" spans="1:28" x14ac:dyDescent="0.25">
      <c r="S24" s="115" t="s">
        <v>68</v>
      </c>
      <c r="T24" s="115"/>
      <c r="U24" s="116"/>
      <c r="V24" s="116">
        <v>37</v>
      </c>
      <c r="W24" s="116">
        <v>39</v>
      </c>
      <c r="X24" s="116">
        <v>28</v>
      </c>
      <c r="Y24" s="112">
        <v>50</v>
      </c>
      <c r="Z24" s="112">
        <v>44</v>
      </c>
      <c r="AB24" s="117">
        <f t="shared" si="2"/>
        <v>2.7899308858030563E-3</v>
      </c>
    </row>
    <row r="25" spans="1:28" x14ac:dyDescent="0.25">
      <c r="S25" s="115" t="s">
        <v>69</v>
      </c>
      <c r="T25" s="115"/>
      <c r="U25" s="116"/>
      <c r="V25" s="116">
        <v>274</v>
      </c>
      <c r="W25" s="116">
        <v>314</v>
      </c>
      <c r="X25" s="116">
        <v>353</v>
      </c>
      <c r="Y25" s="112">
        <v>376</v>
      </c>
      <c r="Z25" s="112">
        <v>373</v>
      </c>
      <c r="AB25" s="117">
        <f t="shared" si="2"/>
        <v>2.3651005009194089E-2</v>
      </c>
    </row>
    <row r="26" spans="1:28" x14ac:dyDescent="0.25">
      <c r="S26" s="115" t="s">
        <v>70</v>
      </c>
      <c r="T26" s="115"/>
      <c r="U26" s="116"/>
      <c r="V26" s="116">
        <v>203</v>
      </c>
      <c r="W26" s="116">
        <v>216</v>
      </c>
      <c r="X26" s="116">
        <v>208</v>
      </c>
      <c r="Y26" s="112">
        <v>198</v>
      </c>
      <c r="Z26" s="112">
        <v>208</v>
      </c>
      <c r="AB26" s="117">
        <f t="shared" si="2"/>
        <v>1.3188764187432629E-2</v>
      </c>
    </row>
    <row r="27" spans="1:28" x14ac:dyDescent="0.25">
      <c r="S27" s="115" t="s">
        <v>71</v>
      </c>
      <c r="T27" s="115"/>
      <c r="U27" s="116"/>
      <c r="V27" s="116">
        <v>473</v>
      </c>
      <c r="W27" s="116">
        <v>467</v>
      </c>
      <c r="X27" s="116">
        <v>506</v>
      </c>
      <c r="Y27" s="112">
        <v>535</v>
      </c>
      <c r="Z27" s="112">
        <v>529</v>
      </c>
      <c r="AB27" s="117">
        <f t="shared" si="2"/>
        <v>3.3542578149768562E-2</v>
      </c>
    </row>
    <row r="28" spans="1:28" x14ac:dyDescent="0.25">
      <c r="S28" s="115" t="s">
        <v>72</v>
      </c>
      <c r="T28" s="115"/>
      <c r="U28" s="116"/>
      <c r="V28" s="116">
        <v>1483</v>
      </c>
      <c r="W28" s="116">
        <v>1384</v>
      </c>
      <c r="X28" s="116">
        <v>1705</v>
      </c>
      <c r="Y28" s="112">
        <v>1796</v>
      </c>
      <c r="Z28" s="112">
        <v>1448</v>
      </c>
      <c r="AB28" s="117">
        <f t="shared" si="2"/>
        <v>9.1814089150973305E-2</v>
      </c>
    </row>
    <row r="29" spans="1:28" x14ac:dyDescent="0.25">
      <c r="S29" s="115" t="s">
        <v>73</v>
      </c>
      <c r="T29" s="115"/>
      <c r="U29" s="116"/>
      <c r="V29" s="116">
        <v>705</v>
      </c>
      <c r="W29" s="116">
        <v>570</v>
      </c>
      <c r="X29" s="116">
        <v>560</v>
      </c>
      <c r="Y29" s="112">
        <v>733</v>
      </c>
      <c r="Z29" s="112">
        <v>656</v>
      </c>
      <c r="AB29" s="117">
        <f t="shared" si="2"/>
        <v>4.1595333206518294E-2</v>
      </c>
    </row>
    <row r="30" spans="1:28" x14ac:dyDescent="0.25">
      <c r="S30" s="115" t="s">
        <v>74</v>
      </c>
      <c r="T30" s="115"/>
      <c r="U30" s="116"/>
      <c r="V30" s="116">
        <v>1044</v>
      </c>
      <c r="W30" s="116">
        <v>1091</v>
      </c>
      <c r="X30" s="116">
        <v>1069</v>
      </c>
      <c r="Y30" s="112">
        <v>1101</v>
      </c>
      <c r="Z30" s="112">
        <v>1273</v>
      </c>
      <c r="AB30" s="117">
        <f t="shared" si="2"/>
        <v>8.0717773127892967E-2</v>
      </c>
    </row>
    <row r="31" spans="1:28" x14ac:dyDescent="0.25">
      <c r="S31" s="115" t="s">
        <v>75</v>
      </c>
      <c r="T31" s="115"/>
      <c r="U31" s="116"/>
      <c r="V31" s="116">
        <v>1637</v>
      </c>
      <c r="W31" s="116">
        <v>1708</v>
      </c>
      <c r="X31" s="116">
        <v>1906</v>
      </c>
      <c r="Y31" s="112">
        <v>2016</v>
      </c>
      <c r="Z31" s="112">
        <v>2210</v>
      </c>
      <c r="AB31" s="117">
        <f t="shared" si="2"/>
        <v>0.14013061949147168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54</v>
      </c>
      <c r="W32" s="116">
        <v>51</v>
      </c>
      <c r="X32" s="116">
        <v>50</v>
      </c>
      <c r="Y32" s="112">
        <v>67</v>
      </c>
      <c r="Z32" s="112">
        <v>55</v>
      </c>
      <c r="AB32" s="117">
        <f t="shared" si="2"/>
        <v>3.4874136072538201E-3</v>
      </c>
    </row>
    <row r="33" spans="19:32" x14ac:dyDescent="0.25">
      <c r="S33" s="115" t="s">
        <v>77</v>
      </c>
      <c r="T33" s="115"/>
      <c r="U33" s="116"/>
      <c r="V33" s="116">
        <v>491</v>
      </c>
      <c r="W33" s="116">
        <v>490</v>
      </c>
      <c r="X33" s="116">
        <v>528</v>
      </c>
      <c r="Y33" s="112">
        <v>564</v>
      </c>
      <c r="Z33" s="112">
        <v>554</v>
      </c>
      <c r="AB33" s="117">
        <f t="shared" si="2"/>
        <v>3.5127766153065752E-2</v>
      </c>
    </row>
    <row r="34" spans="19:32" x14ac:dyDescent="0.25">
      <c r="S34" s="118" t="s">
        <v>53</v>
      </c>
      <c r="T34" s="118"/>
      <c r="U34" s="119"/>
      <c r="V34" s="119">
        <v>13767</v>
      </c>
      <c r="W34" s="119">
        <v>13371</v>
      </c>
      <c r="X34" s="119">
        <v>14881</v>
      </c>
      <c r="Y34" s="120">
        <v>15345</v>
      </c>
      <c r="Z34" s="120">
        <v>15771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8784</v>
      </c>
      <c r="W37" s="112">
        <v>8860</v>
      </c>
      <c r="X37" s="112">
        <v>8674</v>
      </c>
      <c r="Y37" s="112">
        <v>9016</v>
      </c>
      <c r="Z37" s="112">
        <v>9011</v>
      </c>
      <c r="AB37" s="132">
        <f>Z37/Z40*100</f>
        <v>81.326714801444041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1478</v>
      </c>
      <c r="W38" s="112">
        <v>1487</v>
      </c>
      <c r="X38" s="112">
        <v>1987</v>
      </c>
      <c r="Y38" s="112">
        <v>1917</v>
      </c>
      <c r="Z38" s="112">
        <v>2069</v>
      </c>
      <c r="AB38" s="132">
        <f>Z38/Z40*100</f>
        <v>18.673285198555956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10262</v>
      </c>
      <c r="W40" s="112">
        <v>10347</v>
      </c>
      <c r="X40" s="112">
        <v>10661</v>
      </c>
      <c r="Y40" s="112">
        <v>10933</v>
      </c>
      <c r="Z40" s="112">
        <v>11080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7</v>
      </c>
      <c r="W44" s="112">
        <v>6</v>
      </c>
      <c r="X44" s="112">
        <v>6</v>
      </c>
      <c r="Y44" s="112">
        <v>4</v>
      </c>
      <c r="Z44" s="112">
        <v>7</v>
      </c>
    </row>
    <row r="45" spans="19:32" x14ac:dyDescent="0.25">
      <c r="S45" s="115" t="s">
        <v>37</v>
      </c>
      <c r="T45" s="115"/>
      <c r="U45" s="112"/>
      <c r="V45" s="112">
        <v>140</v>
      </c>
      <c r="W45" s="112">
        <v>145</v>
      </c>
      <c r="X45" s="112">
        <v>181</v>
      </c>
      <c r="Y45" s="112">
        <v>201</v>
      </c>
      <c r="Z45" s="112">
        <v>195</v>
      </c>
    </row>
    <row r="46" spans="19:32" x14ac:dyDescent="0.25">
      <c r="S46" s="115" t="s">
        <v>38</v>
      </c>
      <c r="T46" s="115"/>
      <c r="U46" s="112"/>
      <c r="V46" s="112">
        <v>350</v>
      </c>
      <c r="W46" s="112">
        <v>378</v>
      </c>
      <c r="X46" s="112">
        <v>464</v>
      </c>
      <c r="Y46" s="112">
        <v>487</v>
      </c>
      <c r="Z46" s="112">
        <v>489</v>
      </c>
    </row>
    <row r="47" spans="19:32" x14ac:dyDescent="0.25">
      <c r="S47" s="115" t="s">
        <v>39</v>
      </c>
      <c r="T47" s="115"/>
      <c r="U47" s="112"/>
      <c r="V47" s="112">
        <v>626</v>
      </c>
      <c r="W47" s="112">
        <v>572</v>
      </c>
      <c r="X47" s="112">
        <v>705</v>
      </c>
      <c r="Y47" s="112">
        <v>681</v>
      </c>
      <c r="Z47" s="112">
        <v>705</v>
      </c>
    </row>
    <row r="48" spans="19:32" x14ac:dyDescent="0.25">
      <c r="S48" s="115" t="s">
        <v>40</v>
      </c>
      <c r="T48" s="115"/>
      <c r="U48" s="112"/>
      <c r="V48" s="112">
        <v>928</v>
      </c>
      <c r="W48" s="112">
        <v>861</v>
      </c>
      <c r="X48" s="112">
        <v>1013</v>
      </c>
      <c r="Y48" s="112">
        <v>1126</v>
      </c>
      <c r="Z48" s="112">
        <v>1231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832</v>
      </c>
      <c r="W49" s="112">
        <v>794</v>
      </c>
      <c r="X49" s="112">
        <v>849</v>
      </c>
      <c r="Y49" s="112">
        <v>885</v>
      </c>
      <c r="Z49" s="112">
        <v>961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Whyalla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682</v>
      </c>
      <c r="W50" s="112">
        <v>692</v>
      </c>
      <c r="X50" s="112">
        <v>788</v>
      </c>
      <c r="Y50" s="112">
        <v>781</v>
      </c>
      <c r="Z50" s="112">
        <v>875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690</v>
      </c>
      <c r="W51" s="112">
        <v>645</v>
      </c>
      <c r="X51" s="112">
        <v>697</v>
      </c>
      <c r="Y51" s="112">
        <v>726</v>
      </c>
      <c r="Z51" s="112">
        <v>663</v>
      </c>
    </row>
    <row r="52" spans="1:26" ht="15" customHeight="1" x14ac:dyDescent="0.25">
      <c r="S52" s="115" t="s">
        <v>44</v>
      </c>
      <c r="T52" s="115"/>
      <c r="U52" s="112"/>
      <c r="V52" s="112">
        <v>831</v>
      </c>
      <c r="W52" s="112">
        <v>747</v>
      </c>
      <c r="X52" s="112">
        <v>788</v>
      </c>
      <c r="Y52" s="112">
        <v>689</v>
      </c>
      <c r="Z52" s="112">
        <v>640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883</v>
      </c>
      <c r="W53" s="112">
        <v>800</v>
      </c>
      <c r="X53" s="112">
        <v>872</v>
      </c>
      <c r="Y53" s="112">
        <v>864</v>
      </c>
      <c r="Z53" s="112">
        <v>865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735</v>
      </c>
      <c r="W54" s="112">
        <v>753</v>
      </c>
      <c r="X54" s="112">
        <v>772</v>
      </c>
      <c r="Y54" s="112">
        <v>772</v>
      </c>
      <c r="Z54" s="112">
        <v>784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487</v>
      </c>
      <c r="W55" s="112">
        <v>479</v>
      </c>
      <c r="X55" s="112">
        <v>551</v>
      </c>
      <c r="Y55" s="112">
        <v>606</v>
      </c>
      <c r="Z55" s="112">
        <v>577</v>
      </c>
    </row>
    <row r="56" spans="1:26" ht="15" customHeight="1" x14ac:dyDescent="0.25">
      <c r="S56" s="115" t="s">
        <v>48</v>
      </c>
      <c r="T56" s="115"/>
      <c r="U56" s="112"/>
      <c r="V56" s="112">
        <v>184</v>
      </c>
      <c r="W56" s="112">
        <v>215</v>
      </c>
      <c r="X56" s="112">
        <v>251</v>
      </c>
      <c r="Y56" s="112">
        <v>222</v>
      </c>
      <c r="Z56" s="112">
        <v>266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51</v>
      </c>
      <c r="W57" s="112">
        <v>53</v>
      </c>
      <c r="X57" s="112">
        <v>65</v>
      </c>
      <c r="Y57" s="112">
        <v>79</v>
      </c>
      <c r="Z57" s="112">
        <v>77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16</v>
      </c>
      <c r="W58" s="112">
        <v>22</v>
      </c>
      <c r="X58" s="112">
        <v>15</v>
      </c>
      <c r="Y58" s="112">
        <v>22</v>
      </c>
      <c r="Z58" s="112">
        <v>19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13</v>
      </c>
      <c r="W59" s="112">
        <v>12</v>
      </c>
      <c r="X59" s="112">
        <v>9</v>
      </c>
      <c r="Y59" s="112">
        <v>8</v>
      </c>
      <c r="Z59" s="112">
        <v>6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8</v>
      </c>
      <c r="W60" s="112">
        <v>5</v>
      </c>
      <c r="X60" s="112">
        <v>2</v>
      </c>
      <c r="Y60" s="112">
        <v>7</v>
      </c>
      <c r="Z60" s="112">
        <v>7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7465</v>
      </c>
      <c r="W61" s="112">
        <v>7178</v>
      </c>
      <c r="X61" s="112">
        <v>8028</v>
      </c>
      <c r="Y61" s="112">
        <v>8155</v>
      </c>
      <c r="Z61" s="112">
        <v>8377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11</v>
      </c>
      <c r="W63" s="112">
        <v>7</v>
      </c>
      <c r="X63" s="112">
        <v>18</v>
      </c>
      <c r="Y63" s="112">
        <v>26</v>
      </c>
      <c r="Z63" s="112">
        <v>16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206</v>
      </c>
      <c r="W64" s="112">
        <v>201</v>
      </c>
      <c r="X64" s="112">
        <v>248</v>
      </c>
      <c r="Y64" s="112">
        <v>254</v>
      </c>
      <c r="Z64" s="112">
        <v>270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Whyalla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399</v>
      </c>
      <c r="W65" s="112">
        <v>396</v>
      </c>
      <c r="X65" s="112">
        <v>480</v>
      </c>
      <c r="Y65" s="112">
        <v>486</v>
      </c>
      <c r="Z65" s="112">
        <v>475</v>
      </c>
    </row>
    <row r="66" spans="1:26" x14ac:dyDescent="0.25">
      <c r="S66" s="115" t="s">
        <v>39</v>
      </c>
      <c r="T66" s="115"/>
      <c r="U66" s="112"/>
      <c r="V66" s="112">
        <v>546</v>
      </c>
      <c r="W66" s="112">
        <v>534</v>
      </c>
      <c r="X66" s="112">
        <v>607</v>
      </c>
      <c r="Y66" s="112">
        <v>699</v>
      </c>
      <c r="Z66" s="112">
        <v>687</v>
      </c>
    </row>
    <row r="67" spans="1:26" x14ac:dyDescent="0.25">
      <c r="S67" s="115" t="s">
        <v>40</v>
      </c>
      <c r="T67" s="115"/>
      <c r="U67" s="112"/>
      <c r="V67" s="112">
        <v>691</v>
      </c>
      <c r="W67" s="112">
        <v>691</v>
      </c>
      <c r="X67" s="112">
        <v>764</v>
      </c>
      <c r="Y67" s="112">
        <v>797</v>
      </c>
      <c r="Z67" s="112">
        <v>873</v>
      </c>
    </row>
    <row r="68" spans="1:26" x14ac:dyDescent="0.25">
      <c r="S68" s="115" t="s">
        <v>41</v>
      </c>
      <c r="T68" s="115"/>
      <c r="U68" s="112"/>
      <c r="V68" s="112">
        <v>678</v>
      </c>
      <c r="W68" s="112">
        <v>666</v>
      </c>
      <c r="X68" s="112">
        <v>714</v>
      </c>
      <c r="Y68" s="112">
        <v>735</v>
      </c>
      <c r="Z68" s="112">
        <v>819</v>
      </c>
    </row>
    <row r="69" spans="1:26" x14ac:dyDescent="0.25">
      <c r="S69" s="115" t="s">
        <v>42</v>
      </c>
      <c r="T69" s="115"/>
      <c r="U69" s="112"/>
      <c r="V69" s="112">
        <v>611</v>
      </c>
      <c r="W69" s="112">
        <v>605</v>
      </c>
      <c r="X69" s="112">
        <v>697</v>
      </c>
      <c r="Y69" s="112">
        <v>765</v>
      </c>
      <c r="Z69" s="112">
        <v>768</v>
      </c>
    </row>
    <row r="70" spans="1:26" x14ac:dyDescent="0.25">
      <c r="S70" s="115" t="s">
        <v>43</v>
      </c>
      <c r="T70" s="115"/>
      <c r="U70" s="112"/>
      <c r="V70" s="112">
        <v>546</v>
      </c>
      <c r="W70" s="112">
        <v>525</v>
      </c>
      <c r="X70" s="112">
        <v>525</v>
      </c>
      <c r="Y70" s="112">
        <v>574</v>
      </c>
      <c r="Z70" s="112">
        <v>632</v>
      </c>
    </row>
    <row r="71" spans="1:26" x14ac:dyDescent="0.25">
      <c r="S71" s="115" t="s">
        <v>44</v>
      </c>
      <c r="T71" s="115"/>
      <c r="U71" s="112"/>
      <c r="V71" s="112">
        <v>776</v>
      </c>
      <c r="W71" s="112">
        <v>720</v>
      </c>
      <c r="X71" s="112">
        <v>738</v>
      </c>
      <c r="Y71" s="112">
        <v>719</v>
      </c>
      <c r="Z71" s="112">
        <v>657</v>
      </c>
    </row>
    <row r="72" spans="1:26" x14ac:dyDescent="0.25">
      <c r="S72" s="115" t="s">
        <v>45</v>
      </c>
      <c r="T72" s="115"/>
      <c r="U72" s="112"/>
      <c r="V72" s="112">
        <v>666</v>
      </c>
      <c r="W72" s="112">
        <v>639</v>
      </c>
      <c r="X72" s="112">
        <v>737</v>
      </c>
      <c r="Y72" s="112">
        <v>739</v>
      </c>
      <c r="Z72" s="112">
        <v>763</v>
      </c>
    </row>
    <row r="73" spans="1:26" x14ac:dyDescent="0.25">
      <c r="S73" s="115" t="s">
        <v>46</v>
      </c>
      <c r="T73" s="115"/>
      <c r="U73" s="112"/>
      <c r="V73" s="112">
        <v>560</v>
      </c>
      <c r="W73" s="112">
        <v>578</v>
      </c>
      <c r="X73" s="112">
        <v>640</v>
      </c>
      <c r="Y73" s="112">
        <v>638</v>
      </c>
      <c r="Z73" s="112">
        <v>637</v>
      </c>
    </row>
    <row r="74" spans="1:26" x14ac:dyDescent="0.25">
      <c r="S74" s="115" t="s">
        <v>47</v>
      </c>
      <c r="T74" s="115"/>
      <c r="U74" s="112"/>
      <c r="V74" s="112">
        <v>385</v>
      </c>
      <c r="W74" s="112">
        <v>394</v>
      </c>
      <c r="X74" s="112">
        <v>453</v>
      </c>
      <c r="Y74" s="112">
        <v>475</v>
      </c>
      <c r="Z74" s="112">
        <v>466</v>
      </c>
    </row>
    <row r="75" spans="1:26" x14ac:dyDescent="0.25">
      <c r="S75" s="115" t="s">
        <v>48</v>
      </c>
      <c r="T75" s="115"/>
      <c r="U75" s="112"/>
      <c r="V75" s="112">
        <v>121</v>
      </c>
      <c r="W75" s="112">
        <v>130</v>
      </c>
      <c r="X75" s="112">
        <v>133</v>
      </c>
      <c r="Y75" s="112">
        <v>175</v>
      </c>
      <c r="Z75" s="112">
        <v>203</v>
      </c>
    </row>
    <row r="76" spans="1:26" x14ac:dyDescent="0.25">
      <c r="S76" s="115" t="s">
        <v>49</v>
      </c>
      <c r="T76" s="115"/>
      <c r="U76" s="112"/>
      <c r="V76" s="112">
        <v>64</v>
      </c>
      <c r="W76" s="112">
        <v>49</v>
      </c>
      <c r="X76" s="112">
        <v>50</v>
      </c>
      <c r="Y76" s="112">
        <v>49</v>
      </c>
      <c r="Z76" s="112">
        <v>53</v>
      </c>
    </row>
    <row r="77" spans="1:26" x14ac:dyDescent="0.25">
      <c r="S77" s="115" t="s">
        <v>50</v>
      </c>
      <c r="T77" s="115"/>
      <c r="U77" s="112"/>
      <c r="V77" s="112">
        <v>20</v>
      </c>
      <c r="W77" s="112">
        <v>24</v>
      </c>
      <c r="X77" s="112">
        <v>23</v>
      </c>
      <c r="Y77" s="112">
        <v>34</v>
      </c>
      <c r="Z77" s="112">
        <v>25</v>
      </c>
    </row>
    <row r="78" spans="1:26" x14ac:dyDescent="0.25">
      <c r="S78" s="115" t="s">
        <v>51</v>
      </c>
      <c r="T78" s="115"/>
      <c r="U78" s="112"/>
      <c r="V78" s="112">
        <v>15</v>
      </c>
      <c r="W78" s="112">
        <v>16</v>
      </c>
      <c r="X78" s="112">
        <v>9</v>
      </c>
      <c r="Y78" s="112">
        <v>10</v>
      </c>
      <c r="Z78" s="112">
        <v>8</v>
      </c>
    </row>
    <row r="79" spans="1:26" x14ac:dyDescent="0.25">
      <c r="S79" s="115" t="s">
        <v>52</v>
      </c>
      <c r="T79" s="115"/>
      <c r="U79" s="112"/>
      <c r="V79" s="112">
        <v>3</v>
      </c>
      <c r="W79" s="112">
        <v>15</v>
      </c>
      <c r="X79" s="112">
        <v>10</v>
      </c>
      <c r="Y79" s="112">
        <v>10</v>
      </c>
      <c r="Z79" s="112">
        <v>12</v>
      </c>
    </row>
    <row r="80" spans="1:26" x14ac:dyDescent="0.25">
      <c r="S80" s="118" t="s">
        <v>53</v>
      </c>
      <c r="T80" s="118"/>
      <c r="U80" s="112"/>
      <c r="V80" s="112">
        <v>6303</v>
      </c>
      <c r="W80" s="112">
        <v>6192</v>
      </c>
      <c r="X80" s="112">
        <v>6846</v>
      </c>
      <c r="Y80" s="112">
        <v>7180</v>
      </c>
      <c r="Z80" s="112">
        <v>7367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Whyalla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379</v>
      </c>
      <c r="W83" s="112">
        <v>379</v>
      </c>
      <c r="X83" s="112">
        <v>387</v>
      </c>
      <c r="Y83" s="112">
        <v>385</v>
      </c>
      <c r="Z83" s="112">
        <v>389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465</v>
      </c>
      <c r="W84" s="112">
        <v>446</v>
      </c>
      <c r="X84" s="112">
        <v>443</v>
      </c>
      <c r="Y84" s="112">
        <v>444</v>
      </c>
      <c r="Z84" s="112">
        <v>478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1578</v>
      </c>
      <c r="W85" s="112">
        <v>1623</v>
      </c>
      <c r="X85" s="112">
        <v>1643</v>
      </c>
      <c r="Y85" s="112">
        <v>1647</v>
      </c>
      <c r="Z85" s="112">
        <v>1665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15,766</v>
      </c>
      <c r="D86" s="94">
        <f t="shared" ref="D86:D91" si="4">AD4</f>
        <v>2.7368695425518119E-2</v>
      </c>
      <c r="E86" s="95">
        <f t="shared" ref="E86:E91" si="5">AD4</f>
        <v>2.7368695425518119E-2</v>
      </c>
      <c r="F86" s="94">
        <f t="shared" ref="F86:F91" si="6">AF4</f>
        <v>0.14520229534393847</v>
      </c>
      <c r="G86" s="95">
        <f t="shared" ref="G86:G91" si="7">AF4</f>
        <v>0.14520229534393847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230</v>
      </c>
      <c r="W86" s="112">
        <v>234</v>
      </c>
      <c r="X86" s="112">
        <v>247</v>
      </c>
      <c r="Y86" s="112">
        <v>269</v>
      </c>
      <c r="Z86" s="112">
        <v>273</v>
      </c>
    </row>
    <row r="87" spans="1:30" ht="15" customHeight="1" x14ac:dyDescent="0.25">
      <c r="A87" s="96" t="s">
        <v>4</v>
      </c>
      <c r="B87" s="49"/>
      <c r="C87" s="97" t="str">
        <f t="shared" si="3"/>
        <v>8,375</v>
      </c>
      <c r="D87" s="94">
        <f t="shared" si="4"/>
        <v>2.7481290639185474E-2</v>
      </c>
      <c r="E87" s="95">
        <f t="shared" si="5"/>
        <v>2.7481290639185474E-2</v>
      </c>
      <c r="F87" s="94">
        <f t="shared" si="6"/>
        <v>0.12220286747956588</v>
      </c>
      <c r="G87" s="95">
        <f t="shared" si="7"/>
        <v>0.12220286747956588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134</v>
      </c>
      <c r="W87" s="112">
        <v>120</v>
      </c>
      <c r="X87" s="112">
        <v>124</v>
      </c>
      <c r="Y87" s="112">
        <v>138</v>
      </c>
      <c r="Z87" s="112">
        <v>147</v>
      </c>
    </row>
    <row r="88" spans="1:30" ht="15" customHeight="1" x14ac:dyDescent="0.25">
      <c r="A88" s="96" t="s">
        <v>5</v>
      </c>
      <c r="B88" s="49"/>
      <c r="C88" s="97" t="str">
        <f t="shared" si="3"/>
        <v>7,372</v>
      </c>
      <c r="D88" s="94">
        <f t="shared" si="4"/>
        <v>2.659796685698379E-2</v>
      </c>
      <c r="E88" s="95">
        <f t="shared" si="5"/>
        <v>2.659796685698379E-2</v>
      </c>
      <c r="F88" s="94">
        <f t="shared" si="6"/>
        <v>0.169045353631462</v>
      </c>
      <c r="G88" s="95">
        <f t="shared" si="7"/>
        <v>0.169045353631462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194</v>
      </c>
      <c r="W88" s="112">
        <v>193</v>
      </c>
      <c r="X88" s="112">
        <v>186</v>
      </c>
      <c r="Y88" s="112">
        <v>222</v>
      </c>
      <c r="Z88" s="112">
        <v>221</v>
      </c>
    </row>
    <row r="89" spans="1:30" ht="15" customHeight="1" x14ac:dyDescent="0.25">
      <c r="A89" s="49" t="s">
        <v>6</v>
      </c>
      <c r="B89" s="49"/>
      <c r="C89" s="97" t="str">
        <f t="shared" si="3"/>
        <v>11,080</v>
      </c>
      <c r="D89" s="94">
        <f t="shared" si="4"/>
        <v>1.3630957826365364E-2</v>
      </c>
      <c r="E89" s="95">
        <f t="shared" si="5"/>
        <v>1.3630957826365364E-2</v>
      </c>
      <c r="F89" s="94">
        <f t="shared" si="6"/>
        <v>7.9606352918250023E-2</v>
      </c>
      <c r="G89" s="95">
        <f t="shared" si="7"/>
        <v>7.9606352918250023E-2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1013</v>
      </c>
      <c r="W89" s="112">
        <v>1028</v>
      </c>
      <c r="X89" s="112">
        <v>1076</v>
      </c>
      <c r="Y89" s="112">
        <v>1104</v>
      </c>
      <c r="Z89" s="112">
        <v>1146</v>
      </c>
    </row>
    <row r="90" spans="1:30" ht="15" customHeight="1" x14ac:dyDescent="0.25">
      <c r="A90" s="49" t="s">
        <v>95</v>
      </c>
      <c r="B90" s="49"/>
      <c r="C90" s="97" t="str">
        <f t="shared" si="3"/>
        <v>$53,063</v>
      </c>
      <c r="D90" s="94">
        <f t="shared" si="4"/>
        <v>3.0211815869687575E-2</v>
      </c>
      <c r="E90" s="95">
        <f t="shared" si="5"/>
        <v>3.0211815869687575E-2</v>
      </c>
      <c r="F90" s="94">
        <f t="shared" si="6"/>
        <v>6.2313027584280922E-2</v>
      </c>
      <c r="G90" s="95">
        <f t="shared" si="7"/>
        <v>6.2313027584280922E-2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836</v>
      </c>
      <c r="W90" s="112">
        <v>830</v>
      </c>
      <c r="X90" s="112">
        <v>873</v>
      </c>
      <c r="Y90" s="112">
        <v>911</v>
      </c>
      <c r="Z90" s="112">
        <v>910</v>
      </c>
    </row>
    <row r="91" spans="1:30" ht="15" customHeight="1" x14ac:dyDescent="0.25">
      <c r="A91" s="49" t="s">
        <v>7</v>
      </c>
      <c r="B91" s="49"/>
      <c r="C91" s="97" t="str">
        <f t="shared" si="3"/>
        <v>$799.8 mil</v>
      </c>
      <c r="D91" s="94">
        <f t="shared" si="4"/>
        <v>7.4250819076424834E-2</v>
      </c>
      <c r="E91" s="95">
        <f t="shared" si="5"/>
        <v>7.4250819076424834E-2</v>
      </c>
      <c r="F91" s="94">
        <f t="shared" si="6"/>
        <v>0.24632196358666181</v>
      </c>
      <c r="G91" s="95">
        <f t="shared" si="7"/>
        <v>0.24632196358666181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5575</v>
      </c>
      <c r="W91" s="112">
        <v>5583</v>
      </c>
      <c r="X91" s="112">
        <v>5732</v>
      </c>
      <c r="Y91" s="112">
        <v>5895</v>
      </c>
      <c r="Z91" s="112">
        <v>5991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348</v>
      </c>
      <c r="W93" s="112">
        <v>350</v>
      </c>
      <c r="X93" s="112">
        <v>345</v>
      </c>
      <c r="Y93" s="112">
        <v>351</v>
      </c>
      <c r="Z93" s="112">
        <v>369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833</v>
      </c>
      <c r="W94" s="112">
        <v>822</v>
      </c>
      <c r="X94" s="112">
        <v>834</v>
      </c>
      <c r="Y94" s="112">
        <v>849</v>
      </c>
      <c r="Z94" s="112">
        <v>836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179</v>
      </c>
      <c r="W95" s="112">
        <v>196</v>
      </c>
      <c r="X95" s="112">
        <v>209</v>
      </c>
      <c r="Y95" s="112">
        <v>219</v>
      </c>
      <c r="Z95" s="112">
        <v>232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903</v>
      </c>
      <c r="W96" s="112">
        <v>957</v>
      </c>
      <c r="X96" s="112">
        <v>1001</v>
      </c>
      <c r="Y96" s="112">
        <v>1010</v>
      </c>
      <c r="Z96" s="112">
        <v>997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673</v>
      </c>
      <c r="W97" s="112">
        <v>637</v>
      </c>
      <c r="X97" s="112">
        <v>647</v>
      </c>
      <c r="Y97" s="112">
        <v>671</v>
      </c>
      <c r="Z97" s="112">
        <v>670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596</v>
      </c>
      <c r="W98" s="112">
        <v>612</v>
      </c>
      <c r="X98" s="112">
        <v>611</v>
      </c>
      <c r="Y98" s="112">
        <v>639</v>
      </c>
      <c r="Z98" s="112">
        <v>621</v>
      </c>
    </row>
    <row r="99" spans="1:32" ht="15" customHeight="1" x14ac:dyDescent="0.25">
      <c r="S99" s="115" t="s">
        <v>188</v>
      </c>
      <c r="T99" s="115"/>
      <c r="U99" s="112"/>
      <c r="V99" s="112">
        <v>119</v>
      </c>
      <c r="W99" s="112">
        <v>143</v>
      </c>
      <c r="X99" s="112">
        <v>136</v>
      </c>
      <c r="Y99" s="112">
        <v>134</v>
      </c>
      <c r="Z99" s="112">
        <v>142</v>
      </c>
    </row>
    <row r="100" spans="1:32" ht="15" customHeight="1" x14ac:dyDescent="0.25">
      <c r="S100" s="115" t="s">
        <v>58</v>
      </c>
      <c r="T100" s="115"/>
      <c r="U100" s="112"/>
      <c r="V100" s="112">
        <v>435</v>
      </c>
      <c r="W100" s="112">
        <v>441</v>
      </c>
      <c r="X100" s="112">
        <v>508</v>
      </c>
      <c r="Y100" s="112">
        <v>529</v>
      </c>
      <c r="Z100" s="112">
        <v>557</v>
      </c>
    </row>
    <row r="101" spans="1:32" x14ac:dyDescent="0.25">
      <c r="A101" s="18"/>
      <c r="S101" s="118" t="s">
        <v>53</v>
      </c>
      <c r="T101" s="118"/>
      <c r="U101" s="112"/>
      <c r="V101" s="112">
        <v>4695</v>
      </c>
      <c r="W101" s="112">
        <v>4765</v>
      </c>
      <c r="X101" s="112">
        <v>4923</v>
      </c>
      <c r="Y101" s="112">
        <v>5024</v>
      </c>
      <c r="Z101" s="112">
        <v>5065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10744</v>
      </c>
      <c r="W104" s="112">
        <v>11848</v>
      </c>
      <c r="X104" s="112">
        <v>12154</v>
      </c>
      <c r="Y104" s="112">
        <v>12290</v>
      </c>
      <c r="Z104" s="112">
        <v>12823</v>
      </c>
      <c r="AB104" s="109" t="str">
        <f>TEXT(Z104,"###,###")</f>
        <v>12,823</v>
      </c>
      <c r="AD104" s="130">
        <f>Z104/($Z$4)*100</f>
        <v>81.333248763161237</v>
      </c>
      <c r="AF104" s="109"/>
    </row>
    <row r="105" spans="1:32" x14ac:dyDescent="0.25">
      <c r="S105" s="115" t="s">
        <v>17</v>
      </c>
      <c r="T105" s="115"/>
      <c r="U105" s="112"/>
      <c r="V105" s="112">
        <v>2261</v>
      </c>
      <c r="W105" s="112">
        <v>2162</v>
      </c>
      <c r="X105" s="112">
        <v>2224</v>
      </c>
      <c r="Y105" s="112">
        <v>2498</v>
      </c>
      <c r="Z105" s="112">
        <v>2363</v>
      </c>
      <c r="AB105" s="109" t="str">
        <f>TEXT(Z105,"###,###")</f>
        <v>2,363</v>
      </c>
      <c r="AD105" s="130">
        <f>Z105/($Z$4)*100</f>
        <v>14.987948750475708</v>
      </c>
      <c r="AF105" s="109"/>
    </row>
    <row r="106" spans="1:32" x14ac:dyDescent="0.25">
      <c r="S106" s="118" t="s">
        <v>53</v>
      </c>
      <c r="T106" s="118"/>
      <c r="U106" s="120"/>
      <c r="V106" s="120">
        <v>13005</v>
      </c>
      <c r="W106" s="120">
        <v>14010</v>
      </c>
      <c r="X106" s="120">
        <v>14378</v>
      </c>
      <c r="Y106" s="120">
        <v>14788</v>
      </c>
      <c r="Z106" s="120">
        <v>15186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1071</v>
      </c>
      <c r="W108" s="112">
        <v>1117</v>
      </c>
      <c r="X108" s="112">
        <v>1035</v>
      </c>
      <c r="Y108" s="112">
        <v>1229</v>
      </c>
      <c r="Z108" s="112">
        <v>1227</v>
      </c>
      <c r="AB108" s="109" t="str">
        <f>TEXT(Z108,"###,###")</f>
        <v>1,227</v>
      </c>
      <c r="AD108" s="130">
        <f>Z108/($Z$4)*100</f>
        <v>7.7825700875301287</v>
      </c>
      <c r="AF108" s="109"/>
    </row>
    <row r="109" spans="1:32" x14ac:dyDescent="0.25">
      <c r="S109" s="115" t="s">
        <v>20</v>
      </c>
      <c r="T109" s="115"/>
      <c r="U109" s="112"/>
      <c r="V109" s="112">
        <v>1653</v>
      </c>
      <c r="W109" s="112">
        <v>1350</v>
      </c>
      <c r="X109" s="112">
        <v>1797</v>
      </c>
      <c r="Y109" s="112">
        <v>1740</v>
      </c>
      <c r="Z109" s="112">
        <v>1476</v>
      </c>
      <c r="AB109" s="109" t="str">
        <f>TEXT(Z109,"###,###")</f>
        <v>1,476</v>
      </c>
      <c r="AD109" s="130">
        <f>Z109/($Z$4)*100</f>
        <v>9.3619180515032348</v>
      </c>
      <c r="AF109" s="109"/>
    </row>
    <row r="110" spans="1:32" x14ac:dyDescent="0.25">
      <c r="S110" s="115" t="s">
        <v>21</v>
      </c>
      <c r="T110" s="115"/>
      <c r="U110" s="112"/>
      <c r="V110" s="112">
        <v>2877</v>
      </c>
      <c r="W110" s="112">
        <v>2895</v>
      </c>
      <c r="X110" s="112">
        <v>3310</v>
      </c>
      <c r="Y110" s="112">
        <v>3349</v>
      </c>
      <c r="Z110" s="112">
        <v>3148</v>
      </c>
      <c r="AB110" s="109" t="str">
        <f>TEXT(Z110,"###,###")</f>
        <v>3,148</v>
      </c>
      <c r="AD110" s="130">
        <f>Z110/($Z$4)*100</f>
        <v>19.967017632880882</v>
      </c>
      <c r="AF110" s="109"/>
    </row>
    <row r="111" spans="1:32" x14ac:dyDescent="0.25">
      <c r="S111" s="115" t="s">
        <v>22</v>
      </c>
      <c r="T111" s="115"/>
      <c r="U111" s="112"/>
      <c r="V111" s="112">
        <v>7568</v>
      </c>
      <c r="W111" s="112">
        <v>7442</v>
      </c>
      <c r="X111" s="112">
        <v>8236</v>
      </c>
      <c r="Y111" s="112">
        <v>8468</v>
      </c>
      <c r="Z111" s="112">
        <v>9328</v>
      </c>
      <c r="AB111" s="109" t="str">
        <f>TEXT(Z111,"###,###")</f>
        <v>9,328</v>
      </c>
      <c r="AD111" s="130">
        <f>Z111/($Z$4)*100</f>
        <v>59.165292401370039</v>
      </c>
      <c r="AF111" s="109"/>
    </row>
    <row r="112" spans="1:32" x14ac:dyDescent="0.25">
      <c r="S112" s="118" t="s">
        <v>53</v>
      </c>
      <c r="T112" s="118"/>
      <c r="U112" s="112"/>
      <c r="V112" s="112">
        <v>13765</v>
      </c>
      <c r="W112" s="112">
        <v>13371</v>
      </c>
      <c r="X112" s="112">
        <v>14881</v>
      </c>
      <c r="Y112" s="112">
        <v>15349</v>
      </c>
      <c r="Z112" s="112">
        <v>15766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41.41</v>
      </c>
      <c r="W118" s="131">
        <v>41.59</v>
      </c>
      <c r="X118" s="131">
        <v>41.28</v>
      </c>
      <c r="Y118" s="131">
        <v>41.19</v>
      </c>
      <c r="Z118" s="131">
        <v>41</v>
      </c>
      <c r="AB118" s="109" t="str">
        <f>TEXT(Z118,"##.0")</f>
        <v>41.0</v>
      </c>
    </row>
    <row r="120" spans="19:32" x14ac:dyDescent="0.25">
      <c r="S120" s="101" t="s">
        <v>97</v>
      </c>
      <c r="T120" s="112"/>
      <c r="U120" s="112"/>
      <c r="V120" s="112">
        <v>9597</v>
      </c>
      <c r="W120" s="112">
        <v>9655</v>
      </c>
      <c r="X120" s="112">
        <v>9974</v>
      </c>
      <c r="Y120" s="112">
        <v>10140</v>
      </c>
      <c r="Z120" s="112">
        <v>10236</v>
      </c>
      <c r="AB120" s="109" t="str">
        <f>TEXT(Z120,"###,###")</f>
        <v>10,236</v>
      </c>
    </row>
    <row r="121" spans="19:32" x14ac:dyDescent="0.25">
      <c r="S121" s="101" t="s">
        <v>98</v>
      </c>
      <c r="T121" s="112"/>
      <c r="U121" s="112"/>
      <c r="V121" s="112">
        <v>346</v>
      </c>
      <c r="W121" s="112">
        <v>333</v>
      </c>
      <c r="X121" s="112">
        <v>346</v>
      </c>
      <c r="Y121" s="112">
        <v>367</v>
      </c>
      <c r="Z121" s="112">
        <v>368</v>
      </c>
      <c r="AB121" s="109" t="str">
        <f>TEXT(Z121,"###,###")</f>
        <v>368</v>
      </c>
    </row>
    <row r="122" spans="19:32" x14ac:dyDescent="0.25">
      <c r="S122" s="101" t="s">
        <v>99</v>
      </c>
      <c r="T122" s="112"/>
      <c r="U122" s="112"/>
      <c r="V122" s="112">
        <v>317</v>
      </c>
      <c r="W122" s="112">
        <v>352</v>
      </c>
      <c r="X122" s="112">
        <v>337</v>
      </c>
      <c r="Y122" s="112">
        <v>424</v>
      </c>
      <c r="Z122" s="112">
        <v>483</v>
      </c>
      <c r="AB122" s="109" t="str">
        <f>TEXT(Z122,"###,###")</f>
        <v>483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9914</v>
      </c>
      <c r="W124" s="112">
        <v>10007</v>
      </c>
      <c r="X124" s="112">
        <v>10311</v>
      </c>
      <c r="Y124" s="112">
        <v>10564</v>
      </c>
      <c r="Z124" s="112">
        <v>10719</v>
      </c>
      <c r="AB124" s="109" t="str">
        <f>TEXT(Z124,"###,###")</f>
        <v>10,719</v>
      </c>
      <c r="AD124" s="127">
        <f>Z124/$Z$7*100</f>
        <v>96.741877256317693</v>
      </c>
    </row>
    <row r="125" spans="19:32" x14ac:dyDescent="0.25">
      <c r="S125" s="101" t="s">
        <v>101</v>
      </c>
      <c r="T125" s="112"/>
      <c r="U125" s="112"/>
      <c r="V125" s="112">
        <v>663</v>
      </c>
      <c r="W125" s="112">
        <v>685</v>
      </c>
      <c r="X125" s="112">
        <v>683</v>
      </c>
      <c r="Y125" s="112">
        <v>791</v>
      </c>
      <c r="Z125" s="112">
        <v>851</v>
      </c>
      <c r="AB125" s="109" t="str">
        <f>TEXT(Z125,"###,###")</f>
        <v>851</v>
      </c>
      <c r="AD125" s="127">
        <f>Z125/$Z$7*100</f>
        <v>7.6805054151624548</v>
      </c>
    </row>
    <row r="127" spans="19:32" x14ac:dyDescent="0.25">
      <c r="S127" s="101" t="s">
        <v>102</v>
      </c>
      <c r="T127" s="112"/>
      <c r="U127" s="112"/>
      <c r="V127" s="112">
        <v>5574</v>
      </c>
      <c r="W127" s="112">
        <v>5578</v>
      </c>
      <c r="X127" s="112">
        <v>5732</v>
      </c>
      <c r="Y127" s="112">
        <v>5898</v>
      </c>
      <c r="Z127" s="112">
        <v>5992</v>
      </c>
      <c r="AB127" s="109" t="str">
        <f>TEXT(Z127,"###,###")</f>
        <v>5,992</v>
      </c>
      <c r="AD127" s="127">
        <f>Z127/$Z$7*100</f>
        <v>54.079422382671481</v>
      </c>
    </row>
    <row r="128" spans="19:32" x14ac:dyDescent="0.25">
      <c r="S128" s="101" t="s">
        <v>103</v>
      </c>
      <c r="T128" s="112"/>
      <c r="U128" s="112"/>
      <c r="V128" s="112">
        <v>4690</v>
      </c>
      <c r="W128" s="112">
        <v>4770</v>
      </c>
      <c r="X128" s="112">
        <v>4917</v>
      </c>
      <c r="Y128" s="112">
        <v>5027</v>
      </c>
      <c r="Z128" s="112">
        <v>5068</v>
      </c>
      <c r="AB128" s="109" t="str">
        <f>TEXT(Z128,"###,###")</f>
        <v>5,068</v>
      </c>
      <c r="AD128" s="127">
        <f>Z128/$Z$7*100</f>
        <v>45.740072202166068</v>
      </c>
    </row>
    <row r="130" spans="19:20" x14ac:dyDescent="0.25">
      <c r="S130" s="101" t="s">
        <v>261</v>
      </c>
      <c r="T130" s="127">
        <v>92.38267148014441</v>
      </c>
    </row>
    <row r="131" spans="19:20" x14ac:dyDescent="0.25">
      <c r="S131" s="101" t="s">
        <v>262</v>
      </c>
      <c r="T131" s="127">
        <v>3.3212996389891698</v>
      </c>
    </row>
    <row r="132" spans="19:20" x14ac:dyDescent="0.25">
      <c r="S132" s="101" t="s">
        <v>263</v>
      </c>
      <c r="T132" s="127">
        <v>4.359205776173285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63995B1-8FEC-4683-885E-51AE5A37194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252A8B22-D880-4EFD-B8A8-6A490A1CCE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BE96E83-0396-49B6-89CD-20A9F18BD66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E7F9BA7D-C716-45AD-AE04-A2247594B9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DC461-A497-4823-B68E-497707482995}">
  <sheetPr codeName="Sheet13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177</v>
      </c>
      <c r="T1" s="99"/>
      <c r="U1" s="99"/>
      <c r="V1" s="99"/>
      <c r="W1" s="99"/>
      <c r="X1" s="99"/>
      <c r="Y1" s="100" t="s">
        <v>255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177</v>
      </c>
      <c r="Y3" s="105" t="s">
        <v>255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10.68 Wudinna,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944</v>
      </c>
      <c r="W4" s="108">
        <v>1023</v>
      </c>
      <c r="X4" s="108">
        <v>1037</v>
      </c>
      <c r="Y4" s="108">
        <v>1098</v>
      </c>
      <c r="Z4" s="108">
        <v>1109</v>
      </c>
      <c r="AB4" s="109" t="str">
        <f>TEXT(Z4,"###,###")</f>
        <v>1,109</v>
      </c>
      <c r="AD4" s="110">
        <f>Z4/Y4-1</f>
        <v>1.0018214936247771E-2</v>
      </c>
      <c r="AF4" s="110">
        <f>Z4/V4-1</f>
        <v>0.17478813559322037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490</v>
      </c>
      <c r="W5" s="108">
        <v>521</v>
      </c>
      <c r="X5" s="108">
        <v>511</v>
      </c>
      <c r="Y5" s="108">
        <v>520</v>
      </c>
      <c r="Z5" s="108">
        <v>526</v>
      </c>
      <c r="AB5" s="109" t="str">
        <f>TEXT(Z5,"###,###")</f>
        <v>526</v>
      </c>
      <c r="AD5" s="110">
        <f t="shared" ref="AD5:AD9" si="0">Z5/Y5-1</f>
        <v>1.1538461538461497E-2</v>
      </c>
      <c r="AF5" s="110">
        <f t="shared" ref="AF5:AF9" si="1">Z5/V5-1</f>
        <v>7.3469387755102034E-2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457</v>
      </c>
      <c r="W6" s="108">
        <v>501</v>
      </c>
      <c r="X6" s="108">
        <v>526</v>
      </c>
      <c r="Y6" s="108">
        <v>576</v>
      </c>
      <c r="Z6" s="108">
        <v>579</v>
      </c>
      <c r="AB6" s="109" t="str">
        <f>TEXT(Z6,"###,###")</f>
        <v>579</v>
      </c>
      <c r="AD6" s="110">
        <f t="shared" si="0"/>
        <v>5.2083333333332593E-3</v>
      </c>
      <c r="AF6" s="110">
        <f t="shared" si="1"/>
        <v>0.26695842450765861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620</v>
      </c>
      <c r="W7" s="108">
        <v>696</v>
      </c>
      <c r="X7" s="108">
        <v>694</v>
      </c>
      <c r="Y7" s="108">
        <v>742</v>
      </c>
      <c r="Z7" s="108">
        <v>749</v>
      </c>
      <c r="AB7" s="109" t="str">
        <f>TEXT(Z7,"###,###")</f>
        <v>749</v>
      </c>
      <c r="AD7" s="110">
        <f t="shared" si="0"/>
        <v>9.4339622641510523E-3</v>
      </c>
      <c r="AF7" s="110">
        <f t="shared" si="1"/>
        <v>0.20806451612903221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1,109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749</v>
      </c>
      <c r="P8" s="65"/>
      <c r="S8" s="107" t="s">
        <v>82</v>
      </c>
      <c r="T8" s="108"/>
      <c r="U8" s="108"/>
      <c r="V8" s="108">
        <v>27542.83</v>
      </c>
      <c r="W8" s="108">
        <v>22708.11</v>
      </c>
      <c r="X8" s="108">
        <v>23722</v>
      </c>
      <c r="Y8" s="108">
        <v>30529.64</v>
      </c>
      <c r="Z8" s="108">
        <v>34825</v>
      </c>
      <c r="AB8" s="109" t="str">
        <f>TEXT(Z8,"$###,###")</f>
        <v>$34,825</v>
      </c>
      <c r="AD8" s="110">
        <f t="shared" si="0"/>
        <v>0.14069474779263702</v>
      </c>
      <c r="AF8" s="110">
        <f t="shared" si="1"/>
        <v>0.26439439955879607</v>
      </c>
    </row>
    <row r="9" spans="1:32" x14ac:dyDescent="0.25">
      <c r="A9" s="30" t="s">
        <v>14</v>
      </c>
      <c r="B9" s="69"/>
      <c r="C9" s="70"/>
      <c r="D9" s="71">
        <f>AD104</f>
        <v>60.504959422903518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50.867823765020027</v>
      </c>
      <c r="P9" s="72" t="s">
        <v>83</v>
      </c>
      <c r="S9" s="107" t="s">
        <v>7</v>
      </c>
      <c r="T9" s="108"/>
      <c r="U9" s="108"/>
      <c r="V9" s="108">
        <v>27754653</v>
      </c>
      <c r="W9" s="108">
        <v>31060629</v>
      </c>
      <c r="X9" s="108">
        <v>26750576</v>
      </c>
      <c r="Y9" s="108">
        <v>37790528</v>
      </c>
      <c r="Z9" s="108">
        <v>55129057</v>
      </c>
      <c r="AB9" s="109" t="str">
        <f>TEXT(Z9/1000000,"$#,###.0")&amp;" mil"</f>
        <v>$55.1 mil</v>
      </c>
      <c r="AD9" s="110">
        <f t="shared" si="0"/>
        <v>0.45880621196930615</v>
      </c>
      <c r="AF9" s="110">
        <f t="shared" si="1"/>
        <v>0.98629963055203751</v>
      </c>
    </row>
    <row r="10" spans="1:32" x14ac:dyDescent="0.25">
      <c r="A10" s="30" t="s">
        <v>17</v>
      </c>
      <c r="B10" s="69"/>
      <c r="C10" s="70"/>
      <c r="D10" s="71">
        <f>AD105</f>
        <v>15.870153291253381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49.66622162883845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58.2109479305741</v>
      </c>
      <c r="P11" s="72" t="s">
        <v>83</v>
      </c>
      <c r="S11" s="107" t="s">
        <v>29</v>
      </c>
      <c r="T11" s="112"/>
      <c r="U11" s="112"/>
      <c r="V11" s="112">
        <v>680</v>
      </c>
      <c r="W11" s="112">
        <v>718</v>
      </c>
      <c r="X11" s="112">
        <v>748</v>
      </c>
      <c r="Y11" s="112">
        <v>778</v>
      </c>
      <c r="Z11" s="112">
        <v>794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27.770360480640853</v>
      </c>
      <c r="P12" s="72" t="s">
        <v>83</v>
      </c>
      <c r="S12" s="107" t="s">
        <v>30</v>
      </c>
      <c r="T12" s="112"/>
      <c r="U12" s="112"/>
      <c r="V12" s="112">
        <v>267</v>
      </c>
      <c r="W12" s="112">
        <v>303</v>
      </c>
      <c r="X12" s="112">
        <v>289</v>
      </c>
      <c r="Y12" s="112">
        <v>315</v>
      </c>
      <c r="Z12" s="112">
        <v>315</v>
      </c>
    </row>
    <row r="13" spans="1:32" ht="15" customHeight="1" x14ac:dyDescent="0.25">
      <c r="A13" s="30" t="s">
        <v>19</v>
      </c>
      <c r="B13" s="70"/>
      <c r="C13" s="70"/>
      <c r="D13" s="71">
        <f>AD108</f>
        <v>21.100090171325519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13.751668891855809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16.591523895401259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44.2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14.878268710550044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17.70972037283622</v>
      </c>
      <c r="P15" s="72" t="s">
        <v>83</v>
      </c>
      <c r="S15" s="115" t="s">
        <v>59</v>
      </c>
      <c r="T15" s="115"/>
      <c r="U15" s="116"/>
      <c r="V15" s="116">
        <v>228</v>
      </c>
      <c r="W15" s="116">
        <v>246</v>
      </c>
      <c r="X15" s="116">
        <v>232</v>
      </c>
      <c r="Y15" s="112">
        <v>207</v>
      </c>
      <c r="Z15" s="112">
        <v>244</v>
      </c>
      <c r="AB15" s="117">
        <f t="shared" ref="AB15:AB34" si="2">IF(Z15="np",0,Z15/$Z$34)</f>
        <v>0.22061482820976491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23.805229936880075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82.290279627163784</v>
      </c>
      <c r="P16" s="37" t="s">
        <v>83</v>
      </c>
      <c r="S16" s="115" t="s">
        <v>60</v>
      </c>
      <c r="T16" s="115"/>
      <c r="U16" s="116"/>
      <c r="V16" s="116">
        <v>9</v>
      </c>
      <c r="W16" s="116">
        <v>4</v>
      </c>
      <c r="X16" s="116">
        <v>6</v>
      </c>
      <c r="Y16" s="112">
        <v>4</v>
      </c>
      <c r="Z16" s="112">
        <v>12</v>
      </c>
      <c r="AB16" s="117">
        <f t="shared" si="2"/>
        <v>1.0849909584086799E-2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15</v>
      </c>
      <c r="W17" s="116">
        <v>17</v>
      </c>
      <c r="X17" s="116">
        <v>25</v>
      </c>
      <c r="Y17" s="112">
        <v>30</v>
      </c>
      <c r="Z17" s="112">
        <v>30</v>
      </c>
      <c r="AB17" s="117">
        <f t="shared" si="2"/>
        <v>2.7124773960216998E-2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9</v>
      </c>
      <c r="W18" s="116">
        <v>8</v>
      </c>
      <c r="X18" s="116">
        <v>8</v>
      </c>
      <c r="Y18" s="112">
        <v>5</v>
      </c>
      <c r="Z18" s="112">
        <v>7</v>
      </c>
      <c r="AB18" s="117">
        <f t="shared" si="2"/>
        <v>6.3291139240506328E-3</v>
      </c>
    </row>
    <row r="19" spans="1:28" x14ac:dyDescent="0.25">
      <c r="A19" s="61" t="str">
        <f>$S$1&amp;" ("&amp;$V$2&amp;" to "&amp;$Z$2&amp;")"</f>
        <v>Wudinna (2018-19 to 2022-23)</v>
      </c>
      <c r="B19" s="61"/>
      <c r="C19" s="61"/>
      <c r="D19" s="61"/>
      <c r="E19" s="61"/>
      <c r="F19" s="61"/>
      <c r="G19" s="61" t="str">
        <f>$S$1&amp;" ("&amp;$V$2&amp;" to "&amp;$Z$2&amp;")"</f>
        <v>Wudinna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44</v>
      </c>
      <c r="W19" s="116">
        <v>45</v>
      </c>
      <c r="X19" s="116">
        <v>44</v>
      </c>
      <c r="Y19" s="112">
        <v>35</v>
      </c>
      <c r="Z19" s="112">
        <v>35</v>
      </c>
      <c r="AB19" s="117">
        <f t="shared" si="2"/>
        <v>3.1645569620253167E-2</v>
      </c>
    </row>
    <row r="20" spans="1:28" x14ac:dyDescent="0.25">
      <c r="S20" s="115" t="s">
        <v>64</v>
      </c>
      <c r="T20" s="115"/>
      <c r="U20" s="116"/>
      <c r="V20" s="116">
        <v>18</v>
      </c>
      <c r="W20" s="116">
        <v>16</v>
      </c>
      <c r="X20" s="116">
        <v>26</v>
      </c>
      <c r="Y20" s="112">
        <v>19</v>
      </c>
      <c r="Z20" s="112">
        <v>24</v>
      </c>
      <c r="AB20" s="117">
        <f t="shared" si="2"/>
        <v>2.1699819168173599E-2</v>
      </c>
    </row>
    <row r="21" spans="1:28" x14ac:dyDescent="0.25">
      <c r="S21" s="115" t="s">
        <v>65</v>
      </c>
      <c r="T21" s="115"/>
      <c r="U21" s="116"/>
      <c r="V21" s="116">
        <v>71</v>
      </c>
      <c r="W21" s="116">
        <v>81</v>
      </c>
      <c r="X21" s="116">
        <v>92</v>
      </c>
      <c r="Y21" s="112">
        <v>104</v>
      </c>
      <c r="Z21" s="112">
        <v>82</v>
      </c>
      <c r="AB21" s="117">
        <f t="shared" si="2"/>
        <v>7.4141048824593131E-2</v>
      </c>
    </row>
    <row r="22" spans="1:28" x14ac:dyDescent="0.25">
      <c r="S22" s="115" t="s">
        <v>66</v>
      </c>
      <c r="T22" s="115"/>
      <c r="U22" s="116"/>
      <c r="V22" s="116">
        <v>38</v>
      </c>
      <c r="W22" s="116">
        <v>43</v>
      </c>
      <c r="X22" s="116">
        <v>51</v>
      </c>
      <c r="Y22" s="112">
        <v>56</v>
      </c>
      <c r="Z22" s="112">
        <v>73</v>
      </c>
      <c r="AB22" s="117">
        <f t="shared" si="2"/>
        <v>6.6003616636528026E-2</v>
      </c>
    </row>
    <row r="23" spans="1:28" x14ac:dyDescent="0.25">
      <c r="S23" s="115" t="s">
        <v>67</v>
      </c>
      <c r="T23" s="115"/>
      <c r="U23" s="116"/>
      <c r="V23" s="116">
        <v>44</v>
      </c>
      <c r="W23" s="116">
        <v>44</v>
      </c>
      <c r="X23" s="116">
        <v>46</v>
      </c>
      <c r="Y23" s="112">
        <v>58</v>
      </c>
      <c r="Z23" s="112">
        <v>68</v>
      </c>
      <c r="AB23" s="117">
        <f t="shared" si="2"/>
        <v>6.148282097649186E-2</v>
      </c>
    </row>
    <row r="24" spans="1:28" x14ac:dyDescent="0.25">
      <c r="S24" s="115" t="s">
        <v>68</v>
      </c>
      <c r="T24" s="115"/>
      <c r="U24" s="116"/>
      <c r="V24" s="116">
        <v>8</v>
      </c>
      <c r="W24" s="116">
        <v>5</v>
      </c>
      <c r="X24" s="116">
        <v>4</v>
      </c>
      <c r="Y24" s="112">
        <v>6</v>
      </c>
      <c r="Z24" s="112">
        <v>6</v>
      </c>
      <c r="AB24" s="117">
        <f t="shared" si="2"/>
        <v>5.4249547920433997E-3</v>
      </c>
    </row>
    <row r="25" spans="1:28" x14ac:dyDescent="0.25">
      <c r="S25" s="115" t="s">
        <v>69</v>
      </c>
      <c r="T25" s="115"/>
      <c r="U25" s="116"/>
      <c r="V25" s="116">
        <v>7</v>
      </c>
      <c r="W25" s="116">
        <v>17</v>
      </c>
      <c r="X25" s="116">
        <v>15</v>
      </c>
      <c r="Y25" s="112">
        <v>23</v>
      </c>
      <c r="Z25" s="112">
        <v>21</v>
      </c>
      <c r="AB25" s="117">
        <f t="shared" si="2"/>
        <v>1.8987341772151899E-2</v>
      </c>
    </row>
    <row r="26" spans="1:28" x14ac:dyDescent="0.25">
      <c r="S26" s="115" t="s">
        <v>70</v>
      </c>
      <c r="T26" s="115"/>
      <c r="U26" s="116"/>
      <c r="V26" s="116">
        <v>16</v>
      </c>
      <c r="W26" s="116">
        <v>12</v>
      </c>
      <c r="X26" s="116">
        <v>15</v>
      </c>
      <c r="Y26" s="112">
        <v>8</v>
      </c>
      <c r="Z26" s="112">
        <v>14</v>
      </c>
      <c r="AB26" s="117">
        <f t="shared" si="2"/>
        <v>1.2658227848101266E-2</v>
      </c>
    </row>
    <row r="27" spans="1:28" x14ac:dyDescent="0.25">
      <c r="S27" s="115" t="s">
        <v>71</v>
      </c>
      <c r="T27" s="115"/>
      <c r="U27" s="116"/>
      <c r="V27" s="116">
        <v>13</v>
      </c>
      <c r="W27" s="116">
        <v>12</v>
      </c>
      <c r="X27" s="116">
        <v>22</v>
      </c>
      <c r="Y27" s="112">
        <v>27</v>
      </c>
      <c r="Z27" s="112">
        <v>31</v>
      </c>
      <c r="AB27" s="117">
        <f t="shared" si="2"/>
        <v>2.8028933092224231E-2</v>
      </c>
    </row>
    <row r="28" spans="1:28" x14ac:dyDescent="0.25">
      <c r="S28" s="115" t="s">
        <v>72</v>
      </c>
      <c r="T28" s="115"/>
      <c r="U28" s="116"/>
      <c r="V28" s="116">
        <v>24</v>
      </c>
      <c r="W28" s="116">
        <v>28</v>
      </c>
      <c r="X28" s="116">
        <v>34</v>
      </c>
      <c r="Y28" s="112">
        <v>47</v>
      </c>
      <c r="Z28" s="112">
        <v>36</v>
      </c>
      <c r="AB28" s="117">
        <f t="shared" si="2"/>
        <v>3.25497287522604E-2</v>
      </c>
    </row>
    <row r="29" spans="1:28" x14ac:dyDescent="0.25">
      <c r="S29" s="115" t="s">
        <v>73</v>
      </c>
      <c r="T29" s="115"/>
      <c r="U29" s="116"/>
      <c r="V29" s="116">
        <v>33</v>
      </c>
      <c r="W29" s="116">
        <v>44</v>
      </c>
      <c r="X29" s="116">
        <v>37</v>
      </c>
      <c r="Y29" s="112">
        <v>58</v>
      </c>
      <c r="Z29" s="112">
        <v>45</v>
      </c>
      <c r="AB29" s="117">
        <f t="shared" si="2"/>
        <v>4.0687160940325498E-2</v>
      </c>
    </row>
    <row r="30" spans="1:28" x14ac:dyDescent="0.25">
      <c r="S30" s="115" t="s">
        <v>74</v>
      </c>
      <c r="T30" s="115"/>
      <c r="U30" s="116"/>
      <c r="V30" s="116">
        <v>76</v>
      </c>
      <c r="W30" s="116">
        <v>84</v>
      </c>
      <c r="X30" s="116">
        <v>82</v>
      </c>
      <c r="Y30" s="112">
        <v>84</v>
      </c>
      <c r="Z30" s="112">
        <v>98</v>
      </c>
      <c r="AB30" s="117">
        <f t="shared" si="2"/>
        <v>8.8607594936708861E-2</v>
      </c>
    </row>
    <row r="31" spans="1:28" x14ac:dyDescent="0.25">
      <c r="S31" s="115" t="s">
        <v>75</v>
      </c>
      <c r="T31" s="115"/>
      <c r="U31" s="116"/>
      <c r="V31" s="116">
        <v>54</v>
      </c>
      <c r="W31" s="116">
        <v>69</v>
      </c>
      <c r="X31" s="116">
        <v>70</v>
      </c>
      <c r="Y31" s="112">
        <v>79</v>
      </c>
      <c r="Z31" s="112">
        <v>72</v>
      </c>
      <c r="AB31" s="117">
        <f t="shared" si="2"/>
        <v>6.50994575045208E-2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0</v>
      </c>
      <c r="W32" s="116">
        <v>5</v>
      </c>
      <c r="X32" s="116">
        <v>2</v>
      </c>
      <c r="Y32" s="112">
        <v>0</v>
      </c>
      <c r="Z32" s="112">
        <v>4</v>
      </c>
      <c r="AB32" s="117">
        <f t="shared" si="2"/>
        <v>3.616636528028933E-3</v>
      </c>
    </row>
    <row r="33" spans="19:32" x14ac:dyDescent="0.25">
      <c r="S33" s="115" t="s">
        <v>77</v>
      </c>
      <c r="T33" s="115"/>
      <c r="U33" s="116"/>
      <c r="V33" s="116">
        <v>56</v>
      </c>
      <c r="W33" s="116">
        <v>51</v>
      </c>
      <c r="X33" s="116">
        <v>47</v>
      </c>
      <c r="Y33" s="112">
        <v>44</v>
      </c>
      <c r="Z33" s="112">
        <v>47</v>
      </c>
      <c r="AB33" s="117">
        <f t="shared" si="2"/>
        <v>4.2495479204339964E-2</v>
      </c>
    </row>
    <row r="34" spans="19:32" x14ac:dyDescent="0.25">
      <c r="S34" s="118" t="s">
        <v>53</v>
      </c>
      <c r="T34" s="118"/>
      <c r="U34" s="119"/>
      <c r="V34" s="119">
        <v>944</v>
      </c>
      <c r="W34" s="119">
        <v>1025</v>
      </c>
      <c r="X34" s="119">
        <v>1037</v>
      </c>
      <c r="Y34" s="120">
        <v>1097</v>
      </c>
      <c r="Z34" s="120">
        <v>1106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531</v>
      </c>
      <c r="W37" s="112">
        <v>593</v>
      </c>
      <c r="X37" s="112">
        <v>571</v>
      </c>
      <c r="Y37" s="112">
        <v>621</v>
      </c>
      <c r="Z37" s="112">
        <v>618</v>
      </c>
      <c r="AB37" s="132">
        <f>Z37/Z40*100</f>
        <v>82.290279627163784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92</v>
      </c>
      <c r="W38" s="112">
        <v>100</v>
      </c>
      <c r="X38" s="112">
        <v>121</v>
      </c>
      <c r="Y38" s="112">
        <v>113</v>
      </c>
      <c r="Z38" s="112">
        <v>133</v>
      </c>
      <c r="AB38" s="132">
        <f>Z38/Z40*100</f>
        <v>17.70972037283622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623</v>
      </c>
      <c r="W40" s="112">
        <v>693</v>
      </c>
      <c r="X40" s="112">
        <v>692</v>
      </c>
      <c r="Y40" s="112">
        <v>734</v>
      </c>
      <c r="Z40" s="112">
        <v>751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6</v>
      </c>
      <c r="W44" s="112">
        <v>0</v>
      </c>
      <c r="X44" s="112">
        <v>3</v>
      </c>
      <c r="Y44" s="112">
        <v>5</v>
      </c>
      <c r="Z44" s="112">
        <v>8</v>
      </c>
    </row>
    <row r="45" spans="19:32" x14ac:dyDescent="0.25">
      <c r="S45" s="115" t="s">
        <v>37</v>
      </c>
      <c r="T45" s="115"/>
      <c r="U45" s="112"/>
      <c r="V45" s="112">
        <v>8</v>
      </c>
      <c r="W45" s="112">
        <v>22</v>
      </c>
      <c r="X45" s="112">
        <v>25</v>
      </c>
      <c r="Y45" s="112">
        <v>25</v>
      </c>
      <c r="Z45" s="112">
        <v>11</v>
      </c>
    </row>
    <row r="46" spans="19:32" x14ac:dyDescent="0.25">
      <c r="S46" s="115" t="s">
        <v>38</v>
      </c>
      <c r="T46" s="115"/>
      <c r="U46" s="112"/>
      <c r="V46" s="112">
        <v>32</v>
      </c>
      <c r="W46" s="112">
        <v>35</v>
      </c>
      <c r="X46" s="112">
        <v>22</v>
      </c>
      <c r="Y46" s="112">
        <v>28</v>
      </c>
      <c r="Z46" s="112">
        <v>33</v>
      </c>
    </row>
    <row r="47" spans="19:32" x14ac:dyDescent="0.25">
      <c r="S47" s="115" t="s">
        <v>39</v>
      </c>
      <c r="T47" s="115"/>
      <c r="U47" s="112"/>
      <c r="V47" s="112">
        <v>50</v>
      </c>
      <c r="W47" s="112">
        <v>35</v>
      </c>
      <c r="X47" s="112">
        <v>42</v>
      </c>
      <c r="Y47" s="112">
        <v>28</v>
      </c>
      <c r="Z47" s="112">
        <v>35</v>
      </c>
    </row>
    <row r="48" spans="19:32" x14ac:dyDescent="0.25">
      <c r="S48" s="115" t="s">
        <v>40</v>
      </c>
      <c r="T48" s="115"/>
      <c r="U48" s="112"/>
      <c r="V48" s="112">
        <v>76</v>
      </c>
      <c r="W48" s="112">
        <v>65</v>
      </c>
      <c r="X48" s="112">
        <v>31</v>
      </c>
      <c r="Y48" s="112">
        <v>41</v>
      </c>
      <c r="Z48" s="112">
        <v>45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48</v>
      </c>
      <c r="W49" s="112">
        <v>41</v>
      </c>
      <c r="X49" s="112">
        <v>69</v>
      </c>
      <c r="Y49" s="112">
        <v>55</v>
      </c>
      <c r="Z49" s="112">
        <v>51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Wudinna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44</v>
      </c>
      <c r="W50" s="112">
        <v>58</v>
      </c>
      <c r="X50" s="112">
        <v>40</v>
      </c>
      <c r="Y50" s="112">
        <v>50</v>
      </c>
      <c r="Z50" s="112">
        <v>43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43</v>
      </c>
      <c r="W51" s="112">
        <v>44</v>
      </c>
      <c r="X51" s="112">
        <v>45</v>
      </c>
      <c r="Y51" s="112">
        <v>45</v>
      </c>
      <c r="Z51" s="112">
        <v>50</v>
      </c>
    </row>
    <row r="52" spans="1:26" ht="15" customHeight="1" x14ac:dyDescent="0.25">
      <c r="S52" s="115" t="s">
        <v>44</v>
      </c>
      <c r="T52" s="115"/>
      <c r="U52" s="112"/>
      <c r="V52" s="112">
        <v>39</v>
      </c>
      <c r="W52" s="112">
        <v>46</v>
      </c>
      <c r="X52" s="112">
        <v>40</v>
      </c>
      <c r="Y52" s="112">
        <v>41</v>
      </c>
      <c r="Z52" s="112">
        <v>42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27</v>
      </c>
      <c r="W53" s="112">
        <v>38</v>
      </c>
      <c r="X53" s="112">
        <v>47</v>
      </c>
      <c r="Y53" s="112">
        <v>46</v>
      </c>
      <c r="Z53" s="112">
        <v>46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29</v>
      </c>
      <c r="W54" s="112">
        <v>46</v>
      </c>
      <c r="X54" s="112">
        <v>48</v>
      </c>
      <c r="Y54" s="112">
        <v>44</v>
      </c>
      <c r="Z54" s="112">
        <v>36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25</v>
      </c>
      <c r="W55" s="112">
        <v>35</v>
      </c>
      <c r="X55" s="112">
        <v>37</v>
      </c>
      <c r="Y55" s="112">
        <v>38</v>
      </c>
      <c r="Z55" s="112">
        <v>44</v>
      </c>
    </row>
    <row r="56" spans="1:26" ht="15" customHeight="1" x14ac:dyDescent="0.25">
      <c r="S56" s="115" t="s">
        <v>48</v>
      </c>
      <c r="T56" s="115"/>
      <c r="U56" s="112"/>
      <c r="V56" s="112">
        <v>35</v>
      </c>
      <c r="W56" s="112">
        <v>39</v>
      </c>
      <c r="X56" s="112">
        <v>36</v>
      </c>
      <c r="Y56" s="112">
        <v>40</v>
      </c>
      <c r="Z56" s="112">
        <v>36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9</v>
      </c>
      <c r="W57" s="112">
        <v>14</v>
      </c>
      <c r="X57" s="112">
        <v>19</v>
      </c>
      <c r="Y57" s="112">
        <v>25</v>
      </c>
      <c r="Z57" s="112">
        <v>28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0</v>
      </c>
      <c r="W58" s="112">
        <v>4</v>
      </c>
      <c r="X58" s="112">
        <v>4</v>
      </c>
      <c r="Y58" s="112">
        <v>5</v>
      </c>
      <c r="Z58" s="112">
        <v>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5</v>
      </c>
      <c r="W59" s="112">
        <v>0</v>
      </c>
      <c r="X59" s="112">
        <v>2</v>
      </c>
      <c r="Y59" s="112">
        <v>0</v>
      </c>
      <c r="Z59" s="112">
        <v>0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0</v>
      </c>
      <c r="X60" s="112">
        <v>1</v>
      </c>
      <c r="Y60" s="112">
        <v>5</v>
      </c>
      <c r="Z60" s="112">
        <v>0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487</v>
      </c>
      <c r="W61" s="112">
        <v>524</v>
      </c>
      <c r="X61" s="112">
        <v>511</v>
      </c>
      <c r="Y61" s="112">
        <v>515</v>
      </c>
      <c r="Z61" s="112">
        <v>524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5</v>
      </c>
      <c r="W63" s="112">
        <v>7</v>
      </c>
      <c r="X63" s="112">
        <v>4</v>
      </c>
      <c r="Y63" s="112">
        <v>0</v>
      </c>
      <c r="Z63" s="112">
        <v>7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8</v>
      </c>
      <c r="W64" s="112">
        <v>23</v>
      </c>
      <c r="X64" s="112">
        <v>24</v>
      </c>
      <c r="Y64" s="112">
        <v>35</v>
      </c>
      <c r="Z64" s="112">
        <v>27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Wudinna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23</v>
      </c>
      <c r="W65" s="112">
        <v>30</v>
      </c>
      <c r="X65" s="112">
        <v>48</v>
      </c>
      <c r="Y65" s="112">
        <v>47</v>
      </c>
      <c r="Z65" s="112">
        <v>64</v>
      </c>
    </row>
    <row r="66" spans="1:26" x14ac:dyDescent="0.25">
      <c r="S66" s="115" t="s">
        <v>39</v>
      </c>
      <c r="T66" s="115"/>
      <c r="U66" s="112"/>
      <c r="V66" s="112">
        <v>52</v>
      </c>
      <c r="W66" s="112">
        <v>48</v>
      </c>
      <c r="X66" s="112">
        <v>41</v>
      </c>
      <c r="Y66" s="112">
        <v>52</v>
      </c>
      <c r="Z66" s="112">
        <v>54</v>
      </c>
    </row>
    <row r="67" spans="1:26" x14ac:dyDescent="0.25">
      <c r="S67" s="115" t="s">
        <v>40</v>
      </c>
      <c r="T67" s="115"/>
      <c r="U67" s="112"/>
      <c r="V67" s="112">
        <v>64</v>
      </c>
      <c r="W67" s="112">
        <v>59</v>
      </c>
      <c r="X67" s="112">
        <v>56</v>
      </c>
      <c r="Y67" s="112">
        <v>51</v>
      </c>
      <c r="Z67" s="112">
        <v>47</v>
      </c>
    </row>
    <row r="68" spans="1:26" x14ac:dyDescent="0.25">
      <c r="S68" s="115" t="s">
        <v>41</v>
      </c>
      <c r="T68" s="115"/>
      <c r="U68" s="112"/>
      <c r="V68" s="112">
        <v>37</v>
      </c>
      <c r="W68" s="112">
        <v>36</v>
      </c>
      <c r="X68" s="112">
        <v>40</v>
      </c>
      <c r="Y68" s="112">
        <v>34</v>
      </c>
      <c r="Z68" s="112">
        <v>41</v>
      </c>
    </row>
    <row r="69" spans="1:26" x14ac:dyDescent="0.25">
      <c r="S69" s="115" t="s">
        <v>42</v>
      </c>
      <c r="T69" s="115"/>
      <c r="U69" s="112"/>
      <c r="V69" s="112">
        <v>61</v>
      </c>
      <c r="W69" s="112">
        <v>50</v>
      </c>
      <c r="X69" s="112">
        <v>46</v>
      </c>
      <c r="Y69" s="112">
        <v>51</v>
      </c>
      <c r="Z69" s="112">
        <v>48</v>
      </c>
    </row>
    <row r="70" spans="1:26" x14ac:dyDescent="0.25">
      <c r="S70" s="115" t="s">
        <v>43</v>
      </c>
      <c r="T70" s="115"/>
      <c r="U70" s="112"/>
      <c r="V70" s="112">
        <v>31</v>
      </c>
      <c r="W70" s="112">
        <v>41</v>
      </c>
      <c r="X70" s="112">
        <v>50</v>
      </c>
      <c r="Y70" s="112">
        <v>57</v>
      </c>
      <c r="Z70" s="112">
        <v>58</v>
      </c>
    </row>
    <row r="71" spans="1:26" x14ac:dyDescent="0.25">
      <c r="S71" s="115" t="s">
        <v>44</v>
      </c>
      <c r="T71" s="115"/>
      <c r="U71" s="112"/>
      <c r="V71" s="112">
        <v>35</v>
      </c>
      <c r="W71" s="112">
        <v>38</v>
      </c>
      <c r="X71" s="112">
        <v>35</v>
      </c>
      <c r="Y71" s="112">
        <v>43</v>
      </c>
      <c r="Z71" s="112">
        <v>43</v>
      </c>
    </row>
    <row r="72" spans="1:26" x14ac:dyDescent="0.25">
      <c r="S72" s="115" t="s">
        <v>45</v>
      </c>
      <c r="T72" s="115"/>
      <c r="U72" s="112"/>
      <c r="V72" s="112">
        <v>30</v>
      </c>
      <c r="W72" s="112">
        <v>50</v>
      </c>
      <c r="X72" s="112">
        <v>57</v>
      </c>
      <c r="Y72" s="112">
        <v>61</v>
      </c>
      <c r="Z72" s="112">
        <v>55</v>
      </c>
    </row>
    <row r="73" spans="1:26" x14ac:dyDescent="0.25">
      <c r="S73" s="115" t="s">
        <v>46</v>
      </c>
      <c r="T73" s="115"/>
      <c r="U73" s="112"/>
      <c r="V73" s="112">
        <v>31</v>
      </c>
      <c r="W73" s="112">
        <v>34</v>
      </c>
      <c r="X73" s="112">
        <v>36</v>
      </c>
      <c r="Y73" s="112">
        <v>52</v>
      </c>
      <c r="Z73" s="112">
        <v>31</v>
      </c>
    </row>
    <row r="74" spans="1:26" x14ac:dyDescent="0.25">
      <c r="S74" s="115" t="s">
        <v>47</v>
      </c>
      <c r="T74" s="115"/>
      <c r="U74" s="112"/>
      <c r="V74" s="112">
        <v>35</v>
      </c>
      <c r="W74" s="112">
        <v>48</v>
      </c>
      <c r="X74" s="112">
        <v>44</v>
      </c>
      <c r="Y74" s="112">
        <v>46</v>
      </c>
      <c r="Z74" s="112">
        <v>48</v>
      </c>
    </row>
    <row r="75" spans="1:26" x14ac:dyDescent="0.25">
      <c r="S75" s="115" t="s">
        <v>48</v>
      </c>
      <c r="T75" s="115"/>
      <c r="U75" s="112"/>
      <c r="V75" s="112">
        <v>11</v>
      </c>
      <c r="W75" s="112">
        <v>25</v>
      </c>
      <c r="X75" s="112">
        <v>27</v>
      </c>
      <c r="Y75" s="112">
        <v>29</v>
      </c>
      <c r="Z75" s="112">
        <v>31</v>
      </c>
    </row>
    <row r="76" spans="1:26" x14ac:dyDescent="0.25">
      <c r="S76" s="115" t="s">
        <v>49</v>
      </c>
      <c r="T76" s="115"/>
      <c r="U76" s="112"/>
      <c r="V76" s="112">
        <v>11</v>
      </c>
      <c r="W76" s="112">
        <v>16</v>
      </c>
      <c r="X76" s="112">
        <v>11</v>
      </c>
      <c r="Y76" s="112">
        <v>15</v>
      </c>
      <c r="Z76" s="112">
        <v>6</v>
      </c>
    </row>
    <row r="77" spans="1:26" x14ac:dyDescent="0.25">
      <c r="S77" s="115" t="s">
        <v>50</v>
      </c>
      <c r="T77" s="115"/>
      <c r="U77" s="112"/>
      <c r="V77" s="112">
        <v>6</v>
      </c>
      <c r="W77" s="112">
        <v>0</v>
      </c>
      <c r="X77" s="112">
        <v>3</v>
      </c>
      <c r="Y77" s="112">
        <v>4</v>
      </c>
      <c r="Z77" s="112">
        <v>7</v>
      </c>
    </row>
    <row r="78" spans="1:26" x14ac:dyDescent="0.25">
      <c r="S78" s="115" t="s">
        <v>51</v>
      </c>
      <c r="T78" s="115"/>
      <c r="U78" s="112"/>
      <c r="V78" s="112">
        <v>0</v>
      </c>
      <c r="W78" s="112">
        <v>0</v>
      </c>
      <c r="X78" s="112">
        <v>2</v>
      </c>
      <c r="Y78" s="112">
        <v>0</v>
      </c>
      <c r="Z78" s="112">
        <v>0</v>
      </c>
    </row>
    <row r="79" spans="1:26" x14ac:dyDescent="0.25">
      <c r="S79" s="115" t="s">
        <v>52</v>
      </c>
      <c r="T79" s="115"/>
      <c r="U79" s="112"/>
      <c r="V79" s="112">
        <v>5</v>
      </c>
      <c r="W79" s="112">
        <v>3</v>
      </c>
      <c r="X79" s="112">
        <v>2</v>
      </c>
      <c r="Y79" s="112">
        <v>0</v>
      </c>
      <c r="Z79" s="112">
        <v>0</v>
      </c>
    </row>
    <row r="80" spans="1:26" x14ac:dyDescent="0.25">
      <c r="S80" s="118" t="s">
        <v>53</v>
      </c>
      <c r="T80" s="118"/>
      <c r="U80" s="112"/>
      <c r="V80" s="112">
        <v>453</v>
      </c>
      <c r="W80" s="112">
        <v>498</v>
      </c>
      <c r="X80" s="112">
        <v>526</v>
      </c>
      <c r="Y80" s="112">
        <v>579</v>
      </c>
      <c r="Z80" s="112">
        <v>582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Wudinna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34</v>
      </c>
      <c r="W83" s="112">
        <v>41</v>
      </c>
      <c r="X83" s="112">
        <v>37</v>
      </c>
      <c r="Y83" s="112">
        <v>32</v>
      </c>
      <c r="Z83" s="112">
        <v>29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12</v>
      </c>
      <c r="W84" s="112">
        <v>9</v>
      </c>
      <c r="X84" s="112">
        <v>9</v>
      </c>
      <c r="Y84" s="112">
        <v>14</v>
      </c>
      <c r="Z84" s="112">
        <v>17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50</v>
      </c>
      <c r="W85" s="112">
        <v>52</v>
      </c>
      <c r="X85" s="112">
        <v>55</v>
      </c>
      <c r="Y85" s="112">
        <v>45</v>
      </c>
      <c r="Z85" s="112">
        <v>47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1,109</v>
      </c>
      <c r="D86" s="94">
        <f t="shared" ref="D86:D91" si="4">AD4</f>
        <v>1.0018214936247771E-2</v>
      </c>
      <c r="E86" s="95">
        <f t="shared" ref="E86:E91" si="5">AD4</f>
        <v>1.0018214936247771E-2</v>
      </c>
      <c r="F86" s="94">
        <f t="shared" ref="F86:F91" si="6">AF4</f>
        <v>0.17478813559322037</v>
      </c>
      <c r="G86" s="95">
        <f t="shared" ref="G86:G91" si="7">AF4</f>
        <v>0.17478813559322037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5</v>
      </c>
      <c r="W86" s="112">
        <v>4</v>
      </c>
      <c r="X86" s="112">
        <v>4</v>
      </c>
      <c r="Y86" s="112">
        <v>6</v>
      </c>
      <c r="Z86" s="112">
        <v>8</v>
      </c>
    </row>
    <row r="87" spans="1:30" ht="15" customHeight="1" x14ac:dyDescent="0.25">
      <c r="A87" s="96" t="s">
        <v>4</v>
      </c>
      <c r="B87" s="49"/>
      <c r="C87" s="97" t="str">
        <f t="shared" si="3"/>
        <v>526</v>
      </c>
      <c r="D87" s="94">
        <f t="shared" si="4"/>
        <v>1.1538461538461497E-2</v>
      </c>
      <c r="E87" s="95">
        <f t="shared" si="5"/>
        <v>1.1538461538461497E-2</v>
      </c>
      <c r="F87" s="94">
        <f t="shared" si="6"/>
        <v>7.3469387755102034E-2</v>
      </c>
      <c r="G87" s="95">
        <f t="shared" si="7"/>
        <v>7.3469387755102034E-2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4</v>
      </c>
      <c r="W87" s="112">
        <v>5</v>
      </c>
      <c r="X87" s="112">
        <v>4</v>
      </c>
      <c r="Y87" s="112">
        <v>6</v>
      </c>
      <c r="Z87" s="112">
        <v>0</v>
      </c>
    </row>
    <row r="88" spans="1:30" ht="15" customHeight="1" x14ac:dyDescent="0.25">
      <c r="A88" s="96" t="s">
        <v>5</v>
      </c>
      <c r="B88" s="49"/>
      <c r="C88" s="97" t="str">
        <f t="shared" si="3"/>
        <v>579</v>
      </c>
      <c r="D88" s="94">
        <f t="shared" si="4"/>
        <v>5.2083333333332593E-3</v>
      </c>
      <c r="E88" s="95">
        <f t="shared" si="5"/>
        <v>5.2083333333332593E-3</v>
      </c>
      <c r="F88" s="94">
        <f t="shared" si="6"/>
        <v>0.26695842450765861</v>
      </c>
      <c r="G88" s="95">
        <f t="shared" si="7"/>
        <v>0.26695842450765861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10</v>
      </c>
      <c r="W88" s="112">
        <v>8</v>
      </c>
      <c r="X88" s="112">
        <v>10</v>
      </c>
      <c r="Y88" s="112">
        <v>9</v>
      </c>
      <c r="Z88" s="112">
        <v>13</v>
      </c>
    </row>
    <row r="89" spans="1:30" ht="15" customHeight="1" x14ac:dyDescent="0.25">
      <c r="A89" s="49" t="s">
        <v>6</v>
      </c>
      <c r="B89" s="49"/>
      <c r="C89" s="97" t="str">
        <f t="shared" si="3"/>
        <v>749</v>
      </c>
      <c r="D89" s="94">
        <f t="shared" si="4"/>
        <v>9.4339622641510523E-3</v>
      </c>
      <c r="E89" s="95">
        <f t="shared" si="5"/>
        <v>9.4339622641510523E-3</v>
      </c>
      <c r="F89" s="94">
        <f t="shared" si="6"/>
        <v>0.20806451612903221</v>
      </c>
      <c r="G89" s="95">
        <f t="shared" si="7"/>
        <v>0.20806451612903221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37</v>
      </c>
      <c r="W89" s="112">
        <v>34</v>
      </c>
      <c r="X89" s="112">
        <v>36</v>
      </c>
      <c r="Y89" s="112">
        <v>44</v>
      </c>
      <c r="Z89" s="112">
        <v>67</v>
      </c>
    </row>
    <row r="90" spans="1:30" ht="15" customHeight="1" x14ac:dyDescent="0.25">
      <c r="A90" s="49" t="s">
        <v>95</v>
      </c>
      <c r="B90" s="49"/>
      <c r="C90" s="97" t="str">
        <f t="shared" si="3"/>
        <v>$34,825</v>
      </c>
      <c r="D90" s="94">
        <f t="shared" si="4"/>
        <v>0.14069474779263702</v>
      </c>
      <c r="E90" s="95">
        <f t="shared" si="5"/>
        <v>0.14069474779263702</v>
      </c>
      <c r="F90" s="94">
        <f t="shared" si="6"/>
        <v>0.26439439955879607</v>
      </c>
      <c r="G90" s="95">
        <f t="shared" si="7"/>
        <v>0.26439439955879607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42</v>
      </c>
      <c r="W90" s="112">
        <v>40</v>
      </c>
      <c r="X90" s="112">
        <v>42</v>
      </c>
      <c r="Y90" s="112">
        <v>46</v>
      </c>
      <c r="Z90" s="112">
        <v>26</v>
      </c>
    </row>
    <row r="91" spans="1:30" ht="15" customHeight="1" x14ac:dyDescent="0.25">
      <c r="A91" s="49" t="s">
        <v>7</v>
      </c>
      <c r="B91" s="49"/>
      <c r="C91" s="97" t="str">
        <f t="shared" si="3"/>
        <v>$55.1 mil</v>
      </c>
      <c r="D91" s="94">
        <f t="shared" si="4"/>
        <v>0.45880621196930615</v>
      </c>
      <c r="E91" s="95">
        <f t="shared" si="5"/>
        <v>0.45880621196930615</v>
      </c>
      <c r="F91" s="94">
        <f t="shared" si="6"/>
        <v>0.98629963055203751</v>
      </c>
      <c r="G91" s="95">
        <f t="shared" si="7"/>
        <v>0.98629963055203751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328</v>
      </c>
      <c r="W91" s="112">
        <v>366</v>
      </c>
      <c r="X91" s="112">
        <v>350</v>
      </c>
      <c r="Y91" s="112">
        <v>376</v>
      </c>
      <c r="Z91" s="112">
        <v>381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15</v>
      </c>
      <c r="W93" s="112">
        <v>14</v>
      </c>
      <c r="X93" s="112">
        <v>9</v>
      </c>
      <c r="Y93" s="112">
        <v>13</v>
      </c>
      <c r="Z93" s="112">
        <v>15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50</v>
      </c>
      <c r="W94" s="112">
        <v>56</v>
      </c>
      <c r="X94" s="112">
        <v>52</v>
      </c>
      <c r="Y94" s="112">
        <v>63</v>
      </c>
      <c r="Z94" s="112">
        <v>56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8</v>
      </c>
      <c r="W95" s="112">
        <v>11</v>
      </c>
      <c r="X95" s="112">
        <v>17</v>
      </c>
      <c r="Y95" s="112">
        <v>18</v>
      </c>
      <c r="Z95" s="112">
        <v>20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38</v>
      </c>
      <c r="W96" s="112">
        <v>33</v>
      </c>
      <c r="X96" s="112">
        <v>35</v>
      </c>
      <c r="Y96" s="112">
        <v>36</v>
      </c>
      <c r="Z96" s="112">
        <v>36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35</v>
      </c>
      <c r="W97" s="112">
        <v>47</v>
      </c>
      <c r="X97" s="112">
        <v>47</v>
      </c>
      <c r="Y97" s="112">
        <v>57</v>
      </c>
      <c r="Z97" s="112">
        <v>56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26</v>
      </c>
      <c r="W98" s="112">
        <v>25</v>
      </c>
      <c r="X98" s="112">
        <v>24</v>
      </c>
      <c r="Y98" s="112">
        <v>35</v>
      </c>
      <c r="Z98" s="112">
        <v>34</v>
      </c>
    </row>
    <row r="99" spans="1:32" ht="15" customHeight="1" x14ac:dyDescent="0.25">
      <c r="S99" s="115" t="s">
        <v>188</v>
      </c>
      <c r="T99" s="115"/>
      <c r="U99" s="112"/>
      <c r="V99" s="112">
        <v>0</v>
      </c>
      <c r="W99" s="112">
        <v>3</v>
      </c>
      <c r="X99" s="112">
        <v>0</v>
      </c>
      <c r="Y99" s="112">
        <v>4</v>
      </c>
      <c r="Z99" s="112">
        <v>18</v>
      </c>
    </row>
    <row r="100" spans="1:32" ht="15" customHeight="1" x14ac:dyDescent="0.25">
      <c r="S100" s="115" t="s">
        <v>58</v>
      </c>
      <c r="T100" s="115"/>
      <c r="U100" s="112"/>
      <c r="V100" s="112">
        <v>35</v>
      </c>
      <c r="W100" s="112">
        <v>39</v>
      </c>
      <c r="X100" s="112">
        <v>31</v>
      </c>
      <c r="Y100" s="112">
        <v>38</v>
      </c>
      <c r="Z100" s="112">
        <v>31</v>
      </c>
    </row>
    <row r="101" spans="1:32" x14ac:dyDescent="0.25">
      <c r="A101" s="18"/>
      <c r="S101" s="118" t="s">
        <v>53</v>
      </c>
      <c r="T101" s="118"/>
      <c r="U101" s="112"/>
      <c r="V101" s="112">
        <v>291</v>
      </c>
      <c r="W101" s="112">
        <v>331</v>
      </c>
      <c r="X101" s="112">
        <v>342</v>
      </c>
      <c r="Y101" s="112">
        <v>366</v>
      </c>
      <c r="Z101" s="112">
        <v>367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548</v>
      </c>
      <c r="W104" s="112">
        <v>587</v>
      </c>
      <c r="X104" s="112">
        <v>583</v>
      </c>
      <c r="Y104" s="112">
        <v>627</v>
      </c>
      <c r="Z104" s="112">
        <v>671</v>
      </c>
      <c r="AB104" s="109" t="str">
        <f>TEXT(Z104,"###,###")</f>
        <v>671</v>
      </c>
      <c r="AD104" s="130">
        <f>Z104/($Z$4)*100</f>
        <v>60.504959422903518</v>
      </c>
      <c r="AF104" s="109"/>
    </row>
    <row r="105" spans="1:32" x14ac:dyDescent="0.25">
      <c r="S105" s="115" t="s">
        <v>17</v>
      </c>
      <c r="T105" s="115"/>
      <c r="U105" s="112"/>
      <c r="V105" s="112">
        <v>147</v>
      </c>
      <c r="W105" s="112">
        <v>170</v>
      </c>
      <c r="X105" s="112">
        <v>171</v>
      </c>
      <c r="Y105" s="112">
        <v>194</v>
      </c>
      <c r="Z105" s="112">
        <v>176</v>
      </c>
      <c r="AB105" s="109" t="str">
        <f>TEXT(Z105,"###,###")</f>
        <v>176</v>
      </c>
      <c r="AD105" s="130">
        <f>Z105/($Z$4)*100</f>
        <v>15.870153291253381</v>
      </c>
      <c r="AF105" s="109"/>
    </row>
    <row r="106" spans="1:32" x14ac:dyDescent="0.25">
      <c r="S106" s="118" t="s">
        <v>53</v>
      </c>
      <c r="T106" s="118"/>
      <c r="U106" s="120"/>
      <c r="V106" s="120">
        <v>695</v>
      </c>
      <c r="W106" s="120">
        <v>757</v>
      </c>
      <c r="X106" s="120">
        <v>754</v>
      </c>
      <c r="Y106" s="120">
        <v>821</v>
      </c>
      <c r="Z106" s="120">
        <v>847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202</v>
      </c>
      <c r="W108" s="112">
        <v>226</v>
      </c>
      <c r="X108" s="112">
        <v>206</v>
      </c>
      <c r="Y108" s="112">
        <v>259</v>
      </c>
      <c r="Z108" s="112">
        <v>234</v>
      </c>
      <c r="AB108" s="109" t="str">
        <f>TEXT(Z108,"###,###")</f>
        <v>234</v>
      </c>
      <c r="AD108" s="130">
        <f>Z108/($Z$4)*100</f>
        <v>21.100090171325519</v>
      </c>
      <c r="AF108" s="109"/>
    </row>
    <row r="109" spans="1:32" x14ac:dyDescent="0.25">
      <c r="S109" s="115" t="s">
        <v>20</v>
      </c>
      <c r="T109" s="115"/>
      <c r="U109" s="112"/>
      <c r="V109" s="112">
        <v>124</v>
      </c>
      <c r="W109" s="112">
        <v>172</v>
      </c>
      <c r="X109" s="112">
        <v>178</v>
      </c>
      <c r="Y109" s="112">
        <v>158</v>
      </c>
      <c r="Z109" s="112">
        <v>184</v>
      </c>
      <c r="AB109" s="109" t="str">
        <f>TEXT(Z109,"###,###")</f>
        <v>184</v>
      </c>
      <c r="AD109" s="130">
        <f>Z109/($Z$4)*100</f>
        <v>16.591523895401259</v>
      </c>
      <c r="AF109" s="109"/>
    </row>
    <row r="110" spans="1:32" x14ac:dyDescent="0.25">
      <c r="S110" s="115" t="s">
        <v>21</v>
      </c>
      <c r="T110" s="115"/>
      <c r="U110" s="112"/>
      <c r="V110" s="112">
        <v>124</v>
      </c>
      <c r="W110" s="112">
        <v>108</v>
      </c>
      <c r="X110" s="112">
        <v>134</v>
      </c>
      <c r="Y110" s="112">
        <v>133</v>
      </c>
      <c r="Z110" s="112">
        <v>165</v>
      </c>
      <c r="AB110" s="109" t="str">
        <f>TEXT(Z110,"###,###")</f>
        <v>165</v>
      </c>
      <c r="AD110" s="130">
        <f>Z110/($Z$4)*100</f>
        <v>14.878268710550044</v>
      </c>
      <c r="AF110" s="109"/>
    </row>
    <row r="111" spans="1:32" x14ac:dyDescent="0.25">
      <c r="S111" s="115" t="s">
        <v>22</v>
      </c>
      <c r="T111" s="115"/>
      <c r="U111" s="112"/>
      <c r="V111" s="112">
        <v>193</v>
      </c>
      <c r="W111" s="112">
        <v>217</v>
      </c>
      <c r="X111" s="112">
        <v>236</v>
      </c>
      <c r="Y111" s="112">
        <v>262</v>
      </c>
      <c r="Z111" s="112">
        <v>264</v>
      </c>
      <c r="AB111" s="109" t="str">
        <f>TEXT(Z111,"###,###")</f>
        <v>264</v>
      </c>
      <c r="AD111" s="130">
        <f>Z111/($Z$4)*100</f>
        <v>23.805229936880075</v>
      </c>
      <c r="AF111" s="109"/>
    </row>
    <row r="112" spans="1:32" x14ac:dyDescent="0.25">
      <c r="S112" s="118" t="s">
        <v>53</v>
      </c>
      <c r="T112" s="118"/>
      <c r="U112" s="112"/>
      <c r="V112" s="112">
        <v>944</v>
      </c>
      <c r="W112" s="112">
        <v>1020</v>
      </c>
      <c r="X112" s="112">
        <v>1037</v>
      </c>
      <c r="Y112" s="112">
        <v>1097</v>
      </c>
      <c r="Z112" s="112">
        <v>1106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43.09</v>
      </c>
      <c r="W118" s="131">
        <v>44.16</v>
      </c>
      <c r="X118" s="131">
        <v>44.35</v>
      </c>
      <c r="Y118" s="131">
        <v>44.57</v>
      </c>
      <c r="Z118" s="131">
        <v>44.21</v>
      </c>
      <c r="AB118" s="109" t="str">
        <f>TEXT(Z118,"##.0")</f>
        <v>44.2</v>
      </c>
    </row>
    <row r="120" spans="19:32" x14ac:dyDescent="0.25">
      <c r="S120" s="101" t="s">
        <v>97</v>
      </c>
      <c r="T120" s="112"/>
      <c r="U120" s="112"/>
      <c r="V120" s="112">
        <v>353</v>
      </c>
      <c r="W120" s="112">
        <v>395</v>
      </c>
      <c r="X120" s="112">
        <v>406</v>
      </c>
      <c r="Y120" s="112">
        <v>422</v>
      </c>
      <c r="Z120" s="112">
        <v>436</v>
      </c>
      <c r="AB120" s="109" t="str">
        <f>TEXT(Z120,"###,###")</f>
        <v>436</v>
      </c>
    </row>
    <row r="121" spans="19:32" x14ac:dyDescent="0.25">
      <c r="S121" s="101" t="s">
        <v>98</v>
      </c>
      <c r="T121" s="112"/>
      <c r="U121" s="112"/>
      <c r="V121" s="112">
        <v>176</v>
      </c>
      <c r="W121" s="112">
        <v>213</v>
      </c>
      <c r="X121" s="112">
        <v>201</v>
      </c>
      <c r="Y121" s="112">
        <v>216</v>
      </c>
      <c r="Z121" s="112">
        <v>208</v>
      </c>
      <c r="AB121" s="109" t="str">
        <f>TEXT(Z121,"###,###")</f>
        <v>208</v>
      </c>
    </row>
    <row r="122" spans="19:32" x14ac:dyDescent="0.25">
      <c r="S122" s="101" t="s">
        <v>99</v>
      </c>
      <c r="T122" s="112"/>
      <c r="U122" s="112"/>
      <c r="V122" s="112">
        <v>93</v>
      </c>
      <c r="W122" s="112">
        <v>92</v>
      </c>
      <c r="X122" s="112">
        <v>90</v>
      </c>
      <c r="Y122" s="112">
        <v>104</v>
      </c>
      <c r="Z122" s="112">
        <v>103</v>
      </c>
      <c r="AB122" s="109" t="str">
        <f>TEXT(Z122,"###,###")</f>
        <v>103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446</v>
      </c>
      <c r="W124" s="112">
        <v>487</v>
      </c>
      <c r="X124" s="112">
        <v>496</v>
      </c>
      <c r="Y124" s="112">
        <v>526</v>
      </c>
      <c r="Z124" s="112">
        <v>539</v>
      </c>
      <c r="AB124" s="109" t="str">
        <f>TEXT(Z124,"###,###")</f>
        <v>539</v>
      </c>
      <c r="AD124" s="127">
        <f>Z124/$Z$7*100</f>
        <v>71.962616822429908</v>
      </c>
    </row>
    <row r="125" spans="19:32" x14ac:dyDescent="0.25">
      <c r="S125" s="101" t="s">
        <v>101</v>
      </c>
      <c r="T125" s="112"/>
      <c r="U125" s="112"/>
      <c r="V125" s="112">
        <v>269</v>
      </c>
      <c r="W125" s="112">
        <v>305</v>
      </c>
      <c r="X125" s="112">
        <v>291</v>
      </c>
      <c r="Y125" s="112">
        <v>320</v>
      </c>
      <c r="Z125" s="112">
        <v>311</v>
      </c>
      <c r="AB125" s="109" t="str">
        <f>TEXT(Z125,"###,###")</f>
        <v>311</v>
      </c>
      <c r="AD125" s="127">
        <f>Z125/$Z$7*100</f>
        <v>41.522029372496661</v>
      </c>
    </row>
    <row r="127" spans="19:32" x14ac:dyDescent="0.25">
      <c r="S127" s="101" t="s">
        <v>102</v>
      </c>
      <c r="T127" s="112"/>
      <c r="U127" s="112"/>
      <c r="V127" s="112">
        <v>327</v>
      </c>
      <c r="W127" s="112">
        <v>361</v>
      </c>
      <c r="X127" s="112">
        <v>351</v>
      </c>
      <c r="Y127" s="112">
        <v>375</v>
      </c>
      <c r="Z127" s="112">
        <v>381</v>
      </c>
      <c r="AB127" s="109" t="str">
        <f>TEXT(Z127,"###,###")</f>
        <v>381</v>
      </c>
      <c r="AD127" s="127">
        <f>Z127/$Z$7*100</f>
        <v>50.867823765020027</v>
      </c>
    </row>
    <row r="128" spans="19:32" x14ac:dyDescent="0.25">
      <c r="S128" s="101" t="s">
        <v>103</v>
      </c>
      <c r="T128" s="112"/>
      <c r="U128" s="112"/>
      <c r="V128" s="112">
        <v>291</v>
      </c>
      <c r="W128" s="112">
        <v>335</v>
      </c>
      <c r="X128" s="112">
        <v>337</v>
      </c>
      <c r="Y128" s="112">
        <v>364</v>
      </c>
      <c r="Z128" s="112">
        <v>372</v>
      </c>
      <c r="AB128" s="109" t="str">
        <f>TEXT(Z128,"###,###")</f>
        <v>372</v>
      </c>
      <c r="AD128" s="127">
        <f>Z128/$Z$7*100</f>
        <v>49.66622162883845</v>
      </c>
    </row>
    <row r="130" spans="19:20" x14ac:dyDescent="0.25">
      <c r="S130" s="101" t="s">
        <v>261</v>
      </c>
      <c r="T130" s="127">
        <v>58.2109479305741</v>
      </c>
    </row>
    <row r="131" spans="19:20" x14ac:dyDescent="0.25">
      <c r="S131" s="101" t="s">
        <v>262</v>
      </c>
      <c r="T131" s="127">
        <v>27.770360480640853</v>
      </c>
    </row>
    <row r="132" spans="19:20" x14ac:dyDescent="0.25">
      <c r="S132" s="101" t="s">
        <v>263</v>
      </c>
      <c r="T132" s="127">
        <v>13.751668891855809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6A9AF32-99F9-4F10-A62C-5858A9A4F8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4B1CFC53-4122-4328-9707-83EEFA0E84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245E295-9FBB-424D-8287-EEEAD98791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5C1FE644-A298-42C8-9488-636E4D61D8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29C73-3430-44CC-930C-3838CE02DAEB}">
  <sheetPr codeName="Sheet70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111</v>
      </c>
      <c r="T1" s="99"/>
      <c r="U1" s="99"/>
      <c r="V1" s="99"/>
      <c r="W1" s="99"/>
      <c r="X1" s="99"/>
      <c r="Y1" s="100" t="s">
        <v>200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111</v>
      </c>
      <c r="Y3" s="105" t="s">
        <v>200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 Barossa,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18555</v>
      </c>
      <c r="W4" s="108">
        <v>19165</v>
      </c>
      <c r="X4" s="108">
        <v>19789</v>
      </c>
      <c r="Y4" s="108">
        <v>21227</v>
      </c>
      <c r="Z4" s="108">
        <v>21407</v>
      </c>
      <c r="AB4" s="109" t="str">
        <f>TEXT(Z4,"###,###")</f>
        <v>21,407</v>
      </c>
      <c r="AD4" s="110">
        <f>Z4/Y4-1</f>
        <v>8.4797663353275432E-3</v>
      </c>
      <c r="AF4" s="110">
        <f>Z4/V4-1</f>
        <v>0.15370520075451366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9455</v>
      </c>
      <c r="W5" s="108">
        <v>9746</v>
      </c>
      <c r="X5" s="108">
        <v>10041</v>
      </c>
      <c r="Y5" s="108">
        <v>10480</v>
      </c>
      <c r="Z5" s="108">
        <v>10538</v>
      </c>
      <c r="AB5" s="109" t="str">
        <f>TEXT(Z5,"###,###")</f>
        <v>10,538</v>
      </c>
      <c r="AD5" s="110">
        <f t="shared" ref="AD5:AD9" si="0">Z5/Y5-1</f>
        <v>5.5343511450380856E-3</v>
      </c>
      <c r="AF5" s="110">
        <f t="shared" ref="AF5:AF9" si="1">Z5/V5-1</f>
        <v>0.1145425700687468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9100</v>
      </c>
      <c r="W6" s="108">
        <v>9417</v>
      </c>
      <c r="X6" s="108">
        <v>9738</v>
      </c>
      <c r="Y6" s="108">
        <v>10737</v>
      </c>
      <c r="Z6" s="108">
        <v>10849</v>
      </c>
      <c r="AB6" s="109" t="str">
        <f>TEXT(Z6,"###,###")</f>
        <v>10,849</v>
      </c>
      <c r="AD6" s="110">
        <f t="shared" si="0"/>
        <v>1.0431219148737902E-2</v>
      </c>
      <c r="AF6" s="110">
        <f t="shared" si="1"/>
        <v>0.19219780219780214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13269</v>
      </c>
      <c r="W7" s="108">
        <v>13858</v>
      </c>
      <c r="X7" s="108">
        <v>14000</v>
      </c>
      <c r="Y7" s="108">
        <v>14530</v>
      </c>
      <c r="Z7" s="108">
        <v>14912</v>
      </c>
      <c r="AB7" s="109" t="str">
        <f>TEXT(Z7,"###,###")</f>
        <v>14,912</v>
      </c>
      <c r="AD7" s="110">
        <f t="shared" si="0"/>
        <v>2.6290433585684836E-2</v>
      </c>
      <c r="AF7" s="110">
        <f t="shared" si="1"/>
        <v>0.12382244328886882</v>
      </c>
    </row>
    <row r="8" spans="1:32" ht="17.25" customHeight="1" x14ac:dyDescent="0.25">
      <c r="A8" s="62" t="s">
        <v>12</v>
      </c>
      <c r="B8" s="63"/>
      <c r="C8" s="29"/>
      <c r="D8" s="64" t="str">
        <f>AB4</f>
        <v>21,407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14,912</v>
      </c>
      <c r="P8" s="65"/>
      <c r="S8" s="107" t="s">
        <v>82</v>
      </c>
      <c r="T8" s="108"/>
      <c r="U8" s="108"/>
      <c r="V8" s="108">
        <v>44925.45</v>
      </c>
      <c r="W8" s="108">
        <v>44617.74</v>
      </c>
      <c r="X8" s="108">
        <v>46463</v>
      </c>
      <c r="Y8" s="108">
        <v>47000</v>
      </c>
      <c r="Z8" s="108">
        <v>50310.61</v>
      </c>
      <c r="AB8" s="109" t="str">
        <f>TEXT(Z8,"$###,###")</f>
        <v>$50,311</v>
      </c>
      <c r="AD8" s="110">
        <f t="shared" si="0"/>
        <v>7.0438510638297869E-2</v>
      </c>
      <c r="AF8" s="110">
        <f t="shared" si="1"/>
        <v>0.11986880487563289</v>
      </c>
    </row>
    <row r="9" spans="1:32" x14ac:dyDescent="0.25">
      <c r="A9" s="30" t="s">
        <v>14</v>
      </c>
      <c r="B9" s="69"/>
      <c r="C9" s="70"/>
      <c r="D9" s="71">
        <f>AD104</f>
        <v>78.166020460596997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51.227199570815451</v>
      </c>
      <c r="P9" s="72" t="s">
        <v>83</v>
      </c>
      <c r="S9" s="107" t="s">
        <v>7</v>
      </c>
      <c r="T9" s="108"/>
      <c r="U9" s="108"/>
      <c r="V9" s="108">
        <v>718128594</v>
      </c>
      <c r="W9" s="108">
        <v>752202769</v>
      </c>
      <c r="X9" s="108">
        <v>811658243</v>
      </c>
      <c r="Y9" s="108">
        <v>865080265</v>
      </c>
      <c r="Z9" s="108">
        <v>928276105</v>
      </c>
      <c r="AB9" s="109" t="str">
        <f>TEXT(Z9/1000000,"$#,###.0")&amp;" mil"</f>
        <v>$928.3 mil</v>
      </c>
      <c r="AD9" s="110">
        <f t="shared" si="0"/>
        <v>7.3051995932423619E-2</v>
      </c>
      <c r="AF9" s="110">
        <f t="shared" si="1"/>
        <v>0.29263214521158587</v>
      </c>
    </row>
    <row r="10" spans="1:32" x14ac:dyDescent="0.25">
      <c r="A10" s="30" t="s">
        <v>17</v>
      </c>
      <c r="B10" s="69"/>
      <c r="C10" s="70"/>
      <c r="D10" s="71">
        <f>AD105</f>
        <v>12.911664408838231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48.665504291845494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81.518240343347642</v>
      </c>
      <c r="P11" s="72" t="s">
        <v>83</v>
      </c>
      <c r="S11" s="107" t="s">
        <v>29</v>
      </c>
      <c r="T11" s="112"/>
      <c r="U11" s="112"/>
      <c r="V11" s="112">
        <v>16037</v>
      </c>
      <c r="W11" s="112">
        <v>16471</v>
      </c>
      <c r="X11" s="112">
        <v>17005</v>
      </c>
      <c r="Y11" s="112">
        <v>18442</v>
      </c>
      <c r="Z11" s="112">
        <v>18650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9.7572424892703857</v>
      </c>
      <c r="P12" s="72" t="s">
        <v>83</v>
      </c>
      <c r="S12" s="107" t="s">
        <v>30</v>
      </c>
      <c r="T12" s="112"/>
      <c r="U12" s="112"/>
      <c r="V12" s="112">
        <v>2515</v>
      </c>
      <c r="W12" s="112">
        <v>2700</v>
      </c>
      <c r="X12" s="112">
        <v>2784</v>
      </c>
      <c r="Y12" s="112">
        <v>2786</v>
      </c>
      <c r="Z12" s="112">
        <v>2758</v>
      </c>
    </row>
    <row r="13" spans="1:32" ht="15" customHeight="1" x14ac:dyDescent="0.25">
      <c r="A13" s="30" t="s">
        <v>19</v>
      </c>
      <c r="B13" s="70"/>
      <c r="C13" s="70"/>
      <c r="D13" s="71">
        <f>AD108</f>
        <v>13.257345728032888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8.7178111587982841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16.204979679544074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43.3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24.814313075162332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16.581701100080494</v>
      </c>
      <c r="P15" s="72" t="s">
        <v>83</v>
      </c>
      <c r="S15" s="115" t="s">
        <v>59</v>
      </c>
      <c r="T15" s="115"/>
      <c r="U15" s="116"/>
      <c r="V15" s="116">
        <v>1165</v>
      </c>
      <c r="W15" s="116">
        <v>1134</v>
      </c>
      <c r="X15" s="116">
        <v>1220</v>
      </c>
      <c r="Y15" s="112">
        <v>1197</v>
      </c>
      <c r="Z15" s="112">
        <v>1380</v>
      </c>
      <c r="AB15" s="117">
        <f t="shared" ref="AB15:AB34" si="2">IF(Z15="np",0,Z15/$Z$34)</f>
        <v>6.4470918009810793E-2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36.833745970944079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83.418298899919506</v>
      </c>
      <c r="P16" s="37" t="s">
        <v>83</v>
      </c>
      <c r="S16" s="115" t="s">
        <v>60</v>
      </c>
      <c r="T16" s="115"/>
      <c r="U16" s="116"/>
      <c r="V16" s="116">
        <v>154</v>
      </c>
      <c r="W16" s="116">
        <v>167</v>
      </c>
      <c r="X16" s="116">
        <v>177</v>
      </c>
      <c r="Y16" s="112">
        <v>212</v>
      </c>
      <c r="Z16" s="112">
        <v>241</v>
      </c>
      <c r="AB16" s="117">
        <f t="shared" si="2"/>
        <v>1.1259051623452464E-2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3113</v>
      </c>
      <c r="W17" s="116">
        <v>3119</v>
      </c>
      <c r="X17" s="116">
        <v>3088</v>
      </c>
      <c r="Y17" s="112">
        <v>3253</v>
      </c>
      <c r="Z17" s="112">
        <v>3135</v>
      </c>
      <c r="AB17" s="117">
        <f t="shared" si="2"/>
        <v>0.14646110721793973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121</v>
      </c>
      <c r="W18" s="116">
        <v>87</v>
      </c>
      <c r="X18" s="116">
        <v>122</v>
      </c>
      <c r="Y18" s="112">
        <v>132</v>
      </c>
      <c r="Z18" s="112">
        <v>145</v>
      </c>
      <c r="AB18" s="117">
        <f t="shared" si="2"/>
        <v>6.7741181966830179E-3</v>
      </c>
    </row>
    <row r="19" spans="1:28" x14ac:dyDescent="0.25">
      <c r="A19" s="61" t="str">
        <f>$S$1&amp;" ("&amp;$V$2&amp;" to "&amp;$Z$2&amp;")"</f>
        <v>Barossa (2018-19 to 2022-23)</v>
      </c>
      <c r="B19" s="61"/>
      <c r="C19" s="61"/>
      <c r="D19" s="61"/>
      <c r="E19" s="61"/>
      <c r="F19" s="61"/>
      <c r="G19" s="61" t="str">
        <f>$S$1&amp;" ("&amp;$V$2&amp;" to "&amp;$Z$2&amp;")"</f>
        <v>Barossa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1069</v>
      </c>
      <c r="W19" s="116">
        <v>1165</v>
      </c>
      <c r="X19" s="116">
        <v>1246</v>
      </c>
      <c r="Y19" s="112">
        <v>1340</v>
      </c>
      <c r="Z19" s="112">
        <v>1370</v>
      </c>
      <c r="AB19" s="117">
        <f t="shared" si="2"/>
        <v>6.4003737444522313E-2</v>
      </c>
    </row>
    <row r="20" spans="1:28" x14ac:dyDescent="0.25">
      <c r="S20" s="115" t="s">
        <v>64</v>
      </c>
      <c r="T20" s="115"/>
      <c r="U20" s="116"/>
      <c r="V20" s="116">
        <v>530</v>
      </c>
      <c r="W20" s="116">
        <v>540</v>
      </c>
      <c r="X20" s="116">
        <v>533</v>
      </c>
      <c r="Y20" s="112">
        <v>572</v>
      </c>
      <c r="Z20" s="112">
        <v>573</v>
      </c>
      <c r="AB20" s="117">
        <f t="shared" si="2"/>
        <v>2.6769446391030134E-2</v>
      </c>
    </row>
    <row r="21" spans="1:28" x14ac:dyDescent="0.25">
      <c r="S21" s="115" t="s">
        <v>65</v>
      </c>
      <c r="T21" s="115"/>
      <c r="U21" s="116"/>
      <c r="V21" s="116">
        <v>1527</v>
      </c>
      <c r="W21" s="116">
        <v>1667</v>
      </c>
      <c r="X21" s="116">
        <v>1708</v>
      </c>
      <c r="Y21" s="112">
        <v>1645</v>
      </c>
      <c r="Z21" s="112">
        <v>1738</v>
      </c>
      <c r="AB21" s="117">
        <f t="shared" si="2"/>
        <v>8.1195982247138518E-2</v>
      </c>
    </row>
    <row r="22" spans="1:28" x14ac:dyDescent="0.25">
      <c r="S22" s="115" t="s">
        <v>66</v>
      </c>
      <c r="T22" s="115"/>
      <c r="U22" s="116"/>
      <c r="V22" s="116">
        <v>1228</v>
      </c>
      <c r="W22" s="116">
        <v>1223</v>
      </c>
      <c r="X22" s="116">
        <v>1391</v>
      </c>
      <c r="Y22" s="112">
        <v>1703</v>
      </c>
      <c r="Z22" s="112">
        <v>1757</v>
      </c>
      <c r="AB22" s="117">
        <f t="shared" si="2"/>
        <v>8.208362532118664E-2</v>
      </c>
    </row>
    <row r="23" spans="1:28" x14ac:dyDescent="0.25">
      <c r="S23" s="115" t="s">
        <v>67</v>
      </c>
      <c r="T23" s="115"/>
      <c r="U23" s="116"/>
      <c r="V23" s="116">
        <v>597</v>
      </c>
      <c r="W23" s="116">
        <v>640</v>
      </c>
      <c r="X23" s="116">
        <v>681</v>
      </c>
      <c r="Y23" s="112">
        <v>654</v>
      </c>
      <c r="Z23" s="112">
        <v>641</v>
      </c>
      <c r="AB23" s="117">
        <f t="shared" si="2"/>
        <v>2.9946274234991823E-2</v>
      </c>
    </row>
    <row r="24" spans="1:28" x14ac:dyDescent="0.25">
      <c r="S24" s="115" t="s">
        <v>68</v>
      </c>
      <c r="T24" s="115"/>
      <c r="U24" s="116"/>
      <c r="V24" s="116">
        <v>107</v>
      </c>
      <c r="W24" s="116">
        <v>100</v>
      </c>
      <c r="X24" s="116">
        <v>114</v>
      </c>
      <c r="Y24" s="112">
        <v>122</v>
      </c>
      <c r="Z24" s="112">
        <v>125</v>
      </c>
      <c r="AB24" s="117">
        <f t="shared" si="2"/>
        <v>5.8397570661060496E-3</v>
      </c>
    </row>
    <row r="25" spans="1:28" x14ac:dyDescent="0.25">
      <c r="S25" s="115" t="s">
        <v>69</v>
      </c>
      <c r="T25" s="115"/>
      <c r="U25" s="116"/>
      <c r="V25" s="116">
        <v>336</v>
      </c>
      <c r="W25" s="116">
        <v>407</v>
      </c>
      <c r="X25" s="116">
        <v>465</v>
      </c>
      <c r="Y25" s="112">
        <v>526</v>
      </c>
      <c r="Z25" s="112">
        <v>530</v>
      </c>
      <c r="AB25" s="117">
        <f t="shared" si="2"/>
        <v>2.4760569960289653E-2</v>
      </c>
    </row>
    <row r="26" spans="1:28" x14ac:dyDescent="0.25">
      <c r="S26" s="115" t="s">
        <v>70</v>
      </c>
      <c r="T26" s="115"/>
      <c r="U26" s="116"/>
      <c r="V26" s="116">
        <v>247</v>
      </c>
      <c r="W26" s="116">
        <v>264</v>
      </c>
      <c r="X26" s="116">
        <v>275</v>
      </c>
      <c r="Y26" s="112">
        <v>312</v>
      </c>
      <c r="Z26" s="112">
        <v>318</v>
      </c>
      <c r="AB26" s="117">
        <f t="shared" si="2"/>
        <v>1.4856341976173791E-2</v>
      </c>
    </row>
    <row r="27" spans="1:28" x14ac:dyDescent="0.25">
      <c r="S27" s="115" t="s">
        <v>71</v>
      </c>
      <c r="T27" s="115"/>
      <c r="U27" s="116"/>
      <c r="V27" s="116">
        <v>788</v>
      </c>
      <c r="W27" s="116">
        <v>864</v>
      </c>
      <c r="X27" s="116">
        <v>932</v>
      </c>
      <c r="Y27" s="112">
        <v>1003</v>
      </c>
      <c r="Z27" s="112">
        <v>1023</v>
      </c>
      <c r="AB27" s="117">
        <f t="shared" si="2"/>
        <v>4.7792571829011914E-2</v>
      </c>
    </row>
    <row r="28" spans="1:28" x14ac:dyDescent="0.25">
      <c r="S28" s="115" t="s">
        <v>72</v>
      </c>
      <c r="T28" s="115"/>
      <c r="U28" s="116"/>
      <c r="V28" s="116">
        <v>1452</v>
      </c>
      <c r="W28" s="116">
        <v>1537</v>
      </c>
      <c r="X28" s="116">
        <v>1632</v>
      </c>
      <c r="Y28" s="112">
        <v>1694</v>
      </c>
      <c r="Z28" s="112">
        <v>1693</v>
      </c>
      <c r="AB28" s="117">
        <f t="shared" si="2"/>
        <v>7.9093669703340336E-2</v>
      </c>
    </row>
    <row r="29" spans="1:28" x14ac:dyDescent="0.25">
      <c r="S29" s="115" t="s">
        <v>73</v>
      </c>
      <c r="T29" s="115"/>
      <c r="U29" s="116"/>
      <c r="V29" s="116">
        <v>849</v>
      </c>
      <c r="W29" s="116">
        <v>762</v>
      </c>
      <c r="X29" s="116">
        <v>767</v>
      </c>
      <c r="Y29" s="112">
        <v>1056</v>
      </c>
      <c r="Z29" s="112">
        <v>913</v>
      </c>
      <c r="AB29" s="117">
        <f t="shared" si="2"/>
        <v>4.2653585610838589E-2</v>
      </c>
    </row>
    <row r="30" spans="1:28" x14ac:dyDescent="0.25">
      <c r="S30" s="115" t="s">
        <v>74</v>
      </c>
      <c r="T30" s="115"/>
      <c r="U30" s="116"/>
      <c r="V30" s="116">
        <v>1492</v>
      </c>
      <c r="W30" s="116">
        <v>1528</v>
      </c>
      <c r="X30" s="116">
        <v>1420</v>
      </c>
      <c r="Y30" s="112">
        <v>1584</v>
      </c>
      <c r="Z30" s="112">
        <v>1598</v>
      </c>
      <c r="AB30" s="117">
        <f t="shared" si="2"/>
        <v>7.4655454333099738E-2</v>
      </c>
    </row>
    <row r="31" spans="1:28" x14ac:dyDescent="0.25">
      <c r="S31" s="115" t="s">
        <v>75</v>
      </c>
      <c r="T31" s="115"/>
      <c r="U31" s="116"/>
      <c r="V31" s="116">
        <v>1581</v>
      </c>
      <c r="W31" s="116">
        <v>1744</v>
      </c>
      <c r="X31" s="116">
        <v>1938</v>
      </c>
      <c r="Y31" s="112">
        <v>2099</v>
      </c>
      <c r="Z31" s="112">
        <v>2291</v>
      </c>
      <c r="AB31" s="117">
        <f t="shared" si="2"/>
        <v>0.10703106750759168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270</v>
      </c>
      <c r="W32" s="116">
        <v>299</v>
      </c>
      <c r="X32" s="116">
        <v>289</v>
      </c>
      <c r="Y32" s="112">
        <v>309</v>
      </c>
      <c r="Z32" s="112">
        <v>303</v>
      </c>
      <c r="AB32" s="117">
        <f t="shared" si="2"/>
        <v>1.4155571128241066E-2</v>
      </c>
    </row>
    <row r="33" spans="19:32" x14ac:dyDescent="0.25">
      <c r="S33" s="115" t="s">
        <v>77</v>
      </c>
      <c r="T33" s="115"/>
      <c r="U33" s="116"/>
      <c r="V33" s="116">
        <v>591</v>
      </c>
      <c r="W33" s="116">
        <v>622</v>
      </c>
      <c r="X33" s="116">
        <v>645</v>
      </c>
      <c r="Y33" s="112">
        <v>729</v>
      </c>
      <c r="Z33" s="112">
        <v>741</v>
      </c>
      <c r="AB33" s="117">
        <f t="shared" si="2"/>
        <v>3.4618079887876664E-2</v>
      </c>
    </row>
    <row r="34" spans="19:32" x14ac:dyDescent="0.25">
      <c r="S34" s="118" t="s">
        <v>53</v>
      </c>
      <c r="T34" s="118"/>
      <c r="U34" s="119"/>
      <c r="V34" s="119">
        <v>18554</v>
      </c>
      <c r="W34" s="119">
        <v>19162</v>
      </c>
      <c r="X34" s="119">
        <v>19789</v>
      </c>
      <c r="Y34" s="120">
        <v>21227</v>
      </c>
      <c r="Z34" s="120">
        <v>21405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11308</v>
      </c>
      <c r="W37" s="112">
        <v>11720</v>
      </c>
      <c r="X37" s="112">
        <v>11839</v>
      </c>
      <c r="Y37" s="112">
        <v>12080</v>
      </c>
      <c r="Z37" s="112">
        <v>12436</v>
      </c>
      <c r="AB37" s="132">
        <f>Z37/Z40*100</f>
        <v>83.418298899919506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1963</v>
      </c>
      <c r="W38" s="112">
        <v>2145</v>
      </c>
      <c r="X38" s="112">
        <v>2161</v>
      </c>
      <c r="Y38" s="112">
        <v>2453</v>
      </c>
      <c r="Z38" s="112">
        <v>2472</v>
      </c>
      <c r="AB38" s="132">
        <f>Z38/Z40*100</f>
        <v>16.581701100080494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13271</v>
      </c>
      <c r="W40" s="112">
        <v>13865</v>
      </c>
      <c r="X40" s="112">
        <v>14000</v>
      </c>
      <c r="Y40" s="112">
        <v>14533</v>
      </c>
      <c r="Z40" s="112">
        <v>14908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5</v>
      </c>
      <c r="W44" s="112">
        <v>17</v>
      </c>
      <c r="X44" s="112">
        <v>21</v>
      </c>
      <c r="Y44" s="112">
        <v>42</v>
      </c>
      <c r="Z44" s="112">
        <v>35</v>
      </c>
    </row>
    <row r="45" spans="19:32" x14ac:dyDescent="0.25">
      <c r="S45" s="115" t="s">
        <v>37</v>
      </c>
      <c r="T45" s="115"/>
      <c r="U45" s="112"/>
      <c r="V45" s="112">
        <v>196</v>
      </c>
      <c r="W45" s="112">
        <v>206</v>
      </c>
      <c r="X45" s="112">
        <v>270</v>
      </c>
      <c r="Y45" s="112">
        <v>375</v>
      </c>
      <c r="Z45" s="112">
        <v>409</v>
      </c>
    </row>
    <row r="46" spans="19:32" x14ac:dyDescent="0.25">
      <c r="S46" s="115" t="s">
        <v>38</v>
      </c>
      <c r="T46" s="115"/>
      <c r="U46" s="112"/>
      <c r="V46" s="112">
        <v>628</v>
      </c>
      <c r="W46" s="112">
        <v>632</v>
      </c>
      <c r="X46" s="112">
        <v>609</v>
      </c>
      <c r="Y46" s="112">
        <v>642</v>
      </c>
      <c r="Z46" s="112">
        <v>685</v>
      </c>
    </row>
    <row r="47" spans="19:32" x14ac:dyDescent="0.25">
      <c r="S47" s="115" t="s">
        <v>39</v>
      </c>
      <c r="T47" s="115"/>
      <c r="U47" s="112"/>
      <c r="V47" s="112">
        <v>765</v>
      </c>
      <c r="W47" s="112">
        <v>779</v>
      </c>
      <c r="X47" s="112">
        <v>825</v>
      </c>
      <c r="Y47" s="112">
        <v>811</v>
      </c>
      <c r="Z47" s="112">
        <v>819</v>
      </c>
    </row>
    <row r="48" spans="19:32" x14ac:dyDescent="0.25">
      <c r="S48" s="115" t="s">
        <v>40</v>
      </c>
      <c r="T48" s="115"/>
      <c r="U48" s="112"/>
      <c r="V48" s="112">
        <v>905</v>
      </c>
      <c r="W48" s="112">
        <v>916</v>
      </c>
      <c r="X48" s="112">
        <v>930</v>
      </c>
      <c r="Y48" s="112">
        <v>923</v>
      </c>
      <c r="Z48" s="112">
        <v>950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786</v>
      </c>
      <c r="W49" s="112">
        <v>854</v>
      </c>
      <c r="X49" s="112">
        <v>879</v>
      </c>
      <c r="Y49" s="112">
        <v>942</v>
      </c>
      <c r="Z49" s="112">
        <v>925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Barossa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835</v>
      </c>
      <c r="W50" s="112">
        <v>887</v>
      </c>
      <c r="X50" s="112">
        <v>960</v>
      </c>
      <c r="Y50" s="112">
        <v>924</v>
      </c>
      <c r="Z50" s="112">
        <v>938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902</v>
      </c>
      <c r="W51" s="112">
        <v>858</v>
      </c>
      <c r="X51" s="112">
        <v>882</v>
      </c>
      <c r="Y51" s="112">
        <v>955</v>
      </c>
      <c r="Z51" s="112">
        <v>965</v>
      </c>
    </row>
    <row r="52" spans="1:26" ht="15" customHeight="1" x14ac:dyDescent="0.25">
      <c r="S52" s="115" t="s">
        <v>44</v>
      </c>
      <c r="T52" s="115"/>
      <c r="U52" s="112"/>
      <c r="V52" s="112">
        <v>953</v>
      </c>
      <c r="W52" s="112">
        <v>992</v>
      </c>
      <c r="X52" s="112">
        <v>958</v>
      </c>
      <c r="Y52" s="112">
        <v>989</v>
      </c>
      <c r="Z52" s="112">
        <v>982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945</v>
      </c>
      <c r="W53" s="112">
        <v>959</v>
      </c>
      <c r="X53" s="112">
        <v>1023</v>
      </c>
      <c r="Y53" s="112">
        <v>1064</v>
      </c>
      <c r="Z53" s="112">
        <v>1035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949</v>
      </c>
      <c r="W54" s="112">
        <v>967</v>
      </c>
      <c r="X54" s="112">
        <v>946</v>
      </c>
      <c r="Y54" s="112">
        <v>955</v>
      </c>
      <c r="Z54" s="112">
        <v>937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751</v>
      </c>
      <c r="W55" s="112">
        <v>840</v>
      </c>
      <c r="X55" s="112">
        <v>857</v>
      </c>
      <c r="Y55" s="112">
        <v>930</v>
      </c>
      <c r="Z55" s="112">
        <v>930</v>
      </c>
    </row>
    <row r="56" spans="1:26" ht="15" customHeight="1" x14ac:dyDescent="0.25">
      <c r="S56" s="115" t="s">
        <v>48</v>
      </c>
      <c r="T56" s="115"/>
      <c r="U56" s="112"/>
      <c r="V56" s="112">
        <v>469</v>
      </c>
      <c r="W56" s="112">
        <v>460</v>
      </c>
      <c r="X56" s="112">
        <v>498</v>
      </c>
      <c r="Y56" s="112">
        <v>516</v>
      </c>
      <c r="Z56" s="112">
        <v>532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226</v>
      </c>
      <c r="W57" s="112">
        <v>225</v>
      </c>
      <c r="X57" s="112">
        <v>223</v>
      </c>
      <c r="Y57" s="112">
        <v>257</v>
      </c>
      <c r="Z57" s="112">
        <v>225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65</v>
      </c>
      <c r="W58" s="112">
        <v>76</v>
      </c>
      <c r="X58" s="112">
        <v>91</v>
      </c>
      <c r="Y58" s="112">
        <v>88</v>
      </c>
      <c r="Z58" s="112">
        <v>109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44</v>
      </c>
      <c r="W59" s="112">
        <v>51</v>
      </c>
      <c r="X59" s="112">
        <v>49</v>
      </c>
      <c r="Y59" s="112">
        <v>48</v>
      </c>
      <c r="Z59" s="112">
        <v>43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21</v>
      </c>
      <c r="W60" s="112">
        <v>22</v>
      </c>
      <c r="X60" s="112">
        <v>20</v>
      </c>
      <c r="Y60" s="112">
        <v>15</v>
      </c>
      <c r="Z60" s="112">
        <v>24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9453</v>
      </c>
      <c r="W61" s="112">
        <v>9748</v>
      </c>
      <c r="X61" s="112">
        <v>10041</v>
      </c>
      <c r="Y61" s="112">
        <v>10481</v>
      </c>
      <c r="Z61" s="112">
        <v>10539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21</v>
      </c>
      <c r="W63" s="112">
        <v>18</v>
      </c>
      <c r="X63" s="112">
        <v>36</v>
      </c>
      <c r="Y63" s="112">
        <v>70</v>
      </c>
      <c r="Z63" s="112">
        <v>62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237</v>
      </c>
      <c r="W64" s="112">
        <v>275</v>
      </c>
      <c r="X64" s="112">
        <v>311</v>
      </c>
      <c r="Y64" s="112">
        <v>414</v>
      </c>
      <c r="Z64" s="112">
        <v>449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Barossa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666</v>
      </c>
      <c r="W65" s="112">
        <v>579</v>
      </c>
      <c r="X65" s="112">
        <v>672</v>
      </c>
      <c r="Y65" s="112">
        <v>756</v>
      </c>
      <c r="Z65" s="112">
        <v>747</v>
      </c>
    </row>
    <row r="66" spans="1:26" x14ac:dyDescent="0.25">
      <c r="S66" s="115" t="s">
        <v>39</v>
      </c>
      <c r="T66" s="115"/>
      <c r="U66" s="112"/>
      <c r="V66" s="112">
        <v>771</v>
      </c>
      <c r="W66" s="112">
        <v>800</v>
      </c>
      <c r="X66" s="112">
        <v>798</v>
      </c>
      <c r="Y66" s="112">
        <v>919</v>
      </c>
      <c r="Z66" s="112">
        <v>894</v>
      </c>
    </row>
    <row r="67" spans="1:26" x14ac:dyDescent="0.25">
      <c r="S67" s="115" t="s">
        <v>40</v>
      </c>
      <c r="T67" s="115"/>
      <c r="U67" s="112"/>
      <c r="V67" s="112">
        <v>797</v>
      </c>
      <c r="W67" s="112">
        <v>830</v>
      </c>
      <c r="X67" s="112">
        <v>848</v>
      </c>
      <c r="Y67" s="112">
        <v>815</v>
      </c>
      <c r="Z67" s="112">
        <v>901</v>
      </c>
    </row>
    <row r="68" spans="1:26" x14ac:dyDescent="0.25">
      <c r="S68" s="115" t="s">
        <v>41</v>
      </c>
      <c r="T68" s="115"/>
      <c r="U68" s="112"/>
      <c r="V68" s="112">
        <v>817</v>
      </c>
      <c r="W68" s="112">
        <v>791</v>
      </c>
      <c r="X68" s="112">
        <v>822</v>
      </c>
      <c r="Y68" s="112">
        <v>852</v>
      </c>
      <c r="Z68" s="112">
        <v>887</v>
      </c>
    </row>
    <row r="69" spans="1:26" x14ac:dyDescent="0.25">
      <c r="S69" s="115" t="s">
        <v>42</v>
      </c>
      <c r="T69" s="115"/>
      <c r="U69" s="112"/>
      <c r="V69" s="112">
        <v>837</v>
      </c>
      <c r="W69" s="112">
        <v>892</v>
      </c>
      <c r="X69" s="112">
        <v>968</v>
      </c>
      <c r="Y69" s="112">
        <v>1075</v>
      </c>
      <c r="Z69" s="112">
        <v>1034</v>
      </c>
    </row>
    <row r="70" spans="1:26" x14ac:dyDescent="0.25">
      <c r="S70" s="115" t="s">
        <v>43</v>
      </c>
      <c r="T70" s="115"/>
      <c r="U70" s="112"/>
      <c r="V70" s="112">
        <v>882</v>
      </c>
      <c r="W70" s="112">
        <v>890</v>
      </c>
      <c r="X70" s="112">
        <v>915</v>
      </c>
      <c r="Y70" s="112">
        <v>1022</v>
      </c>
      <c r="Z70" s="112">
        <v>1061</v>
      </c>
    </row>
    <row r="71" spans="1:26" x14ac:dyDescent="0.25">
      <c r="S71" s="115" t="s">
        <v>44</v>
      </c>
      <c r="T71" s="115"/>
      <c r="U71" s="112"/>
      <c r="V71" s="112">
        <v>1048</v>
      </c>
      <c r="W71" s="112">
        <v>1062</v>
      </c>
      <c r="X71" s="112">
        <v>1030</v>
      </c>
      <c r="Y71" s="112">
        <v>1110</v>
      </c>
      <c r="Z71" s="112">
        <v>1038</v>
      </c>
    </row>
    <row r="72" spans="1:26" x14ac:dyDescent="0.25">
      <c r="S72" s="115" t="s">
        <v>45</v>
      </c>
      <c r="T72" s="115"/>
      <c r="U72" s="112"/>
      <c r="V72" s="112">
        <v>921</v>
      </c>
      <c r="W72" s="112">
        <v>926</v>
      </c>
      <c r="X72" s="112">
        <v>1024</v>
      </c>
      <c r="Y72" s="112">
        <v>1173</v>
      </c>
      <c r="Z72" s="112">
        <v>1192</v>
      </c>
    </row>
    <row r="73" spans="1:26" x14ac:dyDescent="0.25">
      <c r="S73" s="115" t="s">
        <v>46</v>
      </c>
      <c r="T73" s="115"/>
      <c r="U73" s="112"/>
      <c r="V73" s="112">
        <v>857</v>
      </c>
      <c r="W73" s="112">
        <v>1007</v>
      </c>
      <c r="X73" s="112">
        <v>963</v>
      </c>
      <c r="Y73" s="112">
        <v>996</v>
      </c>
      <c r="Z73" s="112">
        <v>955</v>
      </c>
    </row>
    <row r="74" spans="1:26" x14ac:dyDescent="0.25">
      <c r="S74" s="115" t="s">
        <v>47</v>
      </c>
      <c r="T74" s="115"/>
      <c r="U74" s="112"/>
      <c r="V74" s="112">
        <v>740</v>
      </c>
      <c r="W74" s="112">
        <v>782</v>
      </c>
      <c r="X74" s="112">
        <v>790</v>
      </c>
      <c r="Y74" s="112">
        <v>876</v>
      </c>
      <c r="Z74" s="112">
        <v>886</v>
      </c>
    </row>
    <row r="75" spans="1:26" x14ac:dyDescent="0.25">
      <c r="S75" s="115" t="s">
        <v>48</v>
      </c>
      <c r="T75" s="115"/>
      <c r="U75" s="112"/>
      <c r="V75" s="112">
        <v>293</v>
      </c>
      <c r="W75" s="112">
        <v>317</v>
      </c>
      <c r="X75" s="112">
        <v>322</v>
      </c>
      <c r="Y75" s="112">
        <v>395</v>
      </c>
      <c r="Z75" s="112">
        <v>453</v>
      </c>
    </row>
    <row r="76" spans="1:26" x14ac:dyDescent="0.25">
      <c r="S76" s="115" t="s">
        <v>49</v>
      </c>
      <c r="T76" s="115"/>
      <c r="U76" s="112"/>
      <c r="V76" s="112">
        <v>120</v>
      </c>
      <c r="W76" s="112">
        <v>134</v>
      </c>
      <c r="X76" s="112">
        <v>127</v>
      </c>
      <c r="Y76" s="112">
        <v>145</v>
      </c>
      <c r="Z76" s="112">
        <v>157</v>
      </c>
    </row>
    <row r="77" spans="1:26" x14ac:dyDescent="0.25">
      <c r="S77" s="115" t="s">
        <v>50</v>
      </c>
      <c r="T77" s="115"/>
      <c r="U77" s="112"/>
      <c r="V77" s="112">
        <v>43</v>
      </c>
      <c r="W77" s="112">
        <v>53</v>
      </c>
      <c r="X77" s="112">
        <v>57</v>
      </c>
      <c r="Y77" s="112">
        <v>70</v>
      </c>
      <c r="Z77" s="112">
        <v>68</v>
      </c>
    </row>
    <row r="78" spans="1:26" x14ac:dyDescent="0.25">
      <c r="S78" s="115" t="s">
        <v>51</v>
      </c>
      <c r="T78" s="115"/>
      <c r="U78" s="112"/>
      <c r="V78" s="112">
        <v>36</v>
      </c>
      <c r="W78" s="112">
        <v>35</v>
      </c>
      <c r="X78" s="112">
        <v>34</v>
      </c>
      <c r="Y78" s="112">
        <v>37</v>
      </c>
      <c r="Z78" s="112">
        <v>35</v>
      </c>
    </row>
    <row r="79" spans="1:26" x14ac:dyDescent="0.25">
      <c r="S79" s="115" t="s">
        <v>52</v>
      </c>
      <c r="T79" s="115"/>
      <c r="U79" s="112"/>
      <c r="V79" s="112">
        <v>16</v>
      </c>
      <c r="W79" s="112">
        <v>25</v>
      </c>
      <c r="X79" s="112">
        <v>21</v>
      </c>
      <c r="Y79" s="112">
        <v>18</v>
      </c>
      <c r="Z79" s="112">
        <v>24</v>
      </c>
    </row>
    <row r="80" spans="1:26" x14ac:dyDescent="0.25">
      <c r="S80" s="118" t="s">
        <v>53</v>
      </c>
      <c r="T80" s="118"/>
      <c r="U80" s="112"/>
      <c r="V80" s="112">
        <v>9105</v>
      </c>
      <c r="W80" s="112">
        <v>9416</v>
      </c>
      <c r="X80" s="112">
        <v>9738</v>
      </c>
      <c r="Y80" s="112">
        <v>10733</v>
      </c>
      <c r="Z80" s="112">
        <v>10847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Barossa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745</v>
      </c>
      <c r="W83" s="112">
        <v>787</v>
      </c>
      <c r="X83" s="112">
        <v>777</v>
      </c>
      <c r="Y83" s="112">
        <v>813</v>
      </c>
      <c r="Z83" s="112">
        <v>825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692</v>
      </c>
      <c r="W84" s="112">
        <v>723</v>
      </c>
      <c r="X84" s="112">
        <v>713</v>
      </c>
      <c r="Y84" s="112">
        <v>739</v>
      </c>
      <c r="Z84" s="112">
        <v>769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1263</v>
      </c>
      <c r="W85" s="112">
        <v>1273</v>
      </c>
      <c r="X85" s="112">
        <v>1308</v>
      </c>
      <c r="Y85" s="112">
        <v>1399</v>
      </c>
      <c r="Z85" s="112">
        <v>1396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21,407</v>
      </c>
      <c r="D86" s="94">
        <f t="shared" ref="D86:D91" si="4">AD4</f>
        <v>8.4797663353275432E-3</v>
      </c>
      <c r="E86" s="95">
        <f t="shared" ref="E86:E91" si="5">AD4</f>
        <v>8.4797663353275432E-3</v>
      </c>
      <c r="F86" s="94">
        <f t="shared" ref="F86:F91" si="6">AF4</f>
        <v>0.15370520075451366</v>
      </c>
      <c r="G86" s="95">
        <f t="shared" ref="G86:G91" si="7">AF4</f>
        <v>0.15370520075451366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279</v>
      </c>
      <c r="W86" s="112">
        <v>282</v>
      </c>
      <c r="X86" s="112">
        <v>290</v>
      </c>
      <c r="Y86" s="112">
        <v>321</v>
      </c>
      <c r="Z86" s="112">
        <v>336</v>
      </c>
    </row>
    <row r="87" spans="1:30" ht="15" customHeight="1" x14ac:dyDescent="0.25">
      <c r="A87" s="96" t="s">
        <v>4</v>
      </c>
      <c r="B87" s="49"/>
      <c r="C87" s="97" t="str">
        <f t="shared" si="3"/>
        <v>10,538</v>
      </c>
      <c r="D87" s="94">
        <f t="shared" si="4"/>
        <v>5.5343511450380856E-3</v>
      </c>
      <c r="E87" s="95">
        <f t="shared" si="5"/>
        <v>5.5343511450380856E-3</v>
      </c>
      <c r="F87" s="94">
        <f t="shared" si="6"/>
        <v>0.1145425700687468</v>
      </c>
      <c r="G87" s="95">
        <f t="shared" si="7"/>
        <v>0.1145425700687468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258</v>
      </c>
      <c r="W87" s="112">
        <v>233</v>
      </c>
      <c r="X87" s="112">
        <v>236</v>
      </c>
      <c r="Y87" s="112">
        <v>247</v>
      </c>
      <c r="Z87" s="112">
        <v>247</v>
      </c>
    </row>
    <row r="88" spans="1:30" ht="15" customHeight="1" x14ac:dyDescent="0.25">
      <c r="A88" s="96" t="s">
        <v>5</v>
      </c>
      <c r="B88" s="49"/>
      <c r="C88" s="97" t="str">
        <f t="shared" si="3"/>
        <v>10,849</v>
      </c>
      <c r="D88" s="94">
        <f t="shared" si="4"/>
        <v>1.0431219148737902E-2</v>
      </c>
      <c r="E88" s="95">
        <f t="shared" si="5"/>
        <v>1.0431219148737902E-2</v>
      </c>
      <c r="F88" s="94">
        <f t="shared" si="6"/>
        <v>0.19219780219780214</v>
      </c>
      <c r="G88" s="95">
        <f t="shared" si="7"/>
        <v>0.19219780219780214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281</v>
      </c>
      <c r="W88" s="112">
        <v>254</v>
      </c>
      <c r="X88" s="112">
        <v>279</v>
      </c>
      <c r="Y88" s="112">
        <v>299</v>
      </c>
      <c r="Z88" s="112">
        <v>315</v>
      </c>
    </row>
    <row r="89" spans="1:30" ht="15" customHeight="1" x14ac:dyDescent="0.25">
      <c r="A89" s="49" t="s">
        <v>6</v>
      </c>
      <c r="B89" s="49"/>
      <c r="C89" s="97" t="str">
        <f t="shared" si="3"/>
        <v>14,912</v>
      </c>
      <c r="D89" s="94">
        <f t="shared" si="4"/>
        <v>2.6290433585684836E-2</v>
      </c>
      <c r="E89" s="95">
        <f t="shared" si="5"/>
        <v>2.6290433585684836E-2</v>
      </c>
      <c r="F89" s="94">
        <f t="shared" si="6"/>
        <v>0.12382244328886882</v>
      </c>
      <c r="G89" s="95">
        <f t="shared" si="7"/>
        <v>0.12382244328886882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700</v>
      </c>
      <c r="W89" s="112">
        <v>718</v>
      </c>
      <c r="X89" s="112">
        <v>738</v>
      </c>
      <c r="Y89" s="112">
        <v>741</v>
      </c>
      <c r="Z89" s="112">
        <v>844</v>
      </c>
    </row>
    <row r="90" spans="1:30" ht="15" customHeight="1" x14ac:dyDescent="0.25">
      <c r="A90" s="49" t="s">
        <v>95</v>
      </c>
      <c r="B90" s="49"/>
      <c r="C90" s="97" t="str">
        <f t="shared" si="3"/>
        <v>$50,311</v>
      </c>
      <c r="D90" s="94">
        <f t="shared" si="4"/>
        <v>7.0438510638297869E-2</v>
      </c>
      <c r="E90" s="95">
        <f t="shared" si="5"/>
        <v>7.0438510638297869E-2</v>
      </c>
      <c r="F90" s="94">
        <f t="shared" si="6"/>
        <v>0.11986880487563289</v>
      </c>
      <c r="G90" s="95">
        <f t="shared" si="7"/>
        <v>0.11986880487563289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1390</v>
      </c>
      <c r="W90" s="112">
        <v>1402</v>
      </c>
      <c r="X90" s="112">
        <v>1454</v>
      </c>
      <c r="Y90" s="112">
        <v>1410</v>
      </c>
      <c r="Z90" s="112">
        <v>1337</v>
      </c>
    </row>
    <row r="91" spans="1:30" ht="15" customHeight="1" x14ac:dyDescent="0.25">
      <c r="A91" s="49" t="s">
        <v>7</v>
      </c>
      <c r="B91" s="49"/>
      <c r="C91" s="97" t="str">
        <f t="shared" si="3"/>
        <v>$928.3 mil</v>
      </c>
      <c r="D91" s="94">
        <f t="shared" si="4"/>
        <v>7.3051995932423619E-2</v>
      </c>
      <c r="E91" s="95">
        <f t="shared" si="5"/>
        <v>7.3051995932423619E-2</v>
      </c>
      <c r="F91" s="94">
        <f t="shared" si="6"/>
        <v>0.29263214521158587</v>
      </c>
      <c r="G91" s="95">
        <f t="shared" si="7"/>
        <v>0.29263214521158587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6905</v>
      </c>
      <c r="W91" s="112">
        <v>7155</v>
      </c>
      <c r="X91" s="112">
        <v>7246</v>
      </c>
      <c r="Y91" s="112">
        <v>7464</v>
      </c>
      <c r="Z91" s="112">
        <v>7636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505</v>
      </c>
      <c r="W93" s="112">
        <v>543</v>
      </c>
      <c r="X93" s="112">
        <v>529</v>
      </c>
      <c r="Y93" s="112">
        <v>563</v>
      </c>
      <c r="Z93" s="112">
        <v>602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1137</v>
      </c>
      <c r="W94" s="112">
        <v>1175</v>
      </c>
      <c r="X94" s="112">
        <v>1206</v>
      </c>
      <c r="Y94" s="112">
        <v>1262</v>
      </c>
      <c r="Z94" s="112">
        <v>1338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286</v>
      </c>
      <c r="W95" s="112">
        <v>278</v>
      </c>
      <c r="X95" s="112">
        <v>282</v>
      </c>
      <c r="Y95" s="112">
        <v>307</v>
      </c>
      <c r="Z95" s="112">
        <v>302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937</v>
      </c>
      <c r="W96" s="112">
        <v>1025</v>
      </c>
      <c r="X96" s="112">
        <v>1072</v>
      </c>
      <c r="Y96" s="112">
        <v>1103</v>
      </c>
      <c r="Z96" s="112">
        <v>1133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1044</v>
      </c>
      <c r="W97" s="112">
        <v>1057</v>
      </c>
      <c r="X97" s="112">
        <v>1055</v>
      </c>
      <c r="Y97" s="112">
        <v>1098</v>
      </c>
      <c r="Z97" s="112">
        <v>1122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586</v>
      </c>
      <c r="W98" s="112">
        <v>572</v>
      </c>
      <c r="X98" s="112">
        <v>578</v>
      </c>
      <c r="Y98" s="112">
        <v>593</v>
      </c>
      <c r="Z98" s="112">
        <v>572</v>
      </c>
    </row>
    <row r="99" spans="1:32" ht="15" customHeight="1" x14ac:dyDescent="0.25">
      <c r="S99" s="115" t="s">
        <v>188</v>
      </c>
      <c r="T99" s="115"/>
      <c r="U99" s="112"/>
      <c r="V99" s="112">
        <v>75</v>
      </c>
      <c r="W99" s="112">
        <v>85</v>
      </c>
      <c r="X99" s="112">
        <v>87</v>
      </c>
      <c r="Y99" s="112">
        <v>88</v>
      </c>
      <c r="Z99" s="112">
        <v>111</v>
      </c>
    </row>
    <row r="100" spans="1:32" ht="15" customHeight="1" x14ac:dyDescent="0.25">
      <c r="S100" s="115" t="s">
        <v>58</v>
      </c>
      <c r="T100" s="115"/>
      <c r="U100" s="112"/>
      <c r="V100" s="112">
        <v>679</v>
      </c>
      <c r="W100" s="112">
        <v>712</v>
      </c>
      <c r="X100" s="112">
        <v>705</v>
      </c>
      <c r="Y100" s="112">
        <v>731</v>
      </c>
      <c r="Z100" s="112">
        <v>719</v>
      </c>
    </row>
    <row r="101" spans="1:32" x14ac:dyDescent="0.25">
      <c r="A101" s="18"/>
      <c r="S101" s="118" t="s">
        <v>53</v>
      </c>
      <c r="T101" s="118"/>
      <c r="U101" s="112"/>
      <c r="V101" s="112">
        <v>6367</v>
      </c>
      <c r="W101" s="112">
        <v>6701</v>
      </c>
      <c r="X101" s="112">
        <v>6744</v>
      </c>
      <c r="Y101" s="112">
        <v>7059</v>
      </c>
      <c r="Z101" s="112">
        <v>7254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14068</v>
      </c>
      <c r="W104" s="112">
        <v>14941</v>
      </c>
      <c r="X104" s="112">
        <v>15231</v>
      </c>
      <c r="Y104" s="112">
        <v>16318</v>
      </c>
      <c r="Z104" s="112">
        <v>16733</v>
      </c>
      <c r="AB104" s="109" t="str">
        <f>TEXT(Z104,"###,###")</f>
        <v>16,733</v>
      </c>
      <c r="AD104" s="130">
        <f>Z104/($Z$4)*100</f>
        <v>78.166020460596997</v>
      </c>
      <c r="AF104" s="109"/>
    </row>
    <row r="105" spans="1:32" x14ac:dyDescent="0.25">
      <c r="S105" s="115" t="s">
        <v>17</v>
      </c>
      <c r="T105" s="115"/>
      <c r="U105" s="112"/>
      <c r="V105" s="112">
        <v>2505</v>
      </c>
      <c r="W105" s="112">
        <v>2503</v>
      </c>
      <c r="X105" s="112">
        <v>2487</v>
      </c>
      <c r="Y105" s="112">
        <v>2903</v>
      </c>
      <c r="Z105" s="112">
        <v>2764</v>
      </c>
      <c r="AB105" s="109" t="str">
        <f>TEXT(Z105,"###,###")</f>
        <v>2,764</v>
      </c>
      <c r="AD105" s="130">
        <f>Z105/($Z$4)*100</f>
        <v>12.911664408838231</v>
      </c>
      <c r="AF105" s="109"/>
    </row>
    <row r="106" spans="1:32" x14ac:dyDescent="0.25">
      <c r="S106" s="118" t="s">
        <v>53</v>
      </c>
      <c r="T106" s="118"/>
      <c r="U106" s="120"/>
      <c r="V106" s="120">
        <v>16573</v>
      </c>
      <c r="W106" s="120">
        <v>17444</v>
      </c>
      <c r="X106" s="120">
        <v>17718</v>
      </c>
      <c r="Y106" s="120">
        <v>19221</v>
      </c>
      <c r="Z106" s="120">
        <v>19497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2470</v>
      </c>
      <c r="W108" s="112">
        <v>2697</v>
      </c>
      <c r="X108" s="112">
        <v>2853</v>
      </c>
      <c r="Y108" s="112">
        <v>2965</v>
      </c>
      <c r="Z108" s="112">
        <v>2838</v>
      </c>
      <c r="AB108" s="109" t="str">
        <f>TEXT(Z108,"###,###")</f>
        <v>2,838</v>
      </c>
      <c r="AD108" s="130">
        <f>Z108/($Z$4)*100</f>
        <v>13.257345728032888</v>
      </c>
      <c r="AF108" s="109"/>
    </row>
    <row r="109" spans="1:32" x14ac:dyDescent="0.25">
      <c r="S109" s="115" t="s">
        <v>20</v>
      </c>
      <c r="T109" s="115"/>
      <c r="U109" s="112"/>
      <c r="V109" s="112">
        <v>3072</v>
      </c>
      <c r="W109" s="112">
        <v>3056</v>
      </c>
      <c r="X109" s="112">
        <v>3471</v>
      </c>
      <c r="Y109" s="112">
        <v>3408</v>
      </c>
      <c r="Z109" s="112">
        <v>3469</v>
      </c>
      <c r="AB109" s="109" t="str">
        <f>TEXT(Z109,"###,###")</f>
        <v>3,469</v>
      </c>
      <c r="AD109" s="130">
        <f>Z109/($Z$4)*100</f>
        <v>16.204979679544074</v>
      </c>
      <c r="AF109" s="109"/>
    </row>
    <row r="110" spans="1:32" x14ac:dyDescent="0.25">
      <c r="S110" s="115" t="s">
        <v>21</v>
      </c>
      <c r="T110" s="115"/>
      <c r="U110" s="112"/>
      <c r="V110" s="112">
        <v>4517</v>
      </c>
      <c r="W110" s="112">
        <v>4657</v>
      </c>
      <c r="X110" s="112">
        <v>4726</v>
      </c>
      <c r="Y110" s="112">
        <v>5421</v>
      </c>
      <c r="Z110" s="112">
        <v>5312</v>
      </c>
      <c r="AB110" s="109" t="str">
        <f>TEXT(Z110,"###,###")</f>
        <v>5,312</v>
      </c>
      <c r="AD110" s="130">
        <f>Z110/($Z$4)*100</f>
        <v>24.814313075162332</v>
      </c>
      <c r="AF110" s="109"/>
    </row>
    <row r="111" spans="1:32" x14ac:dyDescent="0.25">
      <c r="S111" s="115" t="s">
        <v>22</v>
      </c>
      <c r="T111" s="115"/>
      <c r="U111" s="112"/>
      <c r="V111" s="112">
        <v>6376</v>
      </c>
      <c r="W111" s="112">
        <v>6572</v>
      </c>
      <c r="X111" s="112">
        <v>6668</v>
      </c>
      <c r="Y111" s="112">
        <v>7421</v>
      </c>
      <c r="Z111" s="112">
        <v>7885</v>
      </c>
      <c r="AB111" s="109" t="str">
        <f>TEXT(Z111,"###,###")</f>
        <v>7,885</v>
      </c>
      <c r="AD111" s="130">
        <f>Z111/($Z$4)*100</f>
        <v>36.833745970944079</v>
      </c>
      <c r="AF111" s="109"/>
    </row>
    <row r="112" spans="1:32" x14ac:dyDescent="0.25">
      <c r="S112" s="118" t="s">
        <v>53</v>
      </c>
      <c r="T112" s="118"/>
      <c r="U112" s="112"/>
      <c r="V112" s="112">
        <v>18558</v>
      </c>
      <c r="W112" s="112">
        <v>19166</v>
      </c>
      <c r="X112" s="112">
        <v>19789</v>
      </c>
      <c r="Y112" s="112">
        <v>21226</v>
      </c>
      <c r="Z112" s="112">
        <v>21408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43.2</v>
      </c>
      <c r="W118" s="131">
        <v>43.65</v>
      </c>
      <c r="X118" s="131">
        <v>43.58</v>
      </c>
      <c r="Y118" s="131">
        <v>43.44</v>
      </c>
      <c r="Z118" s="131">
        <v>43.26</v>
      </c>
      <c r="AB118" s="109" t="str">
        <f>TEXT(Z118,"##.0")</f>
        <v>43.3</v>
      </c>
    </row>
    <row r="120" spans="19:32" x14ac:dyDescent="0.25">
      <c r="S120" s="101" t="s">
        <v>97</v>
      </c>
      <c r="T120" s="112"/>
      <c r="U120" s="112"/>
      <c r="V120" s="112">
        <v>10753</v>
      </c>
      <c r="W120" s="112">
        <v>11166</v>
      </c>
      <c r="X120" s="112">
        <v>11215</v>
      </c>
      <c r="Y120" s="112">
        <v>11746</v>
      </c>
      <c r="Z120" s="112">
        <v>12156</v>
      </c>
      <c r="AB120" s="109" t="str">
        <f>TEXT(Z120,"###,###")</f>
        <v>12,156</v>
      </c>
    </row>
    <row r="121" spans="19:32" x14ac:dyDescent="0.25">
      <c r="S121" s="101" t="s">
        <v>98</v>
      </c>
      <c r="T121" s="112"/>
      <c r="U121" s="112"/>
      <c r="V121" s="112">
        <v>1285</v>
      </c>
      <c r="W121" s="112">
        <v>1454</v>
      </c>
      <c r="X121" s="112">
        <v>1495</v>
      </c>
      <c r="Y121" s="112">
        <v>1444</v>
      </c>
      <c r="Z121" s="112">
        <v>1455</v>
      </c>
      <c r="AB121" s="109" t="str">
        <f>TEXT(Z121,"###,###")</f>
        <v>1,455</v>
      </c>
    </row>
    <row r="122" spans="19:32" x14ac:dyDescent="0.25">
      <c r="S122" s="101" t="s">
        <v>99</v>
      </c>
      <c r="T122" s="112"/>
      <c r="U122" s="112"/>
      <c r="V122" s="112">
        <v>1230</v>
      </c>
      <c r="W122" s="112">
        <v>1238</v>
      </c>
      <c r="X122" s="112">
        <v>1290</v>
      </c>
      <c r="Y122" s="112">
        <v>1343</v>
      </c>
      <c r="Z122" s="112">
        <v>1300</v>
      </c>
      <c r="AB122" s="109" t="str">
        <f>TEXT(Z122,"###,###")</f>
        <v>1,300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11983</v>
      </c>
      <c r="W124" s="112">
        <v>12404</v>
      </c>
      <c r="X124" s="112">
        <v>12505</v>
      </c>
      <c r="Y124" s="112">
        <v>13089</v>
      </c>
      <c r="Z124" s="112">
        <v>13456</v>
      </c>
      <c r="AB124" s="109" t="str">
        <f>TEXT(Z124,"###,###")</f>
        <v>13,456</v>
      </c>
      <c r="AD124" s="127">
        <f>Z124/$Z$7*100</f>
        <v>90.236051502145926</v>
      </c>
    </row>
    <row r="125" spans="19:32" x14ac:dyDescent="0.25">
      <c r="S125" s="101" t="s">
        <v>101</v>
      </c>
      <c r="T125" s="112"/>
      <c r="U125" s="112"/>
      <c r="V125" s="112">
        <v>2515</v>
      </c>
      <c r="W125" s="112">
        <v>2692</v>
      </c>
      <c r="X125" s="112">
        <v>2785</v>
      </c>
      <c r="Y125" s="112">
        <v>2787</v>
      </c>
      <c r="Z125" s="112">
        <v>2755</v>
      </c>
      <c r="AB125" s="109" t="str">
        <f>TEXT(Z125,"###,###")</f>
        <v>2,755</v>
      </c>
      <c r="AD125" s="127">
        <f>Z125/$Z$7*100</f>
        <v>18.47505364806867</v>
      </c>
    </row>
    <row r="127" spans="19:32" x14ac:dyDescent="0.25">
      <c r="S127" s="101" t="s">
        <v>102</v>
      </c>
      <c r="T127" s="112"/>
      <c r="U127" s="112"/>
      <c r="V127" s="112">
        <v>6905</v>
      </c>
      <c r="W127" s="112">
        <v>7155</v>
      </c>
      <c r="X127" s="112">
        <v>7242</v>
      </c>
      <c r="Y127" s="112">
        <v>7460</v>
      </c>
      <c r="Z127" s="112">
        <v>7639</v>
      </c>
      <c r="AB127" s="109" t="str">
        <f>TEXT(Z127,"###,###")</f>
        <v>7,639</v>
      </c>
      <c r="AD127" s="127">
        <f>Z127/$Z$7*100</f>
        <v>51.227199570815451</v>
      </c>
    </row>
    <row r="128" spans="19:32" x14ac:dyDescent="0.25">
      <c r="S128" s="101" t="s">
        <v>103</v>
      </c>
      <c r="T128" s="112"/>
      <c r="U128" s="112"/>
      <c r="V128" s="112">
        <v>6366</v>
      </c>
      <c r="W128" s="112">
        <v>6706</v>
      </c>
      <c r="X128" s="112">
        <v>6746</v>
      </c>
      <c r="Y128" s="112">
        <v>7060</v>
      </c>
      <c r="Z128" s="112">
        <v>7257</v>
      </c>
      <c r="AB128" s="109" t="str">
        <f>TEXT(Z128,"###,###")</f>
        <v>7,257</v>
      </c>
      <c r="AD128" s="127">
        <f>Z128/$Z$7*100</f>
        <v>48.665504291845494</v>
      </c>
    </row>
    <row r="130" spans="19:20" x14ac:dyDescent="0.25">
      <c r="S130" s="101" t="s">
        <v>261</v>
      </c>
      <c r="T130" s="127">
        <v>81.518240343347642</v>
      </c>
    </row>
    <row r="131" spans="19:20" x14ac:dyDescent="0.25">
      <c r="S131" s="101" t="s">
        <v>262</v>
      </c>
      <c r="T131" s="127">
        <v>9.7572424892703857</v>
      </c>
    </row>
    <row r="132" spans="19:20" x14ac:dyDescent="0.25">
      <c r="S132" s="101" t="s">
        <v>263</v>
      </c>
      <c r="T132" s="127">
        <v>8.7178111587982841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4DA295D-0D54-43C5-BE8C-FE23844369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63571AF-D084-41E7-9E0F-033AA537D3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F3601704-60E6-4E2B-9484-6B371517BB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AFD66536-322C-41DC-A398-EF493B3F07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6EBF3-FB05-4972-98DF-7BBEF8C6C269}">
  <sheetPr codeName="Sheet133">
    <tabColor theme="4" tint="-0.249977111117893"/>
  </sheetPr>
  <dimension ref="A1:AF132"/>
  <sheetViews>
    <sheetView showGridLines="0" topLeftCell="A74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178</v>
      </c>
      <c r="T1" s="99"/>
      <c r="U1" s="99"/>
      <c r="V1" s="99"/>
      <c r="W1" s="99"/>
      <c r="X1" s="99"/>
      <c r="Y1" s="100" t="s">
        <v>256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178</v>
      </c>
      <c r="Y3" s="105" t="s">
        <v>256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10.69 Yankalilla,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3275</v>
      </c>
      <c r="W4" s="108">
        <v>3541</v>
      </c>
      <c r="X4" s="108">
        <v>3886</v>
      </c>
      <c r="Y4" s="108">
        <v>4161</v>
      </c>
      <c r="Z4" s="108">
        <v>4329</v>
      </c>
      <c r="AB4" s="109" t="str">
        <f>TEXT(Z4,"###,###")</f>
        <v>4,329</v>
      </c>
      <c r="AD4" s="110">
        <f>Z4/Y4-1</f>
        <v>4.0374909877433307E-2</v>
      </c>
      <c r="AF4" s="110">
        <f>Z4/V4-1</f>
        <v>0.32183206106870221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1601</v>
      </c>
      <c r="W5" s="108">
        <v>1761</v>
      </c>
      <c r="X5" s="108">
        <v>1932</v>
      </c>
      <c r="Y5" s="108">
        <v>2023</v>
      </c>
      <c r="Z5" s="108">
        <v>2098</v>
      </c>
      <c r="AB5" s="109" t="str">
        <f>TEXT(Z5,"###,###")</f>
        <v>2,098</v>
      </c>
      <c r="AD5" s="110">
        <f t="shared" ref="AD5:AD9" si="0">Z5/Y5-1</f>
        <v>3.7073652990607942E-2</v>
      </c>
      <c r="AF5" s="110">
        <f t="shared" ref="AF5:AF9" si="1">Z5/V5-1</f>
        <v>0.31043098063710173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1672</v>
      </c>
      <c r="W6" s="108">
        <v>1784</v>
      </c>
      <c r="X6" s="108">
        <v>1944</v>
      </c>
      <c r="Y6" s="108">
        <v>2126</v>
      </c>
      <c r="Z6" s="108">
        <v>2233</v>
      </c>
      <c r="AB6" s="109" t="str">
        <f>TEXT(Z6,"###,###")</f>
        <v>2,233</v>
      </c>
      <c r="AD6" s="110">
        <f t="shared" si="0"/>
        <v>5.0329256820319745E-2</v>
      </c>
      <c r="AF6" s="110">
        <f t="shared" si="1"/>
        <v>0.33552631578947367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2311</v>
      </c>
      <c r="W7" s="108">
        <v>2575</v>
      </c>
      <c r="X7" s="108">
        <v>2761</v>
      </c>
      <c r="Y7" s="108">
        <v>2868</v>
      </c>
      <c r="Z7" s="108">
        <v>2978</v>
      </c>
      <c r="AB7" s="109" t="str">
        <f>TEXT(Z7,"###,###")</f>
        <v>2,978</v>
      </c>
      <c r="AD7" s="110">
        <f t="shared" si="0"/>
        <v>3.8354253835425345E-2</v>
      </c>
      <c r="AF7" s="110">
        <f t="shared" si="1"/>
        <v>0.28861964517524874</v>
      </c>
    </row>
    <row r="8" spans="1:32" ht="17.25" customHeight="1" x14ac:dyDescent="0.25">
      <c r="A8" s="62" t="s">
        <v>12</v>
      </c>
      <c r="B8" s="63"/>
      <c r="C8" s="29"/>
      <c r="D8" s="64" t="str">
        <f>AB4</f>
        <v>4,329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2,978</v>
      </c>
      <c r="P8" s="65"/>
      <c r="S8" s="107" t="s">
        <v>82</v>
      </c>
      <c r="T8" s="108"/>
      <c r="U8" s="108"/>
      <c r="V8" s="108">
        <v>36799</v>
      </c>
      <c r="W8" s="108">
        <v>35003.1</v>
      </c>
      <c r="X8" s="108">
        <v>36354</v>
      </c>
      <c r="Y8" s="108">
        <v>37677.01</v>
      </c>
      <c r="Z8" s="108">
        <v>39692</v>
      </c>
      <c r="AB8" s="109" t="str">
        <f>TEXT(Z8,"$###,###")</f>
        <v>$39,692</v>
      </c>
      <c r="AD8" s="110">
        <f t="shared" si="0"/>
        <v>5.3480623860545196E-2</v>
      </c>
      <c r="AF8" s="110">
        <f t="shared" si="1"/>
        <v>7.8616266746379004E-2</v>
      </c>
    </row>
    <row r="9" spans="1:32" x14ac:dyDescent="0.25">
      <c r="A9" s="30" t="s">
        <v>14</v>
      </c>
      <c r="B9" s="69"/>
      <c r="C9" s="70"/>
      <c r="D9" s="71">
        <f>AD104</f>
        <v>73.619773619773625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50.83948959032908</v>
      </c>
      <c r="P9" s="72" t="s">
        <v>83</v>
      </c>
      <c r="S9" s="107" t="s">
        <v>7</v>
      </c>
      <c r="T9" s="108"/>
      <c r="U9" s="108"/>
      <c r="V9" s="108">
        <v>103538159</v>
      </c>
      <c r="W9" s="108">
        <v>115895815</v>
      </c>
      <c r="X9" s="108">
        <v>132326065</v>
      </c>
      <c r="Y9" s="108">
        <v>142357914</v>
      </c>
      <c r="Z9" s="108">
        <v>153333963</v>
      </c>
      <c r="AB9" s="109" t="str">
        <f>TEXT(Z9/1000000,"$#,###.0")&amp;" mil"</f>
        <v>$153.3 mil</v>
      </c>
      <c r="AD9" s="110">
        <f t="shared" si="0"/>
        <v>7.7101783045233407E-2</v>
      </c>
      <c r="AF9" s="110">
        <f t="shared" si="1"/>
        <v>0.48094156281067346</v>
      </c>
    </row>
    <row r="10" spans="1:32" x14ac:dyDescent="0.25">
      <c r="A10" s="30" t="s">
        <v>17</v>
      </c>
      <c r="B10" s="69"/>
      <c r="C10" s="70"/>
      <c r="D10" s="71">
        <f>AD105</f>
        <v>13.490413490413491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49.16051040967092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70.147750167897911</v>
      </c>
      <c r="P11" s="72" t="s">
        <v>83</v>
      </c>
      <c r="S11" s="107" t="s">
        <v>29</v>
      </c>
      <c r="T11" s="112"/>
      <c r="U11" s="112"/>
      <c r="V11" s="112">
        <v>2614</v>
      </c>
      <c r="W11" s="112">
        <v>2805</v>
      </c>
      <c r="X11" s="112">
        <v>3077</v>
      </c>
      <c r="Y11" s="112">
        <v>3319</v>
      </c>
      <c r="Z11" s="112">
        <v>3443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18.368032236400271</v>
      </c>
      <c r="P12" s="72" t="s">
        <v>83</v>
      </c>
      <c r="S12" s="107" t="s">
        <v>30</v>
      </c>
      <c r="T12" s="112"/>
      <c r="U12" s="112"/>
      <c r="V12" s="112">
        <v>659</v>
      </c>
      <c r="W12" s="112">
        <v>734</v>
      </c>
      <c r="X12" s="112">
        <v>809</v>
      </c>
      <c r="Y12" s="112">
        <v>837</v>
      </c>
      <c r="Z12" s="112">
        <v>892</v>
      </c>
    </row>
    <row r="13" spans="1:32" ht="15" customHeight="1" x14ac:dyDescent="0.25">
      <c r="A13" s="30" t="s">
        <v>19</v>
      </c>
      <c r="B13" s="70"/>
      <c r="C13" s="70"/>
      <c r="D13" s="71">
        <f>AD108</f>
        <v>18.110418110418109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11.584956346541302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18.711018711018713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46.7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19.61191961191961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15.134228187919463</v>
      </c>
      <c r="P15" s="72" t="s">
        <v>83</v>
      </c>
      <c r="S15" s="115" t="s">
        <v>59</v>
      </c>
      <c r="T15" s="115"/>
      <c r="U15" s="116"/>
      <c r="V15" s="116">
        <v>262</v>
      </c>
      <c r="W15" s="116">
        <v>318</v>
      </c>
      <c r="X15" s="116">
        <v>328</v>
      </c>
      <c r="Y15" s="112">
        <v>362</v>
      </c>
      <c r="Z15" s="112">
        <v>379</v>
      </c>
      <c r="AB15" s="117">
        <f t="shared" ref="AB15:AB34" si="2">IF(Z15="np",0,Z15/$Z$34)</f>
        <v>8.7468266789753057E-2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30.422730422730421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84.865771812080538</v>
      </c>
      <c r="P16" s="37" t="s">
        <v>83</v>
      </c>
      <c r="S16" s="115" t="s">
        <v>60</v>
      </c>
      <c r="T16" s="115"/>
      <c r="U16" s="116"/>
      <c r="V16" s="116">
        <v>44</v>
      </c>
      <c r="W16" s="116">
        <v>46</v>
      </c>
      <c r="X16" s="116">
        <v>52</v>
      </c>
      <c r="Y16" s="112">
        <v>70</v>
      </c>
      <c r="Z16" s="112">
        <v>68</v>
      </c>
      <c r="AB16" s="117">
        <f t="shared" si="2"/>
        <v>1.5693514885760443E-2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211</v>
      </c>
      <c r="W17" s="116">
        <v>213</v>
      </c>
      <c r="X17" s="116">
        <v>241</v>
      </c>
      <c r="Y17" s="112">
        <v>236</v>
      </c>
      <c r="Z17" s="112">
        <v>252</v>
      </c>
      <c r="AB17" s="117">
        <f t="shared" si="2"/>
        <v>5.8158319870759291E-2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20</v>
      </c>
      <c r="W18" s="116">
        <v>18</v>
      </c>
      <c r="X18" s="116">
        <v>30</v>
      </c>
      <c r="Y18" s="112">
        <v>37</v>
      </c>
      <c r="Z18" s="112">
        <v>31</v>
      </c>
      <c r="AB18" s="117">
        <f t="shared" si="2"/>
        <v>7.1543964920378492E-3</v>
      </c>
    </row>
    <row r="19" spans="1:28" x14ac:dyDescent="0.25">
      <c r="A19" s="61" t="str">
        <f>$S$1&amp;" ("&amp;$V$2&amp;" to "&amp;$Z$2&amp;")"</f>
        <v>Yankalilla (2018-19 to 2022-23)</v>
      </c>
      <c r="B19" s="61"/>
      <c r="C19" s="61"/>
      <c r="D19" s="61"/>
      <c r="E19" s="61"/>
      <c r="F19" s="61"/>
      <c r="G19" s="61" t="str">
        <f>$S$1&amp;" ("&amp;$V$2&amp;" to "&amp;$Z$2&amp;")"</f>
        <v>Yankalilla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256</v>
      </c>
      <c r="W19" s="116">
        <v>285</v>
      </c>
      <c r="X19" s="116">
        <v>331</v>
      </c>
      <c r="Y19" s="112">
        <v>349</v>
      </c>
      <c r="Z19" s="112">
        <v>342</v>
      </c>
      <c r="AB19" s="117">
        <f t="shared" si="2"/>
        <v>7.8929148396030463E-2</v>
      </c>
    </row>
    <row r="20" spans="1:28" x14ac:dyDescent="0.25">
      <c r="S20" s="115" t="s">
        <v>64</v>
      </c>
      <c r="T20" s="115"/>
      <c r="U20" s="116"/>
      <c r="V20" s="116">
        <v>48</v>
      </c>
      <c r="W20" s="116">
        <v>66</v>
      </c>
      <c r="X20" s="116">
        <v>60</v>
      </c>
      <c r="Y20" s="112">
        <v>74</v>
      </c>
      <c r="Z20" s="112">
        <v>78</v>
      </c>
      <c r="AB20" s="117">
        <f t="shared" si="2"/>
        <v>1.8001384721901683E-2</v>
      </c>
    </row>
    <row r="21" spans="1:28" x14ac:dyDescent="0.25">
      <c r="S21" s="115" t="s">
        <v>65</v>
      </c>
      <c r="T21" s="115"/>
      <c r="U21" s="116"/>
      <c r="V21" s="116">
        <v>310</v>
      </c>
      <c r="W21" s="116">
        <v>306</v>
      </c>
      <c r="X21" s="116">
        <v>334</v>
      </c>
      <c r="Y21" s="112">
        <v>354</v>
      </c>
      <c r="Z21" s="112">
        <v>425</v>
      </c>
      <c r="AB21" s="117">
        <f t="shared" si="2"/>
        <v>9.8084468036002764E-2</v>
      </c>
    </row>
    <row r="22" spans="1:28" x14ac:dyDescent="0.25">
      <c r="S22" s="115" t="s">
        <v>66</v>
      </c>
      <c r="T22" s="115"/>
      <c r="U22" s="116"/>
      <c r="V22" s="116">
        <v>247</v>
      </c>
      <c r="W22" s="116">
        <v>281</v>
      </c>
      <c r="X22" s="116">
        <v>374</v>
      </c>
      <c r="Y22" s="112">
        <v>358</v>
      </c>
      <c r="Z22" s="112">
        <v>416</v>
      </c>
      <c r="AB22" s="117">
        <f t="shared" si="2"/>
        <v>9.6007385183475652E-2</v>
      </c>
    </row>
    <row r="23" spans="1:28" x14ac:dyDescent="0.25">
      <c r="S23" s="115" t="s">
        <v>67</v>
      </c>
      <c r="T23" s="115"/>
      <c r="U23" s="116"/>
      <c r="V23" s="116">
        <v>96</v>
      </c>
      <c r="W23" s="116">
        <v>99</v>
      </c>
      <c r="X23" s="116">
        <v>116</v>
      </c>
      <c r="Y23" s="112">
        <v>145</v>
      </c>
      <c r="Z23" s="112">
        <v>147</v>
      </c>
      <c r="AB23" s="117">
        <f t="shared" si="2"/>
        <v>3.3925686591276254E-2</v>
      </c>
    </row>
    <row r="24" spans="1:28" x14ac:dyDescent="0.25">
      <c r="S24" s="115" t="s">
        <v>68</v>
      </c>
      <c r="T24" s="115"/>
      <c r="U24" s="116"/>
      <c r="V24" s="116">
        <v>26</v>
      </c>
      <c r="W24" s="116">
        <v>24</v>
      </c>
      <c r="X24" s="116">
        <v>22</v>
      </c>
      <c r="Y24" s="112">
        <v>33</v>
      </c>
      <c r="Z24" s="112">
        <v>28</v>
      </c>
      <c r="AB24" s="117">
        <f t="shared" si="2"/>
        <v>6.462035541195477E-3</v>
      </c>
    </row>
    <row r="25" spans="1:28" x14ac:dyDescent="0.25">
      <c r="S25" s="115" t="s">
        <v>69</v>
      </c>
      <c r="T25" s="115"/>
      <c r="U25" s="116"/>
      <c r="V25" s="116">
        <v>84</v>
      </c>
      <c r="W25" s="116">
        <v>111</v>
      </c>
      <c r="X25" s="116">
        <v>136</v>
      </c>
      <c r="Y25" s="112">
        <v>135</v>
      </c>
      <c r="Z25" s="112">
        <v>134</v>
      </c>
      <c r="AB25" s="117">
        <f t="shared" si="2"/>
        <v>3.0925455804292637E-2</v>
      </c>
    </row>
    <row r="26" spans="1:28" x14ac:dyDescent="0.25">
      <c r="S26" s="115" t="s">
        <v>70</v>
      </c>
      <c r="T26" s="115"/>
      <c r="U26" s="116"/>
      <c r="V26" s="116">
        <v>59</v>
      </c>
      <c r="W26" s="116">
        <v>46</v>
      </c>
      <c r="X26" s="116">
        <v>57</v>
      </c>
      <c r="Y26" s="112">
        <v>54</v>
      </c>
      <c r="Z26" s="112">
        <v>70</v>
      </c>
      <c r="AB26" s="117">
        <f t="shared" si="2"/>
        <v>1.6155088852988692E-2</v>
      </c>
    </row>
    <row r="27" spans="1:28" x14ac:dyDescent="0.25">
      <c r="S27" s="115" t="s">
        <v>71</v>
      </c>
      <c r="T27" s="115"/>
      <c r="U27" s="116"/>
      <c r="V27" s="116">
        <v>153</v>
      </c>
      <c r="W27" s="116">
        <v>153</v>
      </c>
      <c r="X27" s="116">
        <v>169</v>
      </c>
      <c r="Y27" s="112">
        <v>199</v>
      </c>
      <c r="Z27" s="112">
        <v>197</v>
      </c>
      <c r="AB27" s="117">
        <f t="shared" si="2"/>
        <v>4.5465035771982458E-2</v>
      </c>
    </row>
    <row r="28" spans="1:28" x14ac:dyDescent="0.25">
      <c r="S28" s="115" t="s">
        <v>72</v>
      </c>
      <c r="T28" s="115"/>
      <c r="U28" s="116"/>
      <c r="V28" s="116">
        <v>214</v>
      </c>
      <c r="W28" s="116">
        <v>261</v>
      </c>
      <c r="X28" s="116">
        <v>293</v>
      </c>
      <c r="Y28" s="112">
        <v>303</v>
      </c>
      <c r="Z28" s="112">
        <v>344</v>
      </c>
      <c r="AB28" s="117">
        <f t="shared" si="2"/>
        <v>7.9390722363258712E-2</v>
      </c>
    </row>
    <row r="29" spans="1:28" x14ac:dyDescent="0.25">
      <c r="S29" s="115" t="s">
        <v>73</v>
      </c>
      <c r="T29" s="115"/>
      <c r="U29" s="116"/>
      <c r="V29" s="116">
        <v>179</v>
      </c>
      <c r="W29" s="116">
        <v>183</v>
      </c>
      <c r="X29" s="116">
        <v>168</v>
      </c>
      <c r="Y29" s="112">
        <v>234</v>
      </c>
      <c r="Z29" s="112">
        <v>196</v>
      </c>
      <c r="AB29" s="117">
        <f t="shared" si="2"/>
        <v>4.5234248788368334E-2</v>
      </c>
    </row>
    <row r="30" spans="1:28" x14ac:dyDescent="0.25">
      <c r="S30" s="115" t="s">
        <v>74</v>
      </c>
      <c r="T30" s="115"/>
      <c r="U30" s="116"/>
      <c r="V30" s="116">
        <v>226</v>
      </c>
      <c r="W30" s="116">
        <v>240</v>
      </c>
      <c r="X30" s="116">
        <v>243</v>
      </c>
      <c r="Y30" s="112">
        <v>248</v>
      </c>
      <c r="Z30" s="112">
        <v>253</v>
      </c>
      <c r="AB30" s="117">
        <f t="shared" si="2"/>
        <v>5.8389106854373415E-2</v>
      </c>
    </row>
    <row r="31" spans="1:28" x14ac:dyDescent="0.25">
      <c r="S31" s="115" t="s">
        <v>75</v>
      </c>
      <c r="T31" s="115"/>
      <c r="U31" s="116"/>
      <c r="V31" s="116">
        <v>367</v>
      </c>
      <c r="W31" s="116">
        <v>408</v>
      </c>
      <c r="X31" s="116">
        <v>435</v>
      </c>
      <c r="Y31" s="112">
        <v>478</v>
      </c>
      <c r="Z31" s="112">
        <v>476</v>
      </c>
      <c r="AB31" s="117">
        <f t="shared" si="2"/>
        <v>0.1098546042003231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39</v>
      </c>
      <c r="W32" s="116">
        <v>38</v>
      </c>
      <c r="X32" s="116">
        <v>45</v>
      </c>
      <c r="Y32" s="112">
        <v>61</v>
      </c>
      <c r="Z32" s="112">
        <v>76</v>
      </c>
      <c r="AB32" s="117">
        <f t="shared" si="2"/>
        <v>1.7539810754673438E-2</v>
      </c>
    </row>
    <row r="33" spans="19:32" x14ac:dyDescent="0.25">
      <c r="S33" s="115" t="s">
        <v>77</v>
      </c>
      <c r="T33" s="115"/>
      <c r="U33" s="116"/>
      <c r="V33" s="116">
        <v>112</v>
      </c>
      <c r="W33" s="116">
        <v>113</v>
      </c>
      <c r="X33" s="116">
        <v>130</v>
      </c>
      <c r="Y33" s="112">
        <v>137</v>
      </c>
      <c r="Z33" s="112">
        <v>139</v>
      </c>
      <c r="AB33" s="117">
        <f t="shared" si="2"/>
        <v>3.2079390722363259E-2</v>
      </c>
    </row>
    <row r="34" spans="19:32" x14ac:dyDescent="0.25">
      <c r="S34" s="118" t="s">
        <v>53</v>
      </c>
      <c r="T34" s="118"/>
      <c r="U34" s="119"/>
      <c r="V34" s="119">
        <v>3272</v>
      </c>
      <c r="W34" s="119">
        <v>3542</v>
      </c>
      <c r="X34" s="119">
        <v>3886</v>
      </c>
      <c r="Y34" s="120">
        <v>4158</v>
      </c>
      <c r="Z34" s="120">
        <v>4333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1953</v>
      </c>
      <c r="W37" s="112">
        <v>2211</v>
      </c>
      <c r="X37" s="112">
        <v>2326</v>
      </c>
      <c r="Y37" s="112">
        <v>2409</v>
      </c>
      <c r="Z37" s="112">
        <v>2529</v>
      </c>
      <c r="AB37" s="132">
        <f>Z37/Z40*100</f>
        <v>84.865771812080538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359</v>
      </c>
      <c r="W38" s="112">
        <v>367</v>
      </c>
      <c r="X38" s="112">
        <v>429</v>
      </c>
      <c r="Y38" s="112">
        <v>457</v>
      </c>
      <c r="Z38" s="112">
        <v>451</v>
      </c>
      <c r="AB38" s="132">
        <f>Z38/Z40*100</f>
        <v>15.134228187919463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2312</v>
      </c>
      <c r="W40" s="112">
        <v>2578</v>
      </c>
      <c r="X40" s="112">
        <v>2755</v>
      </c>
      <c r="Y40" s="112">
        <v>2866</v>
      </c>
      <c r="Z40" s="112">
        <v>2980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9</v>
      </c>
      <c r="W44" s="112">
        <v>10</v>
      </c>
      <c r="X44" s="112">
        <v>8</v>
      </c>
      <c r="Y44" s="112">
        <v>12</v>
      </c>
      <c r="Z44" s="112">
        <v>14</v>
      </c>
    </row>
    <row r="45" spans="19:32" x14ac:dyDescent="0.25">
      <c r="S45" s="115" t="s">
        <v>37</v>
      </c>
      <c r="T45" s="115"/>
      <c r="U45" s="112"/>
      <c r="V45" s="112">
        <v>32</v>
      </c>
      <c r="W45" s="112">
        <v>47</v>
      </c>
      <c r="X45" s="112">
        <v>73</v>
      </c>
      <c r="Y45" s="112">
        <v>74</v>
      </c>
      <c r="Z45" s="112">
        <v>86</v>
      </c>
    </row>
    <row r="46" spans="19:32" x14ac:dyDescent="0.25">
      <c r="S46" s="115" t="s">
        <v>38</v>
      </c>
      <c r="T46" s="115"/>
      <c r="U46" s="112"/>
      <c r="V46" s="112">
        <v>87</v>
      </c>
      <c r="W46" s="112">
        <v>104</v>
      </c>
      <c r="X46" s="112">
        <v>90</v>
      </c>
      <c r="Y46" s="112">
        <v>121</v>
      </c>
      <c r="Z46" s="112">
        <v>137</v>
      </c>
    </row>
    <row r="47" spans="19:32" x14ac:dyDescent="0.25">
      <c r="S47" s="115" t="s">
        <v>39</v>
      </c>
      <c r="T47" s="115"/>
      <c r="U47" s="112"/>
      <c r="V47" s="112">
        <v>107</v>
      </c>
      <c r="W47" s="112">
        <v>108</v>
      </c>
      <c r="X47" s="112">
        <v>126</v>
      </c>
      <c r="Y47" s="112">
        <v>109</v>
      </c>
      <c r="Z47" s="112">
        <v>109</v>
      </c>
    </row>
    <row r="48" spans="19:32" x14ac:dyDescent="0.25">
      <c r="S48" s="115" t="s">
        <v>40</v>
      </c>
      <c r="T48" s="115"/>
      <c r="U48" s="112"/>
      <c r="V48" s="112">
        <v>107</v>
      </c>
      <c r="W48" s="112">
        <v>113</v>
      </c>
      <c r="X48" s="112">
        <v>140</v>
      </c>
      <c r="Y48" s="112">
        <v>150</v>
      </c>
      <c r="Z48" s="112">
        <v>140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126</v>
      </c>
      <c r="W49" s="112">
        <v>128</v>
      </c>
      <c r="X49" s="112">
        <v>134</v>
      </c>
      <c r="Y49" s="112">
        <v>132</v>
      </c>
      <c r="Z49" s="112">
        <v>140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Yankalilla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125</v>
      </c>
      <c r="W50" s="112">
        <v>135</v>
      </c>
      <c r="X50" s="112">
        <v>151</v>
      </c>
      <c r="Y50" s="112">
        <v>139</v>
      </c>
      <c r="Z50" s="112">
        <v>157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132</v>
      </c>
      <c r="W51" s="112">
        <v>113</v>
      </c>
      <c r="X51" s="112">
        <v>142</v>
      </c>
      <c r="Y51" s="112">
        <v>127</v>
      </c>
      <c r="Z51" s="112">
        <v>140</v>
      </c>
    </row>
    <row r="52" spans="1:26" ht="15" customHeight="1" x14ac:dyDescent="0.25">
      <c r="S52" s="115" t="s">
        <v>44</v>
      </c>
      <c r="T52" s="115"/>
      <c r="U52" s="112"/>
      <c r="V52" s="112">
        <v>148</v>
      </c>
      <c r="W52" s="112">
        <v>173</v>
      </c>
      <c r="X52" s="112">
        <v>162</v>
      </c>
      <c r="Y52" s="112">
        <v>171</v>
      </c>
      <c r="Z52" s="112">
        <v>185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158</v>
      </c>
      <c r="W53" s="112">
        <v>168</v>
      </c>
      <c r="X53" s="112">
        <v>174</v>
      </c>
      <c r="Y53" s="112">
        <v>204</v>
      </c>
      <c r="Z53" s="112">
        <v>210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189</v>
      </c>
      <c r="W54" s="112">
        <v>228</v>
      </c>
      <c r="X54" s="112">
        <v>251</v>
      </c>
      <c r="Y54" s="112">
        <v>241</v>
      </c>
      <c r="Z54" s="112">
        <v>243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197</v>
      </c>
      <c r="W55" s="112">
        <v>210</v>
      </c>
      <c r="X55" s="112">
        <v>234</v>
      </c>
      <c r="Y55" s="112">
        <v>248</v>
      </c>
      <c r="Z55" s="112">
        <v>253</v>
      </c>
    </row>
    <row r="56" spans="1:26" ht="15" customHeight="1" x14ac:dyDescent="0.25">
      <c r="S56" s="115" t="s">
        <v>48</v>
      </c>
      <c r="T56" s="115"/>
      <c r="U56" s="112"/>
      <c r="V56" s="112">
        <v>119</v>
      </c>
      <c r="W56" s="112">
        <v>130</v>
      </c>
      <c r="X56" s="112">
        <v>146</v>
      </c>
      <c r="Y56" s="112">
        <v>172</v>
      </c>
      <c r="Z56" s="112">
        <v>168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39</v>
      </c>
      <c r="W57" s="112">
        <v>57</v>
      </c>
      <c r="X57" s="112">
        <v>58</v>
      </c>
      <c r="Y57" s="112">
        <v>65</v>
      </c>
      <c r="Z57" s="112">
        <v>69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19</v>
      </c>
      <c r="W58" s="112">
        <v>24</v>
      </c>
      <c r="X58" s="112">
        <v>26</v>
      </c>
      <c r="Y58" s="112">
        <v>32</v>
      </c>
      <c r="Z58" s="112">
        <v>29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6</v>
      </c>
      <c r="W59" s="112">
        <v>8</v>
      </c>
      <c r="X59" s="112">
        <v>11</v>
      </c>
      <c r="Y59" s="112">
        <v>12</v>
      </c>
      <c r="Z59" s="112">
        <v>12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0</v>
      </c>
      <c r="W60" s="112">
        <v>6</v>
      </c>
      <c r="X60" s="112">
        <v>6</v>
      </c>
      <c r="Y60" s="112">
        <v>8</v>
      </c>
      <c r="Z60" s="112">
        <v>3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1602</v>
      </c>
      <c r="W61" s="112">
        <v>1762</v>
      </c>
      <c r="X61" s="112">
        <v>1932</v>
      </c>
      <c r="Y61" s="112">
        <v>2023</v>
      </c>
      <c r="Z61" s="112">
        <v>2097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4</v>
      </c>
      <c r="W63" s="112">
        <v>0</v>
      </c>
      <c r="X63" s="112">
        <v>10</v>
      </c>
      <c r="Y63" s="112">
        <v>13</v>
      </c>
      <c r="Z63" s="112">
        <v>7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44</v>
      </c>
      <c r="W64" s="112">
        <v>39</v>
      </c>
      <c r="X64" s="112">
        <v>73</v>
      </c>
      <c r="Y64" s="112">
        <v>73</v>
      </c>
      <c r="Z64" s="112">
        <v>98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Yankalilla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88</v>
      </c>
      <c r="W65" s="112">
        <v>82</v>
      </c>
      <c r="X65" s="112">
        <v>106</v>
      </c>
      <c r="Y65" s="112">
        <v>126</v>
      </c>
      <c r="Z65" s="112">
        <v>137</v>
      </c>
    </row>
    <row r="66" spans="1:26" x14ac:dyDescent="0.25">
      <c r="S66" s="115" t="s">
        <v>39</v>
      </c>
      <c r="T66" s="115"/>
      <c r="U66" s="112"/>
      <c r="V66" s="112">
        <v>125</v>
      </c>
      <c r="W66" s="112">
        <v>130</v>
      </c>
      <c r="X66" s="112">
        <v>121</v>
      </c>
      <c r="Y66" s="112">
        <v>139</v>
      </c>
      <c r="Z66" s="112">
        <v>174</v>
      </c>
    </row>
    <row r="67" spans="1:26" x14ac:dyDescent="0.25">
      <c r="S67" s="115" t="s">
        <v>40</v>
      </c>
      <c r="T67" s="115"/>
      <c r="U67" s="112"/>
      <c r="V67" s="112">
        <v>115</v>
      </c>
      <c r="W67" s="112">
        <v>125</v>
      </c>
      <c r="X67" s="112">
        <v>126</v>
      </c>
      <c r="Y67" s="112">
        <v>136</v>
      </c>
      <c r="Z67" s="112">
        <v>135</v>
      </c>
    </row>
    <row r="68" spans="1:26" x14ac:dyDescent="0.25">
      <c r="S68" s="115" t="s">
        <v>41</v>
      </c>
      <c r="T68" s="115"/>
      <c r="U68" s="112"/>
      <c r="V68" s="112">
        <v>148</v>
      </c>
      <c r="W68" s="112">
        <v>130</v>
      </c>
      <c r="X68" s="112">
        <v>141</v>
      </c>
      <c r="Y68" s="112">
        <v>175</v>
      </c>
      <c r="Z68" s="112">
        <v>151</v>
      </c>
    </row>
    <row r="69" spans="1:26" x14ac:dyDescent="0.25">
      <c r="S69" s="115" t="s">
        <v>42</v>
      </c>
      <c r="T69" s="115"/>
      <c r="U69" s="112"/>
      <c r="V69" s="112">
        <v>107</v>
      </c>
      <c r="W69" s="112">
        <v>127</v>
      </c>
      <c r="X69" s="112">
        <v>149</v>
      </c>
      <c r="Y69" s="112">
        <v>169</v>
      </c>
      <c r="Z69" s="112">
        <v>194</v>
      </c>
    </row>
    <row r="70" spans="1:26" x14ac:dyDescent="0.25">
      <c r="S70" s="115" t="s">
        <v>43</v>
      </c>
      <c r="T70" s="115"/>
      <c r="U70" s="112"/>
      <c r="V70" s="112">
        <v>130</v>
      </c>
      <c r="W70" s="112">
        <v>121</v>
      </c>
      <c r="X70" s="112">
        <v>137</v>
      </c>
      <c r="Y70" s="112">
        <v>152</v>
      </c>
      <c r="Z70" s="112">
        <v>188</v>
      </c>
    </row>
    <row r="71" spans="1:26" x14ac:dyDescent="0.25">
      <c r="S71" s="115" t="s">
        <v>44</v>
      </c>
      <c r="T71" s="115"/>
      <c r="U71" s="112"/>
      <c r="V71" s="112">
        <v>198</v>
      </c>
      <c r="W71" s="112">
        <v>180</v>
      </c>
      <c r="X71" s="112">
        <v>207</v>
      </c>
      <c r="Y71" s="112">
        <v>171</v>
      </c>
      <c r="Z71" s="112">
        <v>163</v>
      </c>
    </row>
    <row r="72" spans="1:26" x14ac:dyDescent="0.25">
      <c r="S72" s="115" t="s">
        <v>45</v>
      </c>
      <c r="T72" s="115"/>
      <c r="U72" s="112"/>
      <c r="V72" s="112">
        <v>207</v>
      </c>
      <c r="W72" s="112">
        <v>208</v>
      </c>
      <c r="X72" s="112">
        <v>210</v>
      </c>
      <c r="Y72" s="112">
        <v>217</v>
      </c>
      <c r="Z72" s="112">
        <v>254</v>
      </c>
    </row>
    <row r="73" spans="1:26" x14ac:dyDescent="0.25">
      <c r="S73" s="115" t="s">
        <v>46</v>
      </c>
      <c r="T73" s="115"/>
      <c r="U73" s="112"/>
      <c r="V73" s="112">
        <v>213</v>
      </c>
      <c r="W73" s="112">
        <v>251</v>
      </c>
      <c r="X73" s="112">
        <v>257</v>
      </c>
      <c r="Y73" s="112">
        <v>266</v>
      </c>
      <c r="Z73" s="112">
        <v>259</v>
      </c>
    </row>
    <row r="74" spans="1:26" x14ac:dyDescent="0.25">
      <c r="S74" s="115" t="s">
        <v>47</v>
      </c>
      <c r="T74" s="115"/>
      <c r="U74" s="112"/>
      <c r="V74" s="112">
        <v>171</v>
      </c>
      <c r="W74" s="112">
        <v>204</v>
      </c>
      <c r="X74" s="112">
        <v>215</v>
      </c>
      <c r="Y74" s="112">
        <v>265</v>
      </c>
      <c r="Z74" s="112">
        <v>252</v>
      </c>
    </row>
    <row r="75" spans="1:26" x14ac:dyDescent="0.25">
      <c r="S75" s="115" t="s">
        <v>48</v>
      </c>
      <c r="T75" s="115"/>
      <c r="U75" s="112"/>
      <c r="V75" s="112">
        <v>77</v>
      </c>
      <c r="W75" s="112">
        <v>100</v>
      </c>
      <c r="X75" s="112">
        <v>112</v>
      </c>
      <c r="Y75" s="112">
        <v>133</v>
      </c>
      <c r="Z75" s="112">
        <v>130</v>
      </c>
    </row>
    <row r="76" spans="1:26" x14ac:dyDescent="0.25">
      <c r="S76" s="115" t="s">
        <v>49</v>
      </c>
      <c r="T76" s="115"/>
      <c r="U76" s="112"/>
      <c r="V76" s="112">
        <v>25</v>
      </c>
      <c r="W76" s="112">
        <v>43</v>
      </c>
      <c r="X76" s="112">
        <v>47</v>
      </c>
      <c r="Y76" s="112">
        <v>43</v>
      </c>
      <c r="Z76" s="112">
        <v>42</v>
      </c>
    </row>
    <row r="77" spans="1:26" x14ac:dyDescent="0.25">
      <c r="S77" s="115" t="s">
        <v>50</v>
      </c>
      <c r="T77" s="115"/>
      <c r="U77" s="112"/>
      <c r="V77" s="112">
        <v>16</v>
      </c>
      <c r="W77" s="112">
        <v>22</v>
      </c>
      <c r="X77" s="112">
        <v>20</v>
      </c>
      <c r="Y77" s="112">
        <v>22</v>
      </c>
      <c r="Z77" s="112">
        <v>22</v>
      </c>
    </row>
    <row r="78" spans="1:26" x14ac:dyDescent="0.25">
      <c r="S78" s="115" t="s">
        <v>51</v>
      </c>
      <c r="T78" s="115"/>
      <c r="U78" s="112"/>
      <c r="V78" s="112">
        <v>7</v>
      </c>
      <c r="W78" s="112">
        <v>9</v>
      </c>
      <c r="X78" s="112">
        <v>8</v>
      </c>
      <c r="Y78" s="112">
        <v>10</v>
      </c>
      <c r="Z78" s="112">
        <v>13</v>
      </c>
    </row>
    <row r="79" spans="1:26" x14ac:dyDescent="0.25">
      <c r="S79" s="115" t="s">
        <v>52</v>
      </c>
      <c r="T79" s="115"/>
      <c r="U79" s="112"/>
      <c r="V79" s="112">
        <v>5</v>
      </c>
      <c r="W79" s="112">
        <v>6</v>
      </c>
      <c r="X79" s="112">
        <v>5</v>
      </c>
      <c r="Y79" s="112">
        <v>4</v>
      </c>
      <c r="Z79" s="112">
        <v>8</v>
      </c>
    </row>
    <row r="80" spans="1:26" x14ac:dyDescent="0.25">
      <c r="S80" s="118" t="s">
        <v>53</v>
      </c>
      <c r="T80" s="118"/>
      <c r="U80" s="112"/>
      <c r="V80" s="112">
        <v>1668</v>
      </c>
      <c r="W80" s="112">
        <v>1779</v>
      </c>
      <c r="X80" s="112">
        <v>1944</v>
      </c>
      <c r="Y80" s="112">
        <v>2126</v>
      </c>
      <c r="Z80" s="112">
        <v>2229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Yankalilla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134</v>
      </c>
      <c r="W83" s="112">
        <v>154</v>
      </c>
      <c r="X83" s="112">
        <v>160</v>
      </c>
      <c r="Y83" s="112">
        <v>161</v>
      </c>
      <c r="Z83" s="112">
        <v>167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92</v>
      </c>
      <c r="W84" s="112">
        <v>87</v>
      </c>
      <c r="X84" s="112">
        <v>92</v>
      </c>
      <c r="Y84" s="112">
        <v>109</v>
      </c>
      <c r="Z84" s="112">
        <v>121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192</v>
      </c>
      <c r="W85" s="112">
        <v>209</v>
      </c>
      <c r="X85" s="112">
        <v>213</v>
      </c>
      <c r="Y85" s="112">
        <v>227</v>
      </c>
      <c r="Z85" s="112">
        <v>228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4,329</v>
      </c>
      <c r="D86" s="94">
        <f t="shared" ref="D86:D91" si="4">AD4</f>
        <v>4.0374909877433307E-2</v>
      </c>
      <c r="E86" s="95">
        <f t="shared" ref="E86:E91" si="5">AD4</f>
        <v>4.0374909877433307E-2</v>
      </c>
      <c r="F86" s="94">
        <f t="shared" ref="F86:F91" si="6">AF4</f>
        <v>0.32183206106870221</v>
      </c>
      <c r="G86" s="95">
        <f t="shared" ref="G86:G91" si="7">AF4</f>
        <v>0.32183206106870221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58</v>
      </c>
      <c r="W86" s="112">
        <v>64</v>
      </c>
      <c r="X86" s="112">
        <v>71</v>
      </c>
      <c r="Y86" s="112">
        <v>72</v>
      </c>
      <c r="Z86" s="112">
        <v>75</v>
      </c>
    </row>
    <row r="87" spans="1:30" ht="15" customHeight="1" x14ac:dyDescent="0.25">
      <c r="A87" s="96" t="s">
        <v>4</v>
      </c>
      <c r="B87" s="49"/>
      <c r="C87" s="97" t="str">
        <f t="shared" si="3"/>
        <v>2,098</v>
      </c>
      <c r="D87" s="94">
        <f t="shared" si="4"/>
        <v>3.7073652990607942E-2</v>
      </c>
      <c r="E87" s="95">
        <f t="shared" si="5"/>
        <v>3.7073652990607942E-2</v>
      </c>
      <c r="F87" s="94">
        <f t="shared" si="6"/>
        <v>0.31043098063710173</v>
      </c>
      <c r="G87" s="95">
        <f t="shared" si="7"/>
        <v>0.31043098063710173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28</v>
      </c>
      <c r="W87" s="112">
        <v>35</v>
      </c>
      <c r="X87" s="112">
        <v>31</v>
      </c>
      <c r="Y87" s="112">
        <v>37</v>
      </c>
      <c r="Z87" s="112">
        <v>38</v>
      </c>
    </row>
    <row r="88" spans="1:30" ht="15" customHeight="1" x14ac:dyDescent="0.25">
      <c r="A88" s="96" t="s">
        <v>5</v>
      </c>
      <c r="B88" s="49"/>
      <c r="C88" s="97" t="str">
        <f t="shared" si="3"/>
        <v>2,233</v>
      </c>
      <c r="D88" s="94">
        <f t="shared" si="4"/>
        <v>5.0329256820319745E-2</v>
      </c>
      <c r="E88" s="95">
        <f t="shared" si="5"/>
        <v>5.0329256820319745E-2</v>
      </c>
      <c r="F88" s="94">
        <f t="shared" si="6"/>
        <v>0.33552631578947367</v>
      </c>
      <c r="G88" s="95">
        <f t="shared" si="7"/>
        <v>0.33552631578947367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62</v>
      </c>
      <c r="W88" s="112">
        <v>55</v>
      </c>
      <c r="X88" s="112">
        <v>53</v>
      </c>
      <c r="Y88" s="112">
        <v>51</v>
      </c>
      <c r="Z88" s="112">
        <v>60</v>
      </c>
    </row>
    <row r="89" spans="1:30" ht="15" customHeight="1" x14ac:dyDescent="0.25">
      <c r="A89" s="49" t="s">
        <v>6</v>
      </c>
      <c r="B89" s="49"/>
      <c r="C89" s="97" t="str">
        <f t="shared" si="3"/>
        <v>2,978</v>
      </c>
      <c r="D89" s="94">
        <f t="shared" si="4"/>
        <v>3.8354253835425345E-2</v>
      </c>
      <c r="E89" s="95">
        <f t="shared" si="5"/>
        <v>3.8354253835425345E-2</v>
      </c>
      <c r="F89" s="94">
        <f t="shared" si="6"/>
        <v>0.28861964517524874</v>
      </c>
      <c r="G89" s="95">
        <f t="shared" si="7"/>
        <v>0.28861964517524874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98</v>
      </c>
      <c r="W89" s="112">
        <v>103</v>
      </c>
      <c r="X89" s="112">
        <v>108</v>
      </c>
      <c r="Y89" s="112">
        <v>121</v>
      </c>
      <c r="Z89" s="112">
        <v>140</v>
      </c>
    </row>
    <row r="90" spans="1:30" ht="15" customHeight="1" x14ac:dyDescent="0.25">
      <c r="A90" s="49" t="s">
        <v>95</v>
      </c>
      <c r="B90" s="49"/>
      <c r="C90" s="97" t="str">
        <f t="shared" si="3"/>
        <v>$39,692</v>
      </c>
      <c r="D90" s="94">
        <f t="shared" si="4"/>
        <v>5.3480623860545196E-2</v>
      </c>
      <c r="E90" s="95">
        <f t="shared" si="5"/>
        <v>5.3480623860545196E-2</v>
      </c>
      <c r="F90" s="94">
        <f t="shared" si="6"/>
        <v>7.8616266746379004E-2</v>
      </c>
      <c r="G90" s="95">
        <f t="shared" si="7"/>
        <v>7.8616266746379004E-2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180</v>
      </c>
      <c r="W90" s="112">
        <v>191</v>
      </c>
      <c r="X90" s="112">
        <v>192</v>
      </c>
      <c r="Y90" s="112">
        <v>186</v>
      </c>
      <c r="Z90" s="112">
        <v>183</v>
      </c>
    </row>
    <row r="91" spans="1:30" ht="15" customHeight="1" x14ac:dyDescent="0.25">
      <c r="A91" s="49" t="s">
        <v>7</v>
      </c>
      <c r="B91" s="49"/>
      <c r="C91" s="97" t="str">
        <f t="shared" si="3"/>
        <v>$153.3 mil</v>
      </c>
      <c r="D91" s="94">
        <f t="shared" si="4"/>
        <v>7.7101783045233407E-2</v>
      </c>
      <c r="E91" s="95">
        <f t="shared" si="5"/>
        <v>7.7101783045233407E-2</v>
      </c>
      <c r="F91" s="94">
        <f t="shared" si="6"/>
        <v>0.48094156281067346</v>
      </c>
      <c r="G91" s="95">
        <f t="shared" si="7"/>
        <v>0.48094156281067346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1165</v>
      </c>
      <c r="W91" s="112">
        <v>1307</v>
      </c>
      <c r="X91" s="112">
        <v>1399</v>
      </c>
      <c r="Y91" s="112">
        <v>1441</v>
      </c>
      <c r="Z91" s="112">
        <v>1515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76</v>
      </c>
      <c r="W93" s="112">
        <v>85</v>
      </c>
      <c r="X93" s="112">
        <v>96</v>
      </c>
      <c r="Y93" s="112">
        <v>116</v>
      </c>
      <c r="Z93" s="112">
        <v>103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192</v>
      </c>
      <c r="W94" s="112">
        <v>205</v>
      </c>
      <c r="X94" s="112">
        <v>205</v>
      </c>
      <c r="Y94" s="112">
        <v>209</v>
      </c>
      <c r="Z94" s="112">
        <v>222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32</v>
      </c>
      <c r="W95" s="112">
        <v>35</v>
      </c>
      <c r="X95" s="112">
        <v>37</v>
      </c>
      <c r="Y95" s="112">
        <v>50</v>
      </c>
      <c r="Z95" s="112">
        <v>52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213</v>
      </c>
      <c r="W96" s="112">
        <v>220</v>
      </c>
      <c r="X96" s="112">
        <v>234</v>
      </c>
      <c r="Y96" s="112">
        <v>242</v>
      </c>
      <c r="Z96" s="112">
        <v>261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163</v>
      </c>
      <c r="W97" s="112">
        <v>179</v>
      </c>
      <c r="X97" s="112">
        <v>188</v>
      </c>
      <c r="Y97" s="112">
        <v>199</v>
      </c>
      <c r="Z97" s="112">
        <v>206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126</v>
      </c>
      <c r="W98" s="112">
        <v>145</v>
      </c>
      <c r="X98" s="112">
        <v>149</v>
      </c>
      <c r="Y98" s="112">
        <v>144</v>
      </c>
      <c r="Z98" s="112">
        <v>152</v>
      </c>
    </row>
    <row r="99" spans="1:32" ht="15" customHeight="1" x14ac:dyDescent="0.25">
      <c r="S99" s="115" t="s">
        <v>188</v>
      </c>
      <c r="T99" s="115"/>
      <c r="U99" s="112"/>
      <c r="V99" s="112">
        <v>7</v>
      </c>
      <c r="W99" s="112">
        <v>4</v>
      </c>
      <c r="X99" s="112">
        <v>5</v>
      </c>
      <c r="Y99" s="112">
        <v>6</v>
      </c>
      <c r="Z99" s="112">
        <v>19</v>
      </c>
    </row>
    <row r="100" spans="1:32" ht="15" customHeight="1" x14ac:dyDescent="0.25">
      <c r="S100" s="115" t="s">
        <v>58</v>
      </c>
      <c r="T100" s="115"/>
      <c r="U100" s="112"/>
      <c r="V100" s="112">
        <v>81</v>
      </c>
      <c r="W100" s="112">
        <v>92</v>
      </c>
      <c r="X100" s="112">
        <v>105</v>
      </c>
      <c r="Y100" s="112">
        <v>116</v>
      </c>
      <c r="Z100" s="112">
        <v>99</v>
      </c>
    </row>
    <row r="101" spans="1:32" x14ac:dyDescent="0.25">
      <c r="A101" s="18"/>
      <c r="S101" s="118" t="s">
        <v>53</v>
      </c>
      <c r="T101" s="118"/>
      <c r="U101" s="112"/>
      <c r="V101" s="112">
        <v>1145</v>
      </c>
      <c r="W101" s="112">
        <v>1266</v>
      </c>
      <c r="X101" s="112">
        <v>1347</v>
      </c>
      <c r="Y101" s="112">
        <v>1421</v>
      </c>
      <c r="Z101" s="112">
        <v>1461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2338</v>
      </c>
      <c r="W104" s="112">
        <v>2706</v>
      </c>
      <c r="X104" s="112">
        <v>2825</v>
      </c>
      <c r="Y104" s="112">
        <v>2989</v>
      </c>
      <c r="Z104" s="112">
        <v>3187</v>
      </c>
      <c r="AB104" s="109" t="str">
        <f>TEXT(Z104,"###,###")</f>
        <v>3,187</v>
      </c>
      <c r="AD104" s="130">
        <f>Z104/($Z$4)*100</f>
        <v>73.619773619773625</v>
      </c>
      <c r="AF104" s="109"/>
    </row>
    <row r="105" spans="1:32" x14ac:dyDescent="0.25">
      <c r="S105" s="115" t="s">
        <v>17</v>
      </c>
      <c r="T105" s="115"/>
      <c r="U105" s="112"/>
      <c r="V105" s="112">
        <v>485</v>
      </c>
      <c r="W105" s="112">
        <v>499</v>
      </c>
      <c r="X105" s="112">
        <v>504</v>
      </c>
      <c r="Y105" s="112">
        <v>606</v>
      </c>
      <c r="Z105" s="112">
        <v>584</v>
      </c>
      <c r="AB105" s="109" t="str">
        <f>TEXT(Z105,"###,###")</f>
        <v>584</v>
      </c>
      <c r="AD105" s="130">
        <f>Z105/($Z$4)*100</f>
        <v>13.490413490413491</v>
      </c>
      <c r="AF105" s="109"/>
    </row>
    <row r="106" spans="1:32" x14ac:dyDescent="0.25">
      <c r="S106" s="118" t="s">
        <v>53</v>
      </c>
      <c r="T106" s="118"/>
      <c r="U106" s="120"/>
      <c r="V106" s="120">
        <v>2823</v>
      </c>
      <c r="W106" s="120">
        <v>3205</v>
      </c>
      <c r="X106" s="120">
        <v>3329</v>
      </c>
      <c r="Y106" s="120">
        <v>3595</v>
      </c>
      <c r="Z106" s="120">
        <v>3771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612</v>
      </c>
      <c r="W108" s="112">
        <v>692</v>
      </c>
      <c r="X108" s="112">
        <v>807</v>
      </c>
      <c r="Y108" s="112">
        <v>829</v>
      </c>
      <c r="Z108" s="112">
        <v>784</v>
      </c>
      <c r="AB108" s="109" t="str">
        <f>TEXT(Z108,"###,###")</f>
        <v>784</v>
      </c>
      <c r="AD108" s="130">
        <f>Z108/($Z$4)*100</f>
        <v>18.110418110418109</v>
      </c>
      <c r="AF108" s="109"/>
    </row>
    <row r="109" spans="1:32" x14ac:dyDescent="0.25">
      <c r="S109" s="115" t="s">
        <v>20</v>
      </c>
      <c r="T109" s="115"/>
      <c r="U109" s="112"/>
      <c r="V109" s="112">
        <v>643</v>
      </c>
      <c r="W109" s="112">
        <v>685</v>
      </c>
      <c r="X109" s="112">
        <v>733</v>
      </c>
      <c r="Y109" s="112">
        <v>673</v>
      </c>
      <c r="Z109" s="112">
        <v>810</v>
      </c>
      <c r="AB109" s="109" t="str">
        <f>TEXT(Z109,"###,###")</f>
        <v>810</v>
      </c>
      <c r="AD109" s="130">
        <f>Z109/($Z$4)*100</f>
        <v>18.711018711018713</v>
      </c>
      <c r="AF109" s="109"/>
    </row>
    <row r="110" spans="1:32" x14ac:dyDescent="0.25">
      <c r="S110" s="115" t="s">
        <v>21</v>
      </c>
      <c r="T110" s="115"/>
      <c r="U110" s="112"/>
      <c r="V110" s="112">
        <v>530</v>
      </c>
      <c r="W110" s="112">
        <v>558</v>
      </c>
      <c r="X110" s="112">
        <v>663</v>
      </c>
      <c r="Y110" s="112">
        <v>845</v>
      </c>
      <c r="Z110" s="112">
        <v>849</v>
      </c>
      <c r="AB110" s="109" t="str">
        <f>TEXT(Z110,"###,###")</f>
        <v>849</v>
      </c>
      <c r="AD110" s="130">
        <f>Z110/($Z$4)*100</f>
        <v>19.61191961191961</v>
      </c>
      <c r="AF110" s="109"/>
    </row>
    <row r="111" spans="1:32" x14ac:dyDescent="0.25">
      <c r="S111" s="115" t="s">
        <v>22</v>
      </c>
      <c r="T111" s="115"/>
      <c r="U111" s="112"/>
      <c r="V111" s="112">
        <v>978</v>
      </c>
      <c r="W111" s="112">
        <v>1048</v>
      </c>
      <c r="X111" s="112">
        <v>1126</v>
      </c>
      <c r="Y111" s="112">
        <v>1255</v>
      </c>
      <c r="Z111" s="112">
        <v>1317</v>
      </c>
      <c r="AB111" s="109" t="str">
        <f>TEXT(Z111,"###,###")</f>
        <v>1,317</v>
      </c>
      <c r="AD111" s="130">
        <f>Z111/($Z$4)*100</f>
        <v>30.422730422730421</v>
      </c>
      <c r="AF111" s="109"/>
    </row>
    <row r="112" spans="1:32" x14ac:dyDescent="0.25">
      <c r="S112" s="118" t="s">
        <v>53</v>
      </c>
      <c r="T112" s="118"/>
      <c r="U112" s="112"/>
      <c r="V112" s="112">
        <v>3274</v>
      </c>
      <c r="W112" s="112">
        <v>3539</v>
      </c>
      <c r="X112" s="112">
        <v>3886</v>
      </c>
      <c r="Y112" s="112">
        <v>4158</v>
      </c>
      <c r="Z112" s="112">
        <v>4329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46.41</v>
      </c>
      <c r="W118" s="131">
        <v>47.21</v>
      </c>
      <c r="X118" s="131">
        <v>46.97</v>
      </c>
      <c r="Y118" s="131">
        <v>46.82</v>
      </c>
      <c r="Z118" s="131">
        <v>46.67</v>
      </c>
      <c r="AB118" s="109" t="str">
        <f>TEXT(Z118,"##.0")</f>
        <v>46.7</v>
      </c>
    </row>
    <row r="120" spans="19:32" x14ac:dyDescent="0.25">
      <c r="S120" s="101" t="s">
        <v>97</v>
      </c>
      <c r="T120" s="112"/>
      <c r="U120" s="112"/>
      <c r="V120" s="112">
        <v>1657</v>
      </c>
      <c r="W120" s="112">
        <v>1837</v>
      </c>
      <c r="X120" s="112">
        <v>1947</v>
      </c>
      <c r="Y120" s="112">
        <v>2032</v>
      </c>
      <c r="Z120" s="112">
        <v>2089</v>
      </c>
      <c r="AB120" s="109" t="str">
        <f>TEXT(Z120,"###,###")</f>
        <v>2,089</v>
      </c>
    </row>
    <row r="121" spans="19:32" x14ac:dyDescent="0.25">
      <c r="S121" s="101" t="s">
        <v>98</v>
      </c>
      <c r="T121" s="112"/>
      <c r="U121" s="112"/>
      <c r="V121" s="112">
        <v>382</v>
      </c>
      <c r="W121" s="112">
        <v>460</v>
      </c>
      <c r="X121" s="112">
        <v>513</v>
      </c>
      <c r="Y121" s="112">
        <v>505</v>
      </c>
      <c r="Z121" s="112">
        <v>547</v>
      </c>
      <c r="AB121" s="109" t="str">
        <f>TEXT(Z121,"###,###")</f>
        <v>547</v>
      </c>
    </row>
    <row r="122" spans="19:32" x14ac:dyDescent="0.25">
      <c r="S122" s="101" t="s">
        <v>99</v>
      </c>
      <c r="T122" s="112"/>
      <c r="U122" s="112"/>
      <c r="V122" s="112">
        <v>271</v>
      </c>
      <c r="W122" s="112">
        <v>277</v>
      </c>
      <c r="X122" s="112">
        <v>297</v>
      </c>
      <c r="Y122" s="112">
        <v>327</v>
      </c>
      <c r="Z122" s="112">
        <v>345</v>
      </c>
      <c r="AB122" s="109" t="str">
        <f>TEXT(Z122,"###,###")</f>
        <v>345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1928</v>
      </c>
      <c r="W124" s="112">
        <v>2114</v>
      </c>
      <c r="X124" s="112">
        <v>2244</v>
      </c>
      <c r="Y124" s="112">
        <v>2359</v>
      </c>
      <c r="Z124" s="112">
        <v>2434</v>
      </c>
      <c r="AB124" s="109" t="str">
        <f>TEXT(Z124,"###,###")</f>
        <v>2,434</v>
      </c>
      <c r="AD124" s="127">
        <f>Z124/$Z$7*100</f>
        <v>81.732706514439229</v>
      </c>
    </row>
    <row r="125" spans="19:32" x14ac:dyDescent="0.25">
      <c r="S125" s="101" t="s">
        <v>101</v>
      </c>
      <c r="T125" s="112"/>
      <c r="U125" s="112"/>
      <c r="V125" s="112">
        <v>653</v>
      </c>
      <c r="W125" s="112">
        <v>737</v>
      </c>
      <c r="X125" s="112">
        <v>810</v>
      </c>
      <c r="Y125" s="112">
        <v>832</v>
      </c>
      <c r="Z125" s="112">
        <v>892</v>
      </c>
      <c r="AB125" s="109" t="str">
        <f>TEXT(Z125,"###,###")</f>
        <v>892</v>
      </c>
      <c r="AD125" s="127">
        <f>Z125/$Z$7*100</f>
        <v>29.952988582941568</v>
      </c>
    </row>
    <row r="127" spans="19:32" x14ac:dyDescent="0.25">
      <c r="S127" s="101" t="s">
        <v>102</v>
      </c>
      <c r="T127" s="112"/>
      <c r="U127" s="112"/>
      <c r="V127" s="112">
        <v>1168</v>
      </c>
      <c r="W127" s="112">
        <v>1310</v>
      </c>
      <c r="X127" s="112">
        <v>1405</v>
      </c>
      <c r="Y127" s="112">
        <v>1440</v>
      </c>
      <c r="Z127" s="112">
        <v>1514</v>
      </c>
      <c r="AB127" s="109" t="str">
        <f>TEXT(Z127,"###,###")</f>
        <v>1,514</v>
      </c>
      <c r="AD127" s="127">
        <f>Z127/$Z$7*100</f>
        <v>50.83948959032908</v>
      </c>
    </row>
    <row r="128" spans="19:32" x14ac:dyDescent="0.25">
      <c r="S128" s="101" t="s">
        <v>103</v>
      </c>
      <c r="T128" s="112"/>
      <c r="U128" s="112"/>
      <c r="V128" s="112">
        <v>1145</v>
      </c>
      <c r="W128" s="112">
        <v>1268</v>
      </c>
      <c r="X128" s="112">
        <v>1345</v>
      </c>
      <c r="Y128" s="112">
        <v>1422</v>
      </c>
      <c r="Z128" s="112">
        <v>1464</v>
      </c>
      <c r="AB128" s="109" t="str">
        <f>TEXT(Z128,"###,###")</f>
        <v>1,464</v>
      </c>
      <c r="AD128" s="127">
        <f>Z128/$Z$7*100</f>
        <v>49.16051040967092</v>
      </c>
    </row>
    <row r="130" spans="19:20" x14ac:dyDescent="0.25">
      <c r="S130" s="101" t="s">
        <v>261</v>
      </c>
      <c r="T130" s="127">
        <v>70.147750167897911</v>
      </c>
    </row>
    <row r="131" spans="19:20" x14ac:dyDescent="0.25">
      <c r="S131" s="101" t="s">
        <v>262</v>
      </c>
      <c r="T131" s="127">
        <v>18.368032236400271</v>
      </c>
    </row>
    <row r="132" spans="19:20" x14ac:dyDescent="0.25">
      <c r="S132" s="101" t="s">
        <v>263</v>
      </c>
      <c r="T132" s="127">
        <v>11.584956346541302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9F0AA57-E0BC-4151-8516-4D26E6E1F6A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E19223A5-8811-45BB-8739-7B1E822D23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298D7EAE-F61D-42A2-A8EE-68EA1BCA2D2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559F229-3CE8-421F-BE63-976E2B54C2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4C82C-B7C4-4304-A051-B1C929C42257}">
  <sheetPr codeName="Sheet134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179</v>
      </c>
      <c r="T1" s="99"/>
      <c r="U1" s="99"/>
      <c r="V1" s="99"/>
      <c r="W1" s="99"/>
      <c r="X1" s="99"/>
      <c r="Y1" s="100" t="s">
        <v>180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179</v>
      </c>
      <c r="Y3" s="105" t="s">
        <v>180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10.70 Yorke Peninsula,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6483</v>
      </c>
      <c r="W4" s="108">
        <v>6737</v>
      </c>
      <c r="X4" s="108">
        <v>7120</v>
      </c>
      <c r="Y4" s="108">
        <v>7739</v>
      </c>
      <c r="Z4" s="108">
        <v>7581</v>
      </c>
      <c r="AB4" s="109" t="str">
        <f>TEXT(Z4,"###,###")</f>
        <v>7,581</v>
      </c>
      <c r="AD4" s="110">
        <f>Z4/Y4-1</f>
        <v>-2.0416074428220687E-2</v>
      </c>
      <c r="AF4" s="110">
        <f>Z4/V4-1</f>
        <v>0.16936603424340579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3357</v>
      </c>
      <c r="W5" s="108">
        <v>3496</v>
      </c>
      <c r="X5" s="108">
        <v>3643</v>
      </c>
      <c r="Y5" s="108">
        <v>3889</v>
      </c>
      <c r="Z5" s="108">
        <v>3853</v>
      </c>
      <c r="AB5" s="109" t="str">
        <f>TEXT(Z5,"###,###")</f>
        <v>3,853</v>
      </c>
      <c r="AD5" s="110">
        <f t="shared" ref="AD5:AD9" si="0">Z5/Y5-1</f>
        <v>-9.2568783749035211E-3</v>
      </c>
      <c r="AF5" s="110">
        <f t="shared" ref="AF5:AF9" si="1">Z5/V5-1</f>
        <v>0.14775096812630317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3120</v>
      </c>
      <c r="W6" s="108">
        <v>3242</v>
      </c>
      <c r="X6" s="108">
        <v>3465</v>
      </c>
      <c r="Y6" s="108">
        <v>3843</v>
      </c>
      <c r="Z6" s="108">
        <v>3727</v>
      </c>
      <c r="AB6" s="109" t="str">
        <f>TEXT(Z6,"###,###")</f>
        <v>3,727</v>
      </c>
      <c r="AD6" s="110">
        <f t="shared" si="0"/>
        <v>-3.0184751496226903E-2</v>
      </c>
      <c r="AF6" s="110">
        <f t="shared" si="1"/>
        <v>0.19455128205128203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4571</v>
      </c>
      <c r="W7" s="108">
        <v>4900</v>
      </c>
      <c r="X7" s="108">
        <v>5089</v>
      </c>
      <c r="Y7" s="108">
        <v>5301</v>
      </c>
      <c r="Z7" s="108">
        <v>5337</v>
      </c>
      <c r="AB7" s="109" t="str">
        <f>TEXT(Z7,"###,###")</f>
        <v>5,337</v>
      </c>
      <c r="AD7" s="110">
        <f t="shared" si="0"/>
        <v>6.7911714770798604E-3</v>
      </c>
      <c r="AF7" s="110">
        <f t="shared" si="1"/>
        <v>0.16757821045723031</v>
      </c>
    </row>
    <row r="8" spans="1:32" ht="17.25" customHeight="1" x14ac:dyDescent="0.25">
      <c r="A8" s="62" t="s">
        <v>12</v>
      </c>
      <c r="B8" s="63"/>
      <c r="C8" s="29"/>
      <c r="D8" s="64" t="str">
        <f>AB4</f>
        <v>7,581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5,337</v>
      </c>
      <c r="P8" s="65"/>
      <c r="S8" s="107" t="s">
        <v>82</v>
      </c>
      <c r="T8" s="108"/>
      <c r="U8" s="108"/>
      <c r="V8" s="108">
        <v>30621.5</v>
      </c>
      <c r="W8" s="108">
        <v>31385.01</v>
      </c>
      <c r="X8" s="108">
        <v>34593</v>
      </c>
      <c r="Y8" s="108">
        <v>32344.62</v>
      </c>
      <c r="Z8" s="108">
        <v>37032</v>
      </c>
      <c r="AB8" s="109" t="str">
        <f>TEXT(Z8,"$###,###")</f>
        <v>$37,032</v>
      </c>
      <c r="AD8" s="110">
        <f t="shared" si="0"/>
        <v>0.14491992795092346</v>
      </c>
      <c r="AF8" s="110">
        <f t="shared" si="1"/>
        <v>0.20934637427950942</v>
      </c>
    </row>
    <row r="9" spans="1:32" x14ac:dyDescent="0.25">
      <c r="A9" s="30" t="s">
        <v>14</v>
      </c>
      <c r="B9" s="69"/>
      <c r="C9" s="70"/>
      <c r="D9" s="71">
        <f>AD104</f>
        <v>68.13085344941301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52.744987820873149</v>
      </c>
      <c r="P9" s="72" t="s">
        <v>83</v>
      </c>
      <c r="S9" s="107" t="s">
        <v>7</v>
      </c>
      <c r="T9" s="108"/>
      <c r="U9" s="108"/>
      <c r="V9" s="108">
        <v>215506422</v>
      </c>
      <c r="W9" s="108">
        <v>214038911</v>
      </c>
      <c r="X9" s="108">
        <v>230332180</v>
      </c>
      <c r="Y9" s="108">
        <v>282794681</v>
      </c>
      <c r="Z9" s="108">
        <v>326196366</v>
      </c>
      <c r="AB9" s="109" t="str">
        <f>TEXT(Z9/1000000,"$#,###.0")&amp;" mil"</f>
        <v>$326.2 mil</v>
      </c>
      <c r="AD9" s="110">
        <f t="shared" si="0"/>
        <v>0.15347419140461138</v>
      </c>
      <c r="AF9" s="110">
        <f t="shared" si="1"/>
        <v>0.51362712522785059</v>
      </c>
    </row>
    <row r="10" spans="1:32" x14ac:dyDescent="0.25">
      <c r="A10" s="30" t="s">
        <v>17</v>
      </c>
      <c r="B10" s="69"/>
      <c r="C10" s="70"/>
      <c r="D10" s="71">
        <f>AD105</f>
        <v>13.151299300883789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47.142589469739555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65.917181937418022</v>
      </c>
      <c r="P11" s="72" t="s">
        <v>83</v>
      </c>
      <c r="S11" s="107" t="s">
        <v>29</v>
      </c>
      <c r="T11" s="112"/>
      <c r="U11" s="112"/>
      <c r="V11" s="112">
        <v>4925</v>
      </c>
      <c r="W11" s="112">
        <v>5015</v>
      </c>
      <c r="X11" s="112">
        <v>5337</v>
      </c>
      <c r="Y11" s="112">
        <v>5885</v>
      </c>
      <c r="Z11" s="112">
        <v>5765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22.596964586846543</v>
      </c>
      <c r="P12" s="72" t="s">
        <v>83</v>
      </c>
      <c r="S12" s="107" t="s">
        <v>30</v>
      </c>
      <c r="T12" s="112"/>
      <c r="U12" s="112"/>
      <c r="V12" s="112">
        <v>1559</v>
      </c>
      <c r="W12" s="112">
        <v>1726</v>
      </c>
      <c r="X12" s="112">
        <v>1783</v>
      </c>
      <c r="Y12" s="112">
        <v>1852</v>
      </c>
      <c r="Z12" s="112">
        <v>1813</v>
      </c>
    </row>
    <row r="13" spans="1:32" ht="15" customHeight="1" x14ac:dyDescent="0.25">
      <c r="A13" s="30" t="s">
        <v>19</v>
      </c>
      <c r="B13" s="70"/>
      <c r="C13" s="70"/>
      <c r="D13" s="71">
        <f>AD108</f>
        <v>20.854768500197864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11.467116357504215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16.48858989579211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47.2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16.435826408125578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15.713482092630789</v>
      </c>
      <c r="P15" s="72" t="s">
        <v>83</v>
      </c>
      <c r="S15" s="115" t="s">
        <v>59</v>
      </c>
      <c r="T15" s="115"/>
      <c r="U15" s="116"/>
      <c r="V15" s="116">
        <v>863</v>
      </c>
      <c r="W15" s="116">
        <v>889</v>
      </c>
      <c r="X15" s="116">
        <v>911</v>
      </c>
      <c r="Y15" s="112">
        <v>877</v>
      </c>
      <c r="Z15" s="112">
        <v>908</v>
      </c>
      <c r="AB15" s="117">
        <f t="shared" ref="AB15:AB34" si="2">IF(Z15="np",0,Z15/$Z$34)</f>
        <v>0.1197731170030339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27.437013586598074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84.286517907369202</v>
      </c>
      <c r="P16" s="37" t="s">
        <v>83</v>
      </c>
      <c r="S16" s="115" t="s">
        <v>60</v>
      </c>
      <c r="T16" s="115"/>
      <c r="U16" s="116"/>
      <c r="V16" s="116">
        <v>88</v>
      </c>
      <c r="W16" s="116">
        <v>104</v>
      </c>
      <c r="X16" s="116">
        <v>110</v>
      </c>
      <c r="Y16" s="112">
        <v>117</v>
      </c>
      <c r="Z16" s="112">
        <v>123</v>
      </c>
      <c r="AB16" s="117">
        <f t="shared" si="2"/>
        <v>1.6224772457459437E-2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297</v>
      </c>
      <c r="W17" s="116">
        <v>298</v>
      </c>
      <c r="X17" s="116">
        <v>323</v>
      </c>
      <c r="Y17" s="112">
        <v>371</v>
      </c>
      <c r="Z17" s="112">
        <v>351</v>
      </c>
      <c r="AB17" s="117">
        <f t="shared" si="2"/>
        <v>4.6299960427384247E-2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23</v>
      </c>
      <c r="W18" s="116">
        <v>29</v>
      </c>
      <c r="X18" s="116">
        <v>31</v>
      </c>
      <c r="Y18" s="112">
        <v>30</v>
      </c>
      <c r="Z18" s="112">
        <v>30</v>
      </c>
      <c r="AB18" s="117">
        <f t="shared" si="2"/>
        <v>3.9572615749901069E-3</v>
      </c>
    </row>
    <row r="19" spans="1:28" x14ac:dyDescent="0.25">
      <c r="A19" s="61" t="str">
        <f>$S$1&amp;" ("&amp;$V$2&amp;" to "&amp;$Z$2&amp;")"</f>
        <v>Yorke Peninsula (2018-19 to 2022-23)</v>
      </c>
      <c r="B19" s="61"/>
      <c r="C19" s="61"/>
      <c r="D19" s="61"/>
      <c r="E19" s="61"/>
      <c r="F19" s="61"/>
      <c r="G19" s="61" t="str">
        <f>$S$1&amp;" ("&amp;$V$2&amp;" to "&amp;$Z$2&amp;")"</f>
        <v>Yorke Peninsula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345</v>
      </c>
      <c r="W19" s="116">
        <v>371</v>
      </c>
      <c r="X19" s="116">
        <v>418</v>
      </c>
      <c r="Y19" s="112">
        <v>429</v>
      </c>
      <c r="Z19" s="112">
        <v>470</v>
      </c>
      <c r="AB19" s="117">
        <f t="shared" si="2"/>
        <v>6.199709800817834E-2</v>
      </c>
    </row>
    <row r="20" spans="1:28" x14ac:dyDescent="0.25">
      <c r="S20" s="115" t="s">
        <v>64</v>
      </c>
      <c r="T20" s="115"/>
      <c r="U20" s="116"/>
      <c r="V20" s="116">
        <v>161</v>
      </c>
      <c r="W20" s="116">
        <v>179</v>
      </c>
      <c r="X20" s="116">
        <v>203</v>
      </c>
      <c r="Y20" s="112">
        <v>183</v>
      </c>
      <c r="Z20" s="112">
        <v>189</v>
      </c>
      <c r="AB20" s="117">
        <f t="shared" si="2"/>
        <v>2.4930747922437674E-2</v>
      </c>
    </row>
    <row r="21" spans="1:28" x14ac:dyDescent="0.25">
      <c r="S21" s="115" t="s">
        <v>65</v>
      </c>
      <c r="T21" s="115"/>
      <c r="U21" s="116"/>
      <c r="V21" s="116">
        <v>473</v>
      </c>
      <c r="W21" s="116">
        <v>490</v>
      </c>
      <c r="X21" s="116">
        <v>551</v>
      </c>
      <c r="Y21" s="112">
        <v>570</v>
      </c>
      <c r="Z21" s="112">
        <v>631</v>
      </c>
      <c r="AB21" s="117">
        <f t="shared" si="2"/>
        <v>8.3234401793958579E-2</v>
      </c>
    </row>
    <row r="22" spans="1:28" x14ac:dyDescent="0.25">
      <c r="S22" s="115" t="s">
        <v>66</v>
      </c>
      <c r="T22" s="115"/>
      <c r="U22" s="116"/>
      <c r="V22" s="116">
        <v>441</v>
      </c>
      <c r="W22" s="116">
        <v>457</v>
      </c>
      <c r="X22" s="116">
        <v>528</v>
      </c>
      <c r="Y22" s="112">
        <v>654</v>
      </c>
      <c r="Z22" s="112">
        <v>580</v>
      </c>
      <c r="AB22" s="117">
        <f t="shared" si="2"/>
        <v>7.6507057116475402E-2</v>
      </c>
    </row>
    <row r="23" spans="1:28" x14ac:dyDescent="0.25">
      <c r="S23" s="115" t="s">
        <v>67</v>
      </c>
      <c r="T23" s="115"/>
      <c r="U23" s="116"/>
      <c r="V23" s="116">
        <v>321</v>
      </c>
      <c r="W23" s="116">
        <v>347</v>
      </c>
      <c r="X23" s="116">
        <v>337</v>
      </c>
      <c r="Y23" s="112">
        <v>387</v>
      </c>
      <c r="Z23" s="112">
        <v>412</v>
      </c>
      <c r="AB23" s="117">
        <f t="shared" si="2"/>
        <v>5.43463922965308E-2</v>
      </c>
    </row>
    <row r="24" spans="1:28" x14ac:dyDescent="0.25">
      <c r="S24" s="115" t="s">
        <v>68</v>
      </c>
      <c r="T24" s="115"/>
      <c r="U24" s="116"/>
      <c r="V24" s="116">
        <v>12</v>
      </c>
      <c r="W24" s="116">
        <v>8</v>
      </c>
      <c r="X24" s="116">
        <v>7</v>
      </c>
      <c r="Y24" s="112">
        <v>15</v>
      </c>
      <c r="Z24" s="112">
        <v>11</v>
      </c>
      <c r="AB24" s="117">
        <f t="shared" si="2"/>
        <v>1.4509959108297058E-3</v>
      </c>
    </row>
    <row r="25" spans="1:28" x14ac:dyDescent="0.25">
      <c r="S25" s="115" t="s">
        <v>69</v>
      </c>
      <c r="T25" s="115"/>
      <c r="U25" s="116"/>
      <c r="V25" s="116">
        <v>137</v>
      </c>
      <c r="W25" s="116">
        <v>153</v>
      </c>
      <c r="X25" s="116">
        <v>166</v>
      </c>
      <c r="Y25" s="112">
        <v>170</v>
      </c>
      <c r="Z25" s="112">
        <v>181</v>
      </c>
      <c r="AB25" s="117">
        <f t="shared" si="2"/>
        <v>2.3875478169106977E-2</v>
      </c>
    </row>
    <row r="26" spans="1:28" x14ac:dyDescent="0.25">
      <c r="S26" s="115" t="s">
        <v>70</v>
      </c>
      <c r="T26" s="115"/>
      <c r="U26" s="116"/>
      <c r="V26" s="116">
        <v>147</v>
      </c>
      <c r="W26" s="116">
        <v>188</v>
      </c>
      <c r="X26" s="116">
        <v>182</v>
      </c>
      <c r="Y26" s="112">
        <v>203</v>
      </c>
      <c r="Z26" s="112">
        <v>204</v>
      </c>
      <c r="AB26" s="117">
        <f t="shared" si="2"/>
        <v>2.6909378709932725E-2</v>
      </c>
    </row>
    <row r="27" spans="1:28" x14ac:dyDescent="0.25">
      <c r="S27" s="115" t="s">
        <v>71</v>
      </c>
      <c r="T27" s="115"/>
      <c r="U27" s="116"/>
      <c r="V27" s="116">
        <v>234</v>
      </c>
      <c r="W27" s="116">
        <v>226</v>
      </c>
      <c r="X27" s="116">
        <v>288</v>
      </c>
      <c r="Y27" s="112">
        <v>320</v>
      </c>
      <c r="Z27" s="112">
        <v>257</v>
      </c>
      <c r="AB27" s="117">
        <f t="shared" si="2"/>
        <v>3.390054082574858E-2</v>
      </c>
    </row>
    <row r="28" spans="1:28" x14ac:dyDescent="0.25">
      <c r="S28" s="115" t="s">
        <v>72</v>
      </c>
      <c r="T28" s="115"/>
      <c r="U28" s="116"/>
      <c r="V28" s="116">
        <v>322</v>
      </c>
      <c r="W28" s="116">
        <v>348</v>
      </c>
      <c r="X28" s="116">
        <v>388</v>
      </c>
      <c r="Y28" s="112">
        <v>460</v>
      </c>
      <c r="Z28" s="112">
        <v>458</v>
      </c>
      <c r="AB28" s="117">
        <f t="shared" si="2"/>
        <v>6.0414193378182296E-2</v>
      </c>
    </row>
    <row r="29" spans="1:28" x14ac:dyDescent="0.25">
      <c r="S29" s="115" t="s">
        <v>73</v>
      </c>
      <c r="T29" s="115"/>
      <c r="U29" s="116"/>
      <c r="V29" s="116">
        <v>305</v>
      </c>
      <c r="W29" s="116">
        <v>236</v>
      </c>
      <c r="X29" s="116">
        <v>225</v>
      </c>
      <c r="Y29" s="112">
        <v>433</v>
      </c>
      <c r="Z29" s="112">
        <v>255</v>
      </c>
      <c r="AB29" s="117">
        <f t="shared" si="2"/>
        <v>3.3636723387415905E-2</v>
      </c>
    </row>
    <row r="30" spans="1:28" x14ac:dyDescent="0.25">
      <c r="S30" s="115" t="s">
        <v>74</v>
      </c>
      <c r="T30" s="115"/>
      <c r="U30" s="116"/>
      <c r="V30" s="116">
        <v>451</v>
      </c>
      <c r="W30" s="116">
        <v>479</v>
      </c>
      <c r="X30" s="116">
        <v>504</v>
      </c>
      <c r="Y30" s="112">
        <v>545</v>
      </c>
      <c r="Z30" s="112">
        <v>551</v>
      </c>
      <c r="AB30" s="117">
        <f t="shared" si="2"/>
        <v>7.2681704260651625E-2</v>
      </c>
    </row>
    <row r="31" spans="1:28" x14ac:dyDescent="0.25">
      <c r="S31" s="115" t="s">
        <v>75</v>
      </c>
      <c r="T31" s="115"/>
      <c r="U31" s="116"/>
      <c r="V31" s="116">
        <v>671</v>
      </c>
      <c r="W31" s="116">
        <v>685</v>
      </c>
      <c r="X31" s="116">
        <v>737</v>
      </c>
      <c r="Y31" s="112">
        <v>738</v>
      </c>
      <c r="Z31" s="112">
        <v>797</v>
      </c>
      <c r="AB31" s="117">
        <f t="shared" si="2"/>
        <v>0.1051312491755705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50</v>
      </c>
      <c r="W32" s="116">
        <v>48</v>
      </c>
      <c r="X32" s="116">
        <v>57</v>
      </c>
      <c r="Y32" s="112">
        <v>62</v>
      </c>
      <c r="Z32" s="112">
        <v>62</v>
      </c>
      <c r="AB32" s="117">
        <f t="shared" si="2"/>
        <v>8.1783405883128872E-3</v>
      </c>
    </row>
    <row r="33" spans="19:32" x14ac:dyDescent="0.25">
      <c r="S33" s="115" t="s">
        <v>77</v>
      </c>
      <c r="T33" s="115"/>
      <c r="U33" s="116"/>
      <c r="V33" s="116">
        <v>192</v>
      </c>
      <c r="W33" s="116">
        <v>196</v>
      </c>
      <c r="X33" s="116">
        <v>203</v>
      </c>
      <c r="Y33" s="112">
        <v>212</v>
      </c>
      <c r="Z33" s="112">
        <v>211</v>
      </c>
      <c r="AB33" s="117">
        <f t="shared" si="2"/>
        <v>2.7832739744097085E-2</v>
      </c>
    </row>
    <row r="34" spans="19:32" x14ac:dyDescent="0.25">
      <c r="S34" s="118" t="s">
        <v>53</v>
      </c>
      <c r="T34" s="118"/>
      <c r="U34" s="119"/>
      <c r="V34" s="119">
        <v>6483</v>
      </c>
      <c r="W34" s="119">
        <v>6738</v>
      </c>
      <c r="X34" s="119">
        <v>7120</v>
      </c>
      <c r="Y34" s="120">
        <v>7739</v>
      </c>
      <c r="Z34" s="120">
        <v>7581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3891</v>
      </c>
      <c r="W37" s="112">
        <v>4218</v>
      </c>
      <c r="X37" s="112">
        <v>4342</v>
      </c>
      <c r="Y37" s="112">
        <v>4413</v>
      </c>
      <c r="Z37" s="112">
        <v>4495</v>
      </c>
      <c r="AB37" s="132">
        <f>Z37/Z40*100</f>
        <v>84.286517907369202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682</v>
      </c>
      <c r="W38" s="112">
        <v>680</v>
      </c>
      <c r="X38" s="112">
        <v>748</v>
      </c>
      <c r="Y38" s="112">
        <v>885</v>
      </c>
      <c r="Z38" s="112">
        <v>838</v>
      </c>
      <c r="AB38" s="132">
        <f>Z38/Z40*100</f>
        <v>15.713482092630789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4573</v>
      </c>
      <c r="W40" s="112">
        <v>4898</v>
      </c>
      <c r="X40" s="112">
        <v>5090</v>
      </c>
      <c r="Y40" s="112">
        <v>5298</v>
      </c>
      <c r="Z40" s="112">
        <v>5333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10</v>
      </c>
      <c r="X44" s="112">
        <v>7</v>
      </c>
      <c r="Y44" s="112">
        <v>9</v>
      </c>
      <c r="Z44" s="112">
        <v>15</v>
      </c>
    </row>
    <row r="45" spans="19:32" x14ac:dyDescent="0.25">
      <c r="S45" s="115" t="s">
        <v>37</v>
      </c>
      <c r="T45" s="115"/>
      <c r="U45" s="112"/>
      <c r="V45" s="112">
        <v>69</v>
      </c>
      <c r="W45" s="112">
        <v>75</v>
      </c>
      <c r="X45" s="112">
        <v>69</v>
      </c>
      <c r="Y45" s="112">
        <v>90</v>
      </c>
      <c r="Z45" s="112">
        <v>91</v>
      </c>
    </row>
    <row r="46" spans="19:32" x14ac:dyDescent="0.25">
      <c r="S46" s="115" t="s">
        <v>38</v>
      </c>
      <c r="T46" s="115"/>
      <c r="U46" s="112"/>
      <c r="V46" s="112">
        <v>242</v>
      </c>
      <c r="W46" s="112">
        <v>198</v>
      </c>
      <c r="X46" s="112">
        <v>238</v>
      </c>
      <c r="Y46" s="112">
        <v>178</v>
      </c>
      <c r="Z46" s="112">
        <v>181</v>
      </c>
    </row>
    <row r="47" spans="19:32" x14ac:dyDescent="0.25">
      <c r="S47" s="115" t="s">
        <v>39</v>
      </c>
      <c r="T47" s="115"/>
      <c r="U47" s="112"/>
      <c r="V47" s="112">
        <v>252</v>
      </c>
      <c r="W47" s="112">
        <v>281</v>
      </c>
      <c r="X47" s="112">
        <v>293</v>
      </c>
      <c r="Y47" s="112">
        <v>307</v>
      </c>
      <c r="Z47" s="112">
        <v>293</v>
      </c>
    </row>
    <row r="48" spans="19:32" x14ac:dyDescent="0.25">
      <c r="S48" s="115" t="s">
        <v>40</v>
      </c>
      <c r="T48" s="115"/>
      <c r="U48" s="112"/>
      <c r="V48" s="112">
        <v>276</v>
      </c>
      <c r="W48" s="112">
        <v>270</v>
      </c>
      <c r="X48" s="112">
        <v>290</v>
      </c>
      <c r="Y48" s="112">
        <v>374</v>
      </c>
      <c r="Z48" s="112">
        <v>368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244</v>
      </c>
      <c r="W49" s="112">
        <v>285</v>
      </c>
      <c r="X49" s="112">
        <v>254</v>
      </c>
      <c r="Y49" s="112">
        <v>279</v>
      </c>
      <c r="Z49" s="112">
        <v>329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Yorke Peninsula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293</v>
      </c>
      <c r="W50" s="112">
        <v>289</v>
      </c>
      <c r="X50" s="112">
        <v>332</v>
      </c>
      <c r="Y50" s="112">
        <v>338</v>
      </c>
      <c r="Z50" s="112">
        <v>314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227</v>
      </c>
      <c r="W51" s="112">
        <v>221</v>
      </c>
      <c r="X51" s="112">
        <v>227</v>
      </c>
      <c r="Y51" s="112">
        <v>270</v>
      </c>
      <c r="Z51" s="112">
        <v>284</v>
      </c>
    </row>
    <row r="52" spans="1:26" ht="15" customHeight="1" x14ac:dyDescent="0.25">
      <c r="S52" s="115" t="s">
        <v>44</v>
      </c>
      <c r="T52" s="115"/>
      <c r="U52" s="112"/>
      <c r="V52" s="112">
        <v>225</v>
      </c>
      <c r="W52" s="112">
        <v>240</v>
      </c>
      <c r="X52" s="112">
        <v>241</v>
      </c>
      <c r="Y52" s="112">
        <v>264</v>
      </c>
      <c r="Z52" s="112">
        <v>263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350</v>
      </c>
      <c r="W53" s="112">
        <v>343</v>
      </c>
      <c r="X53" s="112">
        <v>335</v>
      </c>
      <c r="Y53" s="112">
        <v>335</v>
      </c>
      <c r="Z53" s="112">
        <v>304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410</v>
      </c>
      <c r="W54" s="112">
        <v>421</v>
      </c>
      <c r="X54" s="112">
        <v>413</v>
      </c>
      <c r="Y54" s="112">
        <v>440</v>
      </c>
      <c r="Z54" s="112">
        <v>403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357</v>
      </c>
      <c r="W55" s="112">
        <v>381</v>
      </c>
      <c r="X55" s="112">
        <v>422</v>
      </c>
      <c r="Y55" s="112">
        <v>407</v>
      </c>
      <c r="Z55" s="112">
        <v>450</v>
      </c>
    </row>
    <row r="56" spans="1:26" ht="15" customHeight="1" x14ac:dyDescent="0.25">
      <c r="S56" s="115" t="s">
        <v>48</v>
      </c>
      <c r="T56" s="115"/>
      <c r="U56" s="112"/>
      <c r="V56" s="112">
        <v>229</v>
      </c>
      <c r="W56" s="112">
        <v>261</v>
      </c>
      <c r="X56" s="112">
        <v>286</v>
      </c>
      <c r="Y56" s="112">
        <v>319</v>
      </c>
      <c r="Z56" s="112">
        <v>283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96</v>
      </c>
      <c r="W57" s="112">
        <v>120</v>
      </c>
      <c r="X57" s="112">
        <v>112</v>
      </c>
      <c r="Y57" s="112">
        <v>134</v>
      </c>
      <c r="Z57" s="112">
        <v>137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49</v>
      </c>
      <c r="W58" s="112">
        <v>60</v>
      </c>
      <c r="X58" s="112">
        <v>69</v>
      </c>
      <c r="Y58" s="112">
        <v>78</v>
      </c>
      <c r="Z58" s="112">
        <v>82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24</v>
      </c>
      <c r="W59" s="112">
        <v>34</v>
      </c>
      <c r="X59" s="112">
        <v>31</v>
      </c>
      <c r="Y59" s="112">
        <v>33</v>
      </c>
      <c r="Z59" s="112">
        <v>39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8</v>
      </c>
      <c r="W60" s="112">
        <v>23</v>
      </c>
      <c r="X60" s="112">
        <v>24</v>
      </c>
      <c r="Y60" s="112">
        <v>20</v>
      </c>
      <c r="Z60" s="112">
        <v>17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3359</v>
      </c>
      <c r="W61" s="112">
        <v>3493</v>
      </c>
      <c r="X61" s="112">
        <v>3643</v>
      </c>
      <c r="Y61" s="112">
        <v>3892</v>
      </c>
      <c r="Z61" s="112">
        <v>3851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9</v>
      </c>
      <c r="W63" s="112">
        <v>9</v>
      </c>
      <c r="X63" s="112">
        <v>11</v>
      </c>
      <c r="Y63" s="112">
        <v>10</v>
      </c>
      <c r="Z63" s="112">
        <v>14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60</v>
      </c>
      <c r="W64" s="112">
        <v>55</v>
      </c>
      <c r="X64" s="112">
        <v>73</v>
      </c>
      <c r="Y64" s="112">
        <v>101</v>
      </c>
      <c r="Z64" s="112">
        <v>100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Yorke Peninsula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199</v>
      </c>
      <c r="W65" s="112">
        <v>226</v>
      </c>
      <c r="X65" s="112">
        <v>237</v>
      </c>
      <c r="Y65" s="112">
        <v>201</v>
      </c>
      <c r="Z65" s="112">
        <v>225</v>
      </c>
    </row>
    <row r="66" spans="1:26" x14ac:dyDescent="0.25">
      <c r="S66" s="115" t="s">
        <v>39</v>
      </c>
      <c r="T66" s="115"/>
      <c r="U66" s="112"/>
      <c r="V66" s="112">
        <v>259</v>
      </c>
      <c r="W66" s="112">
        <v>251</v>
      </c>
      <c r="X66" s="112">
        <v>294</v>
      </c>
      <c r="Y66" s="112">
        <v>340</v>
      </c>
      <c r="Z66" s="112">
        <v>297</v>
      </c>
    </row>
    <row r="67" spans="1:26" x14ac:dyDescent="0.25">
      <c r="S67" s="115" t="s">
        <v>40</v>
      </c>
      <c r="T67" s="115"/>
      <c r="U67" s="112"/>
      <c r="V67" s="112">
        <v>226</v>
      </c>
      <c r="W67" s="112">
        <v>247</v>
      </c>
      <c r="X67" s="112">
        <v>251</v>
      </c>
      <c r="Y67" s="112">
        <v>319</v>
      </c>
      <c r="Z67" s="112">
        <v>323</v>
      </c>
    </row>
    <row r="68" spans="1:26" x14ac:dyDescent="0.25">
      <c r="S68" s="115" t="s">
        <v>41</v>
      </c>
      <c r="T68" s="115"/>
      <c r="U68" s="112"/>
      <c r="V68" s="112">
        <v>241</v>
      </c>
      <c r="W68" s="112">
        <v>262</v>
      </c>
      <c r="X68" s="112">
        <v>238</v>
      </c>
      <c r="Y68" s="112">
        <v>267</v>
      </c>
      <c r="Z68" s="112">
        <v>290</v>
      </c>
    </row>
    <row r="69" spans="1:26" x14ac:dyDescent="0.25">
      <c r="S69" s="115" t="s">
        <v>42</v>
      </c>
      <c r="T69" s="115"/>
      <c r="U69" s="112"/>
      <c r="V69" s="112">
        <v>206</v>
      </c>
      <c r="W69" s="112">
        <v>225</v>
      </c>
      <c r="X69" s="112">
        <v>269</v>
      </c>
      <c r="Y69" s="112">
        <v>272</v>
      </c>
      <c r="Z69" s="112">
        <v>263</v>
      </c>
    </row>
    <row r="70" spans="1:26" x14ac:dyDescent="0.25">
      <c r="S70" s="115" t="s">
        <v>43</v>
      </c>
      <c r="T70" s="115"/>
      <c r="U70" s="112"/>
      <c r="V70" s="112">
        <v>258</v>
      </c>
      <c r="W70" s="112">
        <v>258</v>
      </c>
      <c r="X70" s="112">
        <v>279</v>
      </c>
      <c r="Y70" s="112">
        <v>301</v>
      </c>
      <c r="Z70" s="112">
        <v>274</v>
      </c>
    </row>
    <row r="71" spans="1:26" x14ac:dyDescent="0.25">
      <c r="S71" s="115" t="s">
        <v>44</v>
      </c>
      <c r="T71" s="115"/>
      <c r="U71" s="112"/>
      <c r="V71" s="112">
        <v>289</v>
      </c>
      <c r="W71" s="112">
        <v>265</v>
      </c>
      <c r="X71" s="112">
        <v>292</v>
      </c>
      <c r="Y71" s="112">
        <v>340</v>
      </c>
      <c r="Z71" s="112">
        <v>317</v>
      </c>
    </row>
    <row r="72" spans="1:26" x14ac:dyDescent="0.25">
      <c r="S72" s="115" t="s">
        <v>45</v>
      </c>
      <c r="T72" s="115"/>
      <c r="U72" s="112"/>
      <c r="V72" s="112">
        <v>332</v>
      </c>
      <c r="W72" s="112">
        <v>319</v>
      </c>
      <c r="X72" s="112">
        <v>339</v>
      </c>
      <c r="Y72" s="112">
        <v>348</v>
      </c>
      <c r="Z72" s="112">
        <v>355</v>
      </c>
    </row>
    <row r="73" spans="1:26" x14ac:dyDescent="0.25">
      <c r="S73" s="115" t="s">
        <v>46</v>
      </c>
      <c r="T73" s="115"/>
      <c r="U73" s="112"/>
      <c r="V73" s="112">
        <v>388</v>
      </c>
      <c r="W73" s="112">
        <v>400</v>
      </c>
      <c r="X73" s="112">
        <v>392</v>
      </c>
      <c r="Y73" s="112">
        <v>431</v>
      </c>
      <c r="Z73" s="112">
        <v>407</v>
      </c>
    </row>
    <row r="74" spans="1:26" x14ac:dyDescent="0.25">
      <c r="S74" s="115" t="s">
        <v>47</v>
      </c>
      <c r="T74" s="115"/>
      <c r="U74" s="112"/>
      <c r="V74" s="112">
        <v>357</v>
      </c>
      <c r="W74" s="112">
        <v>372</v>
      </c>
      <c r="X74" s="112">
        <v>397</v>
      </c>
      <c r="Y74" s="112">
        <v>435</v>
      </c>
      <c r="Z74" s="112">
        <v>405</v>
      </c>
    </row>
    <row r="75" spans="1:26" x14ac:dyDescent="0.25">
      <c r="S75" s="115" t="s">
        <v>48</v>
      </c>
      <c r="T75" s="115"/>
      <c r="U75" s="112"/>
      <c r="V75" s="112">
        <v>154</v>
      </c>
      <c r="W75" s="112">
        <v>163</v>
      </c>
      <c r="X75" s="112">
        <v>211</v>
      </c>
      <c r="Y75" s="112">
        <v>255</v>
      </c>
      <c r="Z75" s="112">
        <v>246</v>
      </c>
    </row>
    <row r="76" spans="1:26" x14ac:dyDescent="0.25">
      <c r="S76" s="115" t="s">
        <v>49</v>
      </c>
      <c r="T76" s="115"/>
      <c r="U76" s="112"/>
      <c r="V76" s="112">
        <v>78</v>
      </c>
      <c r="W76" s="112">
        <v>94</v>
      </c>
      <c r="X76" s="112">
        <v>87</v>
      </c>
      <c r="Y76" s="112">
        <v>108</v>
      </c>
      <c r="Z76" s="112">
        <v>100</v>
      </c>
    </row>
    <row r="77" spans="1:26" x14ac:dyDescent="0.25">
      <c r="S77" s="115" t="s">
        <v>50</v>
      </c>
      <c r="T77" s="115"/>
      <c r="U77" s="112"/>
      <c r="V77" s="112">
        <v>35</v>
      </c>
      <c r="W77" s="112">
        <v>42</v>
      </c>
      <c r="X77" s="112">
        <v>48</v>
      </c>
      <c r="Y77" s="112">
        <v>50</v>
      </c>
      <c r="Z77" s="112">
        <v>55</v>
      </c>
    </row>
    <row r="78" spans="1:26" x14ac:dyDescent="0.25">
      <c r="S78" s="115" t="s">
        <v>51</v>
      </c>
      <c r="T78" s="115"/>
      <c r="U78" s="112"/>
      <c r="V78" s="112">
        <v>18</v>
      </c>
      <c r="W78" s="112">
        <v>23</v>
      </c>
      <c r="X78" s="112">
        <v>27</v>
      </c>
      <c r="Y78" s="112">
        <v>37</v>
      </c>
      <c r="Z78" s="112">
        <v>31</v>
      </c>
    </row>
    <row r="79" spans="1:26" x14ac:dyDescent="0.25">
      <c r="S79" s="115" t="s">
        <v>52</v>
      </c>
      <c r="T79" s="115"/>
      <c r="U79" s="112"/>
      <c r="V79" s="112">
        <v>12</v>
      </c>
      <c r="W79" s="112">
        <v>21</v>
      </c>
      <c r="X79" s="112">
        <v>20</v>
      </c>
      <c r="Y79" s="112">
        <v>22</v>
      </c>
      <c r="Z79" s="112">
        <v>17</v>
      </c>
    </row>
    <row r="80" spans="1:26" x14ac:dyDescent="0.25">
      <c r="S80" s="118" t="s">
        <v>53</v>
      </c>
      <c r="T80" s="118"/>
      <c r="U80" s="112"/>
      <c r="V80" s="112">
        <v>3122</v>
      </c>
      <c r="W80" s="112">
        <v>3245</v>
      </c>
      <c r="X80" s="112">
        <v>3465</v>
      </c>
      <c r="Y80" s="112">
        <v>3841</v>
      </c>
      <c r="Z80" s="112">
        <v>3726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Yorke Peninsula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174</v>
      </c>
      <c r="W83" s="112">
        <v>207</v>
      </c>
      <c r="X83" s="112">
        <v>226</v>
      </c>
      <c r="Y83" s="112">
        <v>210</v>
      </c>
      <c r="Z83" s="112">
        <v>225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142</v>
      </c>
      <c r="W84" s="112">
        <v>133</v>
      </c>
      <c r="X84" s="112">
        <v>145</v>
      </c>
      <c r="Y84" s="112">
        <v>153</v>
      </c>
      <c r="Z84" s="112">
        <v>155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334</v>
      </c>
      <c r="W85" s="112">
        <v>355</v>
      </c>
      <c r="X85" s="112">
        <v>343</v>
      </c>
      <c r="Y85" s="112">
        <v>378</v>
      </c>
      <c r="Z85" s="112">
        <v>409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7,581</v>
      </c>
      <c r="D86" s="94">
        <f t="shared" ref="D86:D91" si="4">AD4</f>
        <v>-2.0416074428220687E-2</v>
      </c>
      <c r="E86" s="95">
        <f t="shared" ref="E86:E91" si="5">AD4</f>
        <v>-2.0416074428220687E-2</v>
      </c>
      <c r="F86" s="94">
        <f t="shared" ref="F86:F91" si="6">AF4</f>
        <v>0.16936603424340579</v>
      </c>
      <c r="G86" s="95">
        <f t="shared" ref="G86:G91" si="7">AF4</f>
        <v>0.16936603424340579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99</v>
      </c>
      <c r="W86" s="112">
        <v>93</v>
      </c>
      <c r="X86" s="112">
        <v>108</v>
      </c>
      <c r="Y86" s="112">
        <v>112</v>
      </c>
      <c r="Z86" s="112">
        <v>121</v>
      </c>
    </row>
    <row r="87" spans="1:30" ht="15" customHeight="1" x14ac:dyDescent="0.25">
      <c r="A87" s="96" t="s">
        <v>4</v>
      </c>
      <c r="B87" s="49"/>
      <c r="C87" s="97" t="str">
        <f t="shared" si="3"/>
        <v>3,853</v>
      </c>
      <c r="D87" s="94">
        <f t="shared" si="4"/>
        <v>-9.2568783749035211E-3</v>
      </c>
      <c r="E87" s="95">
        <f t="shared" si="5"/>
        <v>-9.2568783749035211E-3</v>
      </c>
      <c r="F87" s="94">
        <f t="shared" si="6"/>
        <v>0.14775096812630317</v>
      </c>
      <c r="G87" s="95">
        <f t="shared" si="7"/>
        <v>0.14775096812630317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55</v>
      </c>
      <c r="W87" s="112">
        <v>58</v>
      </c>
      <c r="X87" s="112">
        <v>68</v>
      </c>
      <c r="Y87" s="112">
        <v>64</v>
      </c>
      <c r="Z87" s="112">
        <v>57</v>
      </c>
    </row>
    <row r="88" spans="1:30" ht="15" customHeight="1" x14ac:dyDescent="0.25">
      <c r="A88" s="96" t="s">
        <v>5</v>
      </c>
      <c r="B88" s="49"/>
      <c r="C88" s="97" t="str">
        <f t="shared" si="3"/>
        <v>3,727</v>
      </c>
      <c r="D88" s="94">
        <f t="shared" si="4"/>
        <v>-3.0184751496226903E-2</v>
      </c>
      <c r="E88" s="95">
        <f t="shared" si="5"/>
        <v>-3.0184751496226903E-2</v>
      </c>
      <c r="F88" s="94">
        <f t="shared" si="6"/>
        <v>0.19455128205128203</v>
      </c>
      <c r="G88" s="95">
        <f t="shared" si="7"/>
        <v>0.19455128205128203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71</v>
      </c>
      <c r="W88" s="112">
        <v>68</v>
      </c>
      <c r="X88" s="112">
        <v>74</v>
      </c>
      <c r="Y88" s="112">
        <v>83</v>
      </c>
      <c r="Z88" s="112">
        <v>84</v>
      </c>
    </row>
    <row r="89" spans="1:30" ht="15" customHeight="1" x14ac:dyDescent="0.25">
      <c r="A89" s="49" t="s">
        <v>6</v>
      </c>
      <c r="B89" s="49"/>
      <c r="C89" s="97" t="str">
        <f t="shared" si="3"/>
        <v>5,337</v>
      </c>
      <c r="D89" s="94">
        <f t="shared" si="4"/>
        <v>6.7911714770798604E-3</v>
      </c>
      <c r="E89" s="95">
        <f t="shared" si="5"/>
        <v>6.7911714770798604E-3</v>
      </c>
      <c r="F89" s="94">
        <f t="shared" si="6"/>
        <v>0.16757821045723031</v>
      </c>
      <c r="G89" s="95">
        <f t="shared" si="7"/>
        <v>0.16757821045723031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275</v>
      </c>
      <c r="W89" s="112">
        <v>299</v>
      </c>
      <c r="X89" s="112">
        <v>309</v>
      </c>
      <c r="Y89" s="112">
        <v>302</v>
      </c>
      <c r="Z89" s="112">
        <v>429</v>
      </c>
    </row>
    <row r="90" spans="1:30" ht="15" customHeight="1" x14ac:dyDescent="0.25">
      <c r="A90" s="49" t="s">
        <v>95</v>
      </c>
      <c r="B90" s="49"/>
      <c r="C90" s="97" t="str">
        <f t="shared" si="3"/>
        <v>$37,032</v>
      </c>
      <c r="D90" s="94">
        <f t="shared" si="4"/>
        <v>0.14491992795092346</v>
      </c>
      <c r="E90" s="95">
        <f t="shared" si="5"/>
        <v>0.14491992795092346</v>
      </c>
      <c r="F90" s="94">
        <f t="shared" si="6"/>
        <v>0.20934637427950942</v>
      </c>
      <c r="G90" s="95">
        <f t="shared" si="7"/>
        <v>0.20934637427950942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466</v>
      </c>
      <c r="W90" s="112">
        <v>485</v>
      </c>
      <c r="X90" s="112">
        <v>491</v>
      </c>
      <c r="Y90" s="112">
        <v>513</v>
      </c>
      <c r="Z90" s="112">
        <v>375</v>
      </c>
    </row>
    <row r="91" spans="1:30" ht="15" customHeight="1" x14ac:dyDescent="0.25">
      <c r="A91" s="49" t="s">
        <v>7</v>
      </c>
      <c r="B91" s="49"/>
      <c r="C91" s="97" t="str">
        <f t="shared" si="3"/>
        <v>$326.2 mil</v>
      </c>
      <c r="D91" s="94">
        <f t="shared" si="4"/>
        <v>0.15347419140461138</v>
      </c>
      <c r="E91" s="95">
        <f t="shared" si="5"/>
        <v>0.15347419140461138</v>
      </c>
      <c r="F91" s="94">
        <f t="shared" si="6"/>
        <v>0.51362712522785059</v>
      </c>
      <c r="G91" s="95">
        <f t="shared" si="7"/>
        <v>0.51362712522785059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2408</v>
      </c>
      <c r="W91" s="112">
        <v>2621</v>
      </c>
      <c r="X91" s="112">
        <v>2687</v>
      </c>
      <c r="Y91" s="112">
        <v>2790</v>
      </c>
      <c r="Z91" s="112">
        <v>2817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130</v>
      </c>
      <c r="W93" s="112">
        <v>143</v>
      </c>
      <c r="X93" s="112">
        <v>148</v>
      </c>
      <c r="Y93" s="112">
        <v>143</v>
      </c>
      <c r="Z93" s="112">
        <v>155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300</v>
      </c>
      <c r="W94" s="112">
        <v>329</v>
      </c>
      <c r="X94" s="112">
        <v>330</v>
      </c>
      <c r="Y94" s="112">
        <v>363</v>
      </c>
      <c r="Z94" s="112">
        <v>360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56</v>
      </c>
      <c r="W95" s="112">
        <v>62</v>
      </c>
      <c r="X95" s="112">
        <v>61</v>
      </c>
      <c r="Y95" s="112">
        <v>57</v>
      </c>
      <c r="Z95" s="112">
        <v>69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376</v>
      </c>
      <c r="W96" s="112">
        <v>388</v>
      </c>
      <c r="X96" s="112">
        <v>409</v>
      </c>
      <c r="Y96" s="112">
        <v>425</v>
      </c>
      <c r="Z96" s="112">
        <v>417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263</v>
      </c>
      <c r="W97" s="112">
        <v>254</v>
      </c>
      <c r="X97" s="112">
        <v>267</v>
      </c>
      <c r="Y97" s="112">
        <v>308</v>
      </c>
      <c r="Z97" s="112">
        <v>296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245</v>
      </c>
      <c r="W98" s="112">
        <v>228</v>
      </c>
      <c r="X98" s="112">
        <v>233</v>
      </c>
      <c r="Y98" s="112">
        <v>246</v>
      </c>
      <c r="Z98" s="112">
        <v>243</v>
      </c>
    </row>
    <row r="99" spans="1:32" ht="15" customHeight="1" x14ac:dyDescent="0.25">
      <c r="S99" s="115" t="s">
        <v>188</v>
      </c>
      <c r="T99" s="115"/>
      <c r="U99" s="112"/>
      <c r="V99" s="112">
        <v>35</v>
      </c>
      <c r="W99" s="112">
        <v>32</v>
      </c>
      <c r="X99" s="112">
        <v>34</v>
      </c>
      <c r="Y99" s="112">
        <v>39</v>
      </c>
      <c r="Z99" s="112">
        <v>62</v>
      </c>
    </row>
    <row r="100" spans="1:32" ht="15" customHeight="1" x14ac:dyDescent="0.25">
      <c r="S100" s="115" t="s">
        <v>58</v>
      </c>
      <c r="T100" s="115"/>
      <c r="U100" s="112"/>
      <c r="V100" s="112">
        <v>215</v>
      </c>
      <c r="W100" s="112">
        <v>230</v>
      </c>
      <c r="X100" s="112">
        <v>236</v>
      </c>
      <c r="Y100" s="112">
        <v>231</v>
      </c>
      <c r="Z100" s="112">
        <v>208</v>
      </c>
    </row>
    <row r="101" spans="1:32" x14ac:dyDescent="0.25">
      <c r="A101" s="18"/>
      <c r="S101" s="118" t="s">
        <v>53</v>
      </c>
      <c r="T101" s="118"/>
      <c r="U101" s="112"/>
      <c r="V101" s="112">
        <v>2167</v>
      </c>
      <c r="W101" s="112">
        <v>2277</v>
      </c>
      <c r="X101" s="112">
        <v>2384</v>
      </c>
      <c r="Y101" s="112">
        <v>2504</v>
      </c>
      <c r="Z101" s="112">
        <v>2515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4309</v>
      </c>
      <c r="W104" s="112">
        <v>4652</v>
      </c>
      <c r="X104" s="112">
        <v>4789</v>
      </c>
      <c r="Y104" s="112">
        <v>5064</v>
      </c>
      <c r="Z104" s="112">
        <v>5165</v>
      </c>
      <c r="AB104" s="109" t="str">
        <f>TEXT(Z104,"###,###")</f>
        <v>5,165</v>
      </c>
      <c r="AD104" s="130">
        <f>Z104/($Z$4)*100</f>
        <v>68.13085344941301</v>
      </c>
      <c r="AF104" s="109"/>
    </row>
    <row r="105" spans="1:32" x14ac:dyDescent="0.25">
      <c r="S105" s="115" t="s">
        <v>17</v>
      </c>
      <c r="T105" s="115"/>
      <c r="U105" s="112"/>
      <c r="V105" s="112">
        <v>921</v>
      </c>
      <c r="W105" s="112">
        <v>881</v>
      </c>
      <c r="X105" s="112">
        <v>922</v>
      </c>
      <c r="Y105" s="112">
        <v>1184</v>
      </c>
      <c r="Z105" s="112">
        <v>997</v>
      </c>
      <c r="AB105" s="109" t="str">
        <f>TEXT(Z105,"###,###")</f>
        <v>997</v>
      </c>
      <c r="AD105" s="130">
        <f>Z105/($Z$4)*100</f>
        <v>13.151299300883789</v>
      </c>
      <c r="AF105" s="109"/>
    </row>
    <row r="106" spans="1:32" x14ac:dyDescent="0.25">
      <c r="S106" s="118" t="s">
        <v>53</v>
      </c>
      <c r="T106" s="118"/>
      <c r="U106" s="120"/>
      <c r="V106" s="120">
        <v>5230</v>
      </c>
      <c r="W106" s="120">
        <v>5533</v>
      </c>
      <c r="X106" s="120">
        <v>5711</v>
      </c>
      <c r="Y106" s="120">
        <v>6248</v>
      </c>
      <c r="Z106" s="120">
        <v>6162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1369</v>
      </c>
      <c r="W108" s="112">
        <v>1472</v>
      </c>
      <c r="X108" s="112">
        <v>1576</v>
      </c>
      <c r="Y108" s="112">
        <v>1556</v>
      </c>
      <c r="Z108" s="112">
        <v>1581</v>
      </c>
      <c r="AB108" s="109" t="str">
        <f>TEXT(Z108,"###,###")</f>
        <v>1,581</v>
      </c>
      <c r="AD108" s="130">
        <f>Z108/($Z$4)*100</f>
        <v>20.854768500197864</v>
      </c>
      <c r="AF108" s="109"/>
    </row>
    <row r="109" spans="1:32" x14ac:dyDescent="0.25">
      <c r="S109" s="115" t="s">
        <v>20</v>
      </c>
      <c r="T109" s="115"/>
      <c r="U109" s="112"/>
      <c r="V109" s="112">
        <v>1033</v>
      </c>
      <c r="W109" s="112">
        <v>1051</v>
      </c>
      <c r="X109" s="112">
        <v>1233</v>
      </c>
      <c r="Y109" s="112">
        <v>1260</v>
      </c>
      <c r="Z109" s="112">
        <v>1250</v>
      </c>
      <c r="AB109" s="109" t="str">
        <f>TEXT(Z109,"###,###")</f>
        <v>1,250</v>
      </c>
      <c r="AD109" s="130">
        <f>Z109/($Z$4)*100</f>
        <v>16.48858989579211</v>
      </c>
      <c r="AF109" s="109"/>
    </row>
    <row r="110" spans="1:32" x14ac:dyDescent="0.25">
      <c r="S110" s="115" t="s">
        <v>21</v>
      </c>
      <c r="T110" s="115"/>
      <c r="U110" s="112"/>
      <c r="V110" s="112">
        <v>961</v>
      </c>
      <c r="W110" s="112">
        <v>1041</v>
      </c>
      <c r="X110" s="112">
        <v>1083</v>
      </c>
      <c r="Y110" s="112">
        <v>1330</v>
      </c>
      <c r="Z110" s="112">
        <v>1246</v>
      </c>
      <c r="AB110" s="109" t="str">
        <f>TEXT(Z110,"###,###")</f>
        <v>1,246</v>
      </c>
      <c r="AD110" s="130">
        <f>Z110/($Z$4)*100</f>
        <v>16.435826408125578</v>
      </c>
      <c r="AF110" s="109"/>
    </row>
    <row r="111" spans="1:32" x14ac:dyDescent="0.25">
      <c r="S111" s="115" t="s">
        <v>22</v>
      </c>
      <c r="T111" s="115"/>
      <c r="U111" s="112"/>
      <c r="V111" s="112">
        <v>1767</v>
      </c>
      <c r="W111" s="112">
        <v>1721</v>
      </c>
      <c r="X111" s="112">
        <v>1819</v>
      </c>
      <c r="Y111" s="112">
        <v>2102</v>
      </c>
      <c r="Z111" s="112">
        <v>2080</v>
      </c>
      <c r="AB111" s="109" t="str">
        <f>TEXT(Z111,"###,###")</f>
        <v>2,080</v>
      </c>
      <c r="AD111" s="130">
        <f>Z111/($Z$4)*100</f>
        <v>27.437013586598074</v>
      </c>
      <c r="AF111" s="109"/>
    </row>
    <row r="112" spans="1:32" x14ac:dyDescent="0.25">
      <c r="S112" s="118" t="s">
        <v>53</v>
      </c>
      <c r="T112" s="118"/>
      <c r="U112" s="112"/>
      <c r="V112" s="112">
        <v>6484</v>
      </c>
      <c r="W112" s="112">
        <v>6739</v>
      </c>
      <c r="X112" s="112">
        <v>7120</v>
      </c>
      <c r="Y112" s="112">
        <v>7733</v>
      </c>
      <c r="Z112" s="112">
        <v>7579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46.37</v>
      </c>
      <c r="W118" s="131">
        <v>47.1</v>
      </c>
      <c r="X118" s="131">
        <v>47.25</v>
      </c>
      <c r="Y118" s="131">
        <v>47.24</v>
      </c>
      <c r="Z118" s="131">
        <v>47.15</v>
      </c>
      <c r="AB118" s="109" t="str">
        <f>TEXT(Z118,"##.0")</f>
        <v>47.2</v>
      </c>
    </row>
    <row r="120" spans="19:32" x14ac:dyDescent="0.25">
      <c r="S120" s="101" t="s">
        <v>97</v>
      </c>
      <c r="T120" s="112"/>
      <c r="U120" s="112"/>
      <c r="V120" s="112">
        <v>3017</v>
      </c>
      <c r="W120" s="112">
        <v>3172</v>
      </c>
      <c r="X120" s="112">
        <v>3300</v>
      </c>
      <c r="Y120" s="112">
        <v>3452</v>
      </c>
      <c r="Z120" s="112">
        <v>3518</v>
      </c>
      <c r="AB120" s="109" t="str">
        <f>TEXT(Z120,"###,###")</f>
        <v>3,518</v>
      </c>
    </row>
    <row r="121" spans="19:32" x14ac:dyDescent="0.25">
      <c r="S121" s="101" t="s">
        <v>98</v>
      </c>
      <c r="T121" s="112"/>
      <c r="U121" s="112"/>
      <c r="V121" s="112">
        <v>979</v>
      </c>
      <c r="W121" s="112">
        <v>1131</v>
      </c>
      <c r="X121" s="112">
        <v>1174</v>
      </c>
      <c r="Y121" s="112">
        <v>1198</v>
      </c>
      <c r="Z121" s="112">
        <v>1206</v>
      </c>
      <c r="AB121" s="109" t="str">
        <f>TEXT(Z121,"###,###")</f>
        <v>1,206</v>
      </c>
    </row>
    <row r="122" spans="19:32" x14ac:dyDescent="0.25">
      <c r="S122" s="101" t="s">
        <v>99</v>
      </c>
      <c r="T122" s="112"/>
      <c r="U122" s="112"/>
      <c r="V122" s="112">
        <v>578</v>
      </c>
      <c r="W122" s="112">
        <v>597</v>
      </c>
      <c r="X122" s="112">
        <v>612</v>
      </c>
      <c r="Y122" s="112">
        <v>649</v>
      </c>
      <c r="Z122" s="112">
        <v>612</v>
      </c>
      <c r="AB122" s="109" t="str">
        <f>TEXT(Z122,"###,###")</f>
        <v>612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3595</v>
      </c>
      <c r="W124" s="112">
        <v>3769</v>
      </c>
      <c r="X124" s="112">
        <v>3912</v>
      </c>
      <c r="Y124" s="112">
        <v>4101</v>
      </c>
      <c r="Z124" s="112">
        <v>4130</v>
      </c>
      <c r="AB124" s="109" t="str">
        <f>TEXT(Z124,"###,###")</f>
        <v>4,130</v>
      </c>
      <c r="AD124" s="127">
        <f>Z124/$Z$7*100</f>
        <v>77.384298294922232</v>
      </c>
    </row>
    <row r="125" spans="19:32" x14ac:dyDescent="0.25">
      <c r="S125" s="101" t="s">
        <v>101</v>
      </c>
      <c r="T125" s="112"/>
      <c r="U125" s="112"/>
      <c r="V125" s="112">
        <v>1557</v>
      </c>
      <c r="W125" s="112">
        <v>1728</v>
      </c>
      <c r="X125" s="112">
        <v>1786</v>
      </c>
      <c r="Y125" s="112">
        <v>1847</v>
      </c>
      <c r="Z125" s="112">
        <v>1818</v>
      </c>
      <c r="AB125" s="109" t="str">
        <f>TEXT(Z125,"###,###")</f>
        <v>1,818</v>
      </c>
      <c r="AD125" s="127">
        <f>Z125/$Z$7*100</f>
        <v>34.064080944350764</v>
      </c>
    </row>
    <row r="127" spans="19:32" x14ac:dyDescent="0.25">
      <c r="S127" s="101" t="s">
        <v>102</v>
      </c>
      <c r="T127" s="112"/>
      <c r="U127" s="112"/>
      <c r="V127" s="112">
        <v>2408</v>
      </c>
      <c r="W127" s="112">
        <v>2619</v>
      </c>
      <c r="X127" s="112">
        <v>2689</v>
      </c>
      <c r="Y127" s="112">
        <v>2788</v>
      </c>
      <c r="Z127" s="112">
        <v>2815</v>
      </c>
      <c r="AB127" s="109" t="str">
        <f>TEXT(Z127,"###,###")</f>
        <v>2,815</v>
      </c>
      <c r="AD127" s="127">
        <f>Z127/$Z$7*100</f>
        <v>52.744987820873149</v>
      </c>
    </row>
    <row r="128" spans="19:32" x14ac:dyDescent="0.25">
      <c r="S128" s="101" t="s">
        <v>103</v>
      </c>
      <c r="T128" s="112"/>
      <c r="U128" s="112"/>
      <c r="V128" s="112">
        <v>2165</v>
      </c>
      <c r="W128" s="112">
        <v>2280</v>
      </c>
      <c r="X128" s="112">
        <v>2387</v>
      </c>
      <c r="Y128" s="112">
        <v>2509</v>
      </c>
      <c r="Z128" s="112">
        <v>2516</v>
      </c>
      <c r="AB128" s="109" t="str">
        <f>TEXT(Z128,"###,###")</f>
        <v>2,516</v>
      </c>
      <c r="AD128" s="127">
        <f>Z128/$Z$7*100</f>
        <v>47.142589469739555</v>
      </c>
    </row>
    <row r="130" spans="19:20" x14ac:dyDescent="0.25">
      <c r="S130" s="101" t="s">
        <v>261</v>
      </c>
      <c r="T130" s="127">
        <v>65.917181937418022</v>
      </c>
    </row>
    <row r="131" spans="19:20" x14ac:dyDescent="0.25">
      <c r="S131" s="101" t="s">
        <v>262</v>
      </c>
      <c r="T131" s="127">
        <v>22.596964586846543</v>
      </c>
    </row>
    <row r="132" spans="19:20" x14ac:dyDescent="0.25">
      <c r="S132" s="101" t="s">
        <v>263</v>
      </c>
      <c r="T132" s="127">
        <v>11.467116357504215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E204BDE-D861-4518-8AB5-06DA413C67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D6B1CB70-D40B-4D29-88FF-DBC499A92CB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D5C57E4F-CCF2-4A0D-94BB-C8181985F1B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621D3FC5-43F7-42A0-87C9-F7B9699283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5666B-91BE-47F5-A7AF-E0EC98DA34EA}">
  <sheetPr codeName="Sheet17">
    <tabColor theme="4" tint="-0.249977111117893"/>
  </sheetPr>
  <dimension ref="A1:N97"/>
  <sheetViews>
    <sheetView workbookViewId="0"/>
  </sheetViews>
  <sheetFormatPr defaultRowHeight="15" x14ac:dyDescent="0.25"/>
  <cols>
    <col min="1" max="1" width="43.140625" bestFit="1" customWidth="1"/>
    <col min="2" max="2" width="14.85546875" bestFit="1" customWidth="1"/>
    <col min="3" max="3" width="16.7109375" bestFit="1" customWidth="1"/>
    <col min="4" max="8" width="14.85546875" bestFit="1" customWidth="1"/>
    <col min="9" max="9" width="7.85546875" customWidth="1"/>
    <col min="10" max="10" width="11.5703125" bestFit="1" customWidth="1"/>
    <col min="11" max="11" width="5.28515625" customWidth="1"/>
    <col min="13" max="13" width="4.28515625" customWidth="1"/>
  </cols>
  <sheetData>
    <row r="1" spans="1:14" ht="18" thickBot="1" x14ac:dyDescent="0.35">
      <c r="A1" s="50" t="str">
        <f>C3</f>
        <v>South Australia</v>
      </c>
      <c r="B1" s="50"/>
      <c r="C1" s="50"/>
      <c r="D1" s="50"/>
      <c r="E1" s="50"/>
      <c r="F1" s="50"/>
      <c r="G1" s="51">
        <f>G3</f>
        <v>4</v>
      </c>
      <c r="H1" s="51"/>
      <c r="J1" s="146" t="s">
        <v>23</v>
      </c>
      <c r="K1" s="146"/>
      <c r="L1" s="146"/>
      <c r="M1" s="146"/>
      <c r="N1" s="146"/>
    </row>
    <row r="2" spans="1:14" ht="18.75" thickTop="1" thickBot="1" x14ac:dyDescent="0.35">
      <c r="A2" s="50"/>
      <c r="B2" s="52" t="s">
        <v>88</v>
      </c>
      <c r="C2" s="52" t="s">
        <v>183</v>
      </c>
      <c r="D2" s="52" t="s">
        <v>192</v>
      </c>
      <c r="E2" s="52" t="s">
        <v>260</v>
      </c>
      <c r="F2" s="52" t="s">
        <v>266</v>
      </c>
      <c r="G2" s="52" t="s">
        <v>268</v>
      </c>
      <c r="H2" s="52" t="s">
        <v>271</v>
      </c>
      <c r="J2" s="146" t="str">
        <f>$H$2</f>
        <v>2022-23</v>
      </c>
      <c r="K2" s="146"/>
      <c r="L2" s="146"/>
      <c r="M2" s="146"/>
      <c r="N2" s="146"/>
    </row>
    <row r="3" spans="1:14" ht="16.5" thickTop="1" thickBot="1" x14ac:dyDescent="0.3">
      <c r="C3" t="s">
        <v>194</v>
      </c>
      <c r="G3" s="4">
        <v>4</v>
      </c>
      <c r="H3" s="4"/>
      <c r="J3" s="21" t="s">
        <v>24</v>
      </c>
      <c r="L3" s="22" t="s">
        <v>25</v>
      </c>
      <c r="N3" s="22" t="s">
        <v>26</v>
      </c>
    </row>
    <row r="4" spans="1:14" x14ac:dyDescent="0.25">
      <c r="A4" s="25" t="s">
        <v>27</v>
      </c>
      <c r="B4" s="32"/>
      <c r="C4" s="32"/>
      <c r="D4" s="32">
        <v>1303655</v>
      </c>
      <c r="E4" s="32">
        <v>1307317</v>
      </c>
      <c r="F4" s="32">
        <v>1377229</v>
      </c>
      <c r="G4" s="32">
        <v>1514413</v>
      </c>
      <c r="H4" s="32">
        <v>1556230</v>
      </c>
      <c r="J4" s="26" t="str">
        <f>TEXT(H4,"#,###,###")</f>
        <v>1,556,230</v>
      </c>
      <c r="L4" s="27">
        <f>H4/G4-1</f>
        <v>2.7612678971984606E-2</v>
      </c>
      <c r="N4" s="27">
        <f>H4/D4-1</f>
        <v>0.19374374355178325</v>
      </c>
    </row>
    <row r="5" spans="1:14" x14ac:dyDescent="0.25">
      <c r="A5" s="28" t="s">
        <v>4</v>
      </c>
      <c r="B5" s="32"/>
      <c r="C5" s="32"/>
      <c r="D5" s="32">
        <v>666819</v>
      </c>
      <c r="E5" s="32">
        <v>667403</v>
      </c>
      <c r="F5" s="32">
        <v>699474</v>
      </c>
      <c r="G5" s="32">
        <v>761173</v>
      </c>
      <c r="H5" s="32">
        <v>782414</v>
      </c>
      <c r="J5" s="26" t="str">
        <f>TEXT(H5,"#,###,###")</f>
        <v>782,414</v>
      </c>
      <c r="L5" s="27">
        <f t="shared" ref="L5:L9" si="0">H5/G5-1</f>
        <v>2.790561409824055E-2</v>
      </c>
      <c r="N5" s="27">
        <f t="shared" ref="N5:N8" si="1">H5/D5-1</f>
        <v>0.17335288886489431</v>
      </c>
    </row>
    <row r="6" spans="1:14" x14ac:dyDescent="0.25">
      <c r="A6" s="28" t="s">
        <v>5</v>
      </c>
      <c r="B6" s="32"/>
      <c r="C6" s="32"/>
      <c r="D6" s="32">
        <v>636838</v>
      </c>
      <c r="E6" s="32">
        <v>639919</v>
      </c>
      <c r="F6" s="32">
        <v>676814</v>
      </c>
      <c r="G6" s="32">
        <v>752279</v>
      </c>
      <c r="H6" s="32">
        <v>772805</v>
      </c>
      <c r="J6" s="26" t="str">
        <f>TEXT(H6,"#,###,###")</f>
        <v>772,805</v>
      </c>
      <c r="L6" s="27">
        <f t="shared" si="0"/>
        <v>2.728508970740906E-2</v>
      </c>
      <c r="N6" s="27">
        <f t="shared" si="1"/>
        <v>0.21350327712856321</v>
      </c>
    </row>
    <row r="7" spans="1:14" x14ac:dyDescent="0.25">
      <c r="A7" s="25" t="s">
        <v>6</v>
      </c>
      <c r="B7" s="32"/>
      <c r="C7" s="32"/>
      <c r="D7" s="32">
        <v>930210</v>
      </c>
      <c r="E7" s="32">
        <v>941301</v>
      </c>
      <c r="F7" s="32">
        <v>958761</v>
      </c>
      <c r="G7" s="32">
        <v>1001542</v>
      </c>
      <c r="H7" s="32">
        <v>1032503</v>
      </c>
      <c r="J7" s="26" t="str">
        <f>TEXT(H7,"#,###,###")</f>
        <v>1,032,503</v>
      </c>
      <c r="L7" s="27">
        <f t="shared" si="0"/>
        <v>3.0913331642607123E-2</v>
      </c>
      <c r="N7" s="27">
        <f t="shared" si="1"/>
        <v>0.1099676417153117</v>
      </c>
    </row>
    <row r="8" spans="1:14" x14ac:dyDescent="0.25">
      <c r="A8" s="25" t="s">
        <v>28</v>
      </c>
      <c r="B8" s="32"/>
      <c r="C8" s="32"/>
      <c r="D8" s="32">
        <v>43907.49</v>
      </c>
      <c r="E8" s="32">
        <v>43939.63</v>
      </c>
      <c r="F8" s="32">
        <v>45516</v>
      </c>
      <c r="G8" s="32">
        <v>45481</v>
      </c>
      <c r="H8" s="32">
        <v>47629</v>
      </c>
      <c r="J8" s="26" t="str">
        <f>TEXT(H8,"$###,###")</f>
        <v>$47,629</v>
      </c>
      <c r="L8" s="27">
        <f t="shared" si="0"/>
        <v>4.722851300543085E-2</v>
      </c>
      <c r="N8" s="27">
        <f t="shared" si="1"/>
        <v>8.4757976372596078E-2</v>
      </c>
    </row>
    <row r="9" spans="1:14" x14ac:dyDescent="0.25">
      <c r="A9" s="25" t="s">
        <v>7</v>
      </c>
      <c r="B9" s="32"/>
      <c r="C9" s="32"/>
      <c r="D9" s="32">
        <v>52682312356</v>
      </c>
      <c r="E9" s="32">
        <v>54288828019</v>
      </c>
      <c r="F9" s="32">
        <v>58136196426</v>
      </c>
      <c r="G9" s="32">
        <v>63124047860</v>
      </c>
      <c r="H9" s="32">
        <v>68103091309</v>
      </c>
      <c r="J9" s="26" t="str">
        <f>TEXT(H9/1000000000,"$#,###.0")&amp;" bil"</f>
        <v>$68.1 bil</v>
      </c>
      <c r="L9" s="27">
        <f t="shared" si="0"/>
        <v>7.8877125561446881E-2</v>
      </c>
      <c r="N9" s="27">
        <f>H9/D9-1</f>
        <v>0.29271264421338028</v>
      </c>
    </row>
    <row r="10" spans="1:14" x14ac:dyDescent="0.25">
      <c r="A10" s="25"/>
    </row>
    <row r="11" spans="1:14" x14ac:dyDescent="0.25">
      <c r="A11" s="25" t="s">
        <v>29</v>
      </c>
      <c r="B11" s="32"/>
      <c r="C11" s="32"/>
      <c r="D11" s="32">
        <v>1153311</v>
      </c>
      <c r="E11" s="32">
        <v>1153601</v>
      </c>
      <c r="F11" s="32">
        <v>1218651</v>
      </c>
      <c r="G11" s="32">
        <v>1350338</v>
      </c>
      <c r="H11" s="32">
        <v>1388442</v>
      </c>
    </row>
    <row r="12" spans="1:14" x14ac:dyDescent="0.25">
      <c r="A12" s="25" t="s">
        <v>30</v>
      </c>
      <c r="B12" s="32"/>
      <c r="C12" s="32"/>
      <c r="D12" s="32">
        <v>150340</v>
      </c>
      <c r="E12" s="32">
        <v>153719</v>
      </c>
      <c r="F12" s="32">
        <v>158578</v>
      </c>
      <c r="G12" s="32">
        <v>164071</v>
      </c>
      <c r="H12" s="32">
        <v>167789</v>
      </c>
    </row>
    <row r="13" spans="1:14" x14ac:dyDescent="0.25">
      <c r="A13" s="25"/>
      <c r="B13" s="25"/>
    </row>
    <row r="14" spans="1:14" ht="15.75" thickBot="1" x14ac:dyDescent="0.3">
      <c r="A14" s="34" t="s">
        <v>31</v>
      </c>
      <c r="B14" s="34"/>
      <c r="C14" s="21"/>
      <c r="D14" s="21"/>
      <c r="E14" s="21"/>
      <c r="F14" s="21"/>
      <c r="G14" s="21"/>
      <c r="H14" s="21"/>
      <c r="J14" s="34" t="s">
        <v>32</v>
      </c>
    </row>
    <row r="15" spans="1:14" x14ac:dyDescent="0.25">
      <c r="A15" s="38" t="s">
        <v>59</v>
      </c>
      <c r="B15" s="38"/>
      <c r="C15" s="39"/>
      <c r="D15" s="39"/>
      <c r="E15" s="39"/>
      <c r="F15" s="39"/>
      <c r="G15" s="32">
        <v>45921</v>
      </c>
      <c r="H15" s="32">
        <v>47777</v>
      </c>
      <c r="J15" s="53">
        <f t="shared" ref="J15:J34" si="2">IF(H15="np",0,H15/$H$34)</f>
        <v>3.0700415683255655E-2</v>
      </c>
    </row>
    <row r="16" spans="1:14" x14ac:dyDescent="0.25">
      <c r="A16" s="38" t="s">
        <v>60</v>
      </c>
      <c r="B16" s="38"/>
      <c r="C16" s="39"/>
      <c r="D16" s="39"/>
      <c r="E16" s="39"/>
      <c r="F16" s="39"/>
      <c r="G16" s="32">
        <v>13222</v>
      </c>
      <c r="H16" s="32">
        <v>14749</v>
      </c>
      <c r="J16" s="53">
        <f t="shared" si="2"/>
        <v>9.4773726042308576E-3</v>
      </c>
    </row>
    <row r="17" spans="1:10" x14ac:dyDescent="0.25">
      <c r="A17" s="38" t="s">
        <v>61</v>
      </c>
      <c r="B17" s="38"/>
      <c r="C17" s="39"/>
      <c r="D17" s="39"/>
      <c r="E17" s="39"/>
      <c r="F17" s="39"/>
      <c r="G17" s="32">
        <v>92403</v>
      </c>
      <c r="H17" s="32">
        <v>94673</v>
      </c>
      <c r="J17" s="53">
        <f t="shared" si="2"/>
        <v>6.0834720764821208E-2</v>
      </c>
    </row>
    <row r="18" spans="1:10" x14ac:dyDescent="0.25">
      <c r="A18" s="38" t="s">
        <v>62</v>
      </c>
      <c r="B18" s="38"/>
      <c r="C18" s="39"/>
      <c r="D18" s="39"/>
      <c r="E18" s="39"/>
      <c r="F18" s="39"/>
      <c r="G18" s="32">
        <v>11285</v>
      </c>
      <c r="H18" s="32">
        <v>11961</v>
      </c>
      <c r="J18" s="53">
        <f t="shared" si="2"/>
        <v>7.6858670905963307E-3</v>
      </c>
    </row>
    <row r="19" spans="1:10" x14ac:dyDescent="0.25">
      <c r="A19" s="38" t="s">
        <v>63</v>
      </c>
      <c r="B19" s="38"/>
      <c r="C19" s="39"/>
      <c r="D19" s="39"/>
      <c r="E19" s="39"/>
      <c r="F19" s="39"/>
      <c r="G19" s="32">
        <v>93525</v>
      </c>
      <c r="H19" s="32">
        <v>94195</v>
      </c>
      <c r="J19" s="53">
        <f t="shared" si="2"/>
        <v>6.052756881520955E-2</v>
      </c>
    </row>
    <row r="20" spans="1:10" x14ac:dyDescent="0.25">
      <c r="A20" s="38" t="s">
        <v>64</v>
      </c>
      <c r="B20" s="38"/>
      <c r="C20" s="39"/>
      <c r="D20" s="39"/>
      <c r="E20" s="39"/>
      <c r="F20" s="39"/>
      <c r="G20" s="32">
        <v>46275</v>
      </c>
      <c r="H20" s="32">
        <v>48152</v>
      </c>
      <c r="J20" s="53">
        <f t="shared" si="2"/>
        <v>3.0941382170921707E-2</v>
      </c>
    </row>
    <row r="21" spans="1:10" x14ac:dyDescent="0.25">
      <c r="A21" s="38" t="s">
        <v>65</v>
      </c>
      <c r="B21" s="38"/>
      <c r="C21" s="39"/>
      <c r="D21" s="39"/>
      <c r="E21" s="39"/>
      <c r="F21" s="39"/>
      <c r="G21" s="32">
        <v>140934</v>
      </c>
      <c r="H21" s="32">
        <v>144204</v>
      </c>
      <c r="J21" s="53">
        <f t="shared" si="2"/>
        <v>9.2662217033053537E-2</v>
      </c>
    </row>
    <row r="22" spans="1:10" x14ac:dyDescent="0.25">
      <c r="A22" s="38" t="s">
        <v>66</v>
      </c>
      <c r="B22" s="38"/>
      <c r="C22" s="39"/>
      <c r="D22" s="39"/>
      <c r="E22" s="39"/>
      <c r="F22" s="39"/>
      <c r="G22" s="32">
        <v>114951</v>
      </c>
      <c r="H22" s="32">
        <v>121512</v>
      </c>
      <c r="J22" s="53">
        <f t="shared" si="2"/>
        <v>7.8080852931405514E-2</v>
      </c>
    </row>
    <row r="23" spans="1:10" x14ac:dyDescent="0.25">
      <c r="A23" s="38" t="s">
        <v>67</v>
      </c>
      <c r="B23" s="38"/>
      <c r="C23" s="39"/>
      <c r="D23" s="39"/>
      <c r="E23" s="39"/>
      <c r="F23" s="39"/>
      <c r="G23" s="32">
        <v>59932</v>
      </c>
      <c r="H23" s="32">
        <v>62989</v>
      </c>
      <c r="J23" s="53">
        <f t="shared" si="2"/>
        <v>4.0475301577591528E-2</v>
      </c>
    </row>
    <row r="24" spans="1:10" x14ac:dyDescent="0.25">
      <c r="A24" s="38" t="s">
        <v>68</v>
      </c>
      <c r="B24" s="38"/>
      <c r="C24" s="39"/>
      <c r="D24" s="39"/>
      <c r="E24" s="39"/>
      <c r="F24" s="39"/>
      <c r="G24" s="32">
        <v>14970</v>
      </c>
      <c r="H24" s="32">
        <v>15404</v>
      </c>
      <c r="J24" s="53">
        <f t="shared" si="2"/>
        <v>9.8982607360208908E-3</v>
      </c>
    </row>
    <row r="25" spans="1:10" x14ac:dyDescent="0.25">
      <c r="A25" s="38" t="s">
        <v>69</v>
      </c>
      <c r="B25" s="38"/>
      <c r="C25" s="39"/>
      <c r="D25" s="39"/>
      <c r="E25" s="39"/>
      <c r="F25" s="39"/>
      <c r="G25" s="32">
        <v>50704</v>
      </c>
      <c r="H25" s="32">
        <v>51521</v>
      </c>
      <c r="J25" s="53">
        <f t="shared" si="2"/>
        <v>3.3106225096113502E-2</v>
      </c>
    </row>
    <row r="26" spans="1:10" x14ac:dyDescent="0.25">
      <c r="A26" s="38" t="s">
        <v>70</v>
      </c>
      <c r="B26" s="38"/>
      <c r="C26" s="39"/>
      <c r="D26" s="39"/>
      <c r="E26" s="39"/>
      <c r="F26" s="39"/>
      <c r="G26" s="32">
        <v>23690</v>
      </c>
      <c r="H26" s="32">
        <v>25642</v>
      </c>
      <c r="J26" s="53">
        <f t="shared" si="2"/>
        <v>1.6476967137954279E-2</v>
      </c>
    </row>
    <row r="27" spans="1:10" x14ac:dyDescent="0.25">
      <c r="A27" s="38" t="s">
        <v>71</v>
      </c>
      <c r="B27" s="38"/>
      <c r="C27" s="39"/>
      <c r="D27" s="39"/>
      <c r="E27" s="39"/>
      <c r="F27" s="39"/>
      <c r="G27" s="32">
        <v>99258</v>
      </c>
      <c r="H27" s="32">
        <v>101116</v>
      </c>
      <c r="J27" s="53">
        <f t="shared" si="2"/>
        <v>6.4974846311574172E-2</v>
      </c>
    </row>
    <row r="28" spans="1:10" x14ac:dyDescent="0.25">
      <c r="A28" s="38" t="s">
        <v>72</v>
      </c>
      <c r="B28" s="38"/>
      <c r="C28" s="39"/>
      <c r="D28" s="39"/>
      <c r="E28" s="39"/>
      <c r="F28" s="39"/>
      <c r="G28" s="32">
        <v>142746</v>
      </c>
      <c r="H28" s="32">
        <v>144504</v>
      </c>
      <c r="J28" s="53">
        <f t="shared" si="2"/>
        <v>9.2854990223186371E-2</v>
      </c>
    </row>
    <row r="29" spans="1:10" x14ac:dyDescent="0.25">
      <c r="A29" s="38" t="s">
        <v>73</v>
      </c>
      <c r="B29" s="38"/>
      <c r="C29" s="39"/>
      <c r="D29" s="39"/>
      <c r="E29" s="39"/>
      <c r="F29" s="39"/>
      <c r="G29" s="32">
        <v>91670</v>
      </c>
      <c r="H29" s="32">
        <v>88123</v>
      </c>
      <c r="J29" s="53">
        <f t="shared" si="2"/>
        <v>5.6625839446920866E-2</v>
      </c>
    </row>
    <row r="30" spans="1:10" x14ac:dyDescent="0.25">
      <c r="A30" s="38" t="s">
        <v>74</v>
      </c>
      <c r="B30" s="38"/>
      <c r="C30" s="39"/>
      <c r="D30" s="39"/>
      <c r="E30" s="39"/>
      <c r="F30" s="39"/>
      <c r="G30" s="32">
        <v>116256</v>
      </c>
      <c r="H30" s="32">
        <v>119523</v>
      </c>
      <c r="J30" s="53">
        <f t="shared" si="2"/>
        <v>7.680276668082478E-2</v>
      </c>
    </row>
    <row r="31" spans="1:10" x14ac:dyDescent="0.25">
      <c r="A31" s="38" t="s">
        <v>75</v>
      </c>
      <c r="B31" s="38"/>
      <c r="C31" s="39"/>
      <c r="D31" s="39"/>
      <c r="E31" s="39"/>
      <c r="F31" s="39"/>
      <c r="G31" s="32">
        <v>225400</v>
      </c>
      <c r="H31" s="32">
        <v>240697</v>
      </c>
      <c r="J31" s="53">
        <f t="shared" si="2"/>
        <v>0.15466642848468062</v>
      </c>
    </row>
    <row r="32" spans="1:10" x14ac:dyDescent="0.25">
      <c r="A32" s="38" t="str">
        <f>"Distribution of jobs per industry "&amp;"("&amp;Z2&amp;") *"</f>
        <v>Distribution of jobs per industry () *</v>
      </c>
      <c r="B32" s="38"/>
      <c r="C32" s="39"/>
      <c r="D32" s="39"/>
      <c r="E32" s="39"/>
      <c r="F32" s="39"/>
      <c r="G32" s="32">
        <v>27458</v>
      </c>
      <c r="H32" s="32">
        <v>31554</v>
      </c>
      <c r="J32" s="53">
        <f t="shared" si="2"/>
        <v>2.027588413817211E-2</v>
      </c>
    </row>
    <row r="33" spans="1:14" x14ac:dyDescent="0.25">
      <c r="A33" s="38" t="s">
        <v>77</v>
      </c>
      <c r="B33" s="38"/>
      <c r="C33" s="39"/>
      <c r="D33" s="39"/>
      <c r="E33" s="39"/>
      <c r="F33" s="39"/>
      <c r="G33" s="32">
        <v>56776</v>
      </c>
      <c r="H33" s="32">
        <v>56947</v>
      </c>
      <c r="J33" s="53">
        <f t="shared" si="2"/>
        <v>3.6592849528316131E-2</v>
      </c>
    </row>
    <row r="34" spans="1:14" ht="15.75" thickBot="1" x14ac:dyDescent="0.3">
      <c r="A34" s="40" t="s">
        <v>78</v>
      </c>
      <c r="B34" s="40"/>
      <c r="C34" s="41"/>
      <c r="D34" s="41"/>
      <c r="E34" s="41"/>
      <c r="F34" s="41"/>
      <c r="G34" s="42">
        <v>1514414</v>
      </c>
      <c r="H34" s="42">
        <v>1556233</v>
      </c>
      <c r="J34" s="43">
        <f t="shared" si="2"/>
        <v>1</v>
      </c>
    </row>
    <row r="35" spans="1:14" ht="15.75" thickTop="1" x14ac:dyDescent="0.25">
      <c r="G35" s="44"/>
      <c r="H35" s="44"/>
    </row>
    <row r="36" spans="1:14" x14ac:dyDescent="0.25">
      <c r="J36" s="87"/>
      <c r="L36" s="88"/>
      <c r="N36" s="88"/>
    </row>
    <row r="37" spans="1:14" x14ac:dyDescent="0.25">
      <c r="A37" s="25" t="s">
        <v>9</v>
      </c>
      <c r="B37" s="32"/>
      <c r="C37" s="32"/>
      <c r="D37" s="32"/>
      <c r="E37" s="32"/>
      <c r="F37" s="32"/>
      <c r="G37" s="32"/>
      <c r="H37" s="32"/>
      <c r="J37" s="26"/>
      <c r="L37" s="89"/>
      <c r="N37" s="89"/>
    </row>
    <row r="38" spans="1:14" x14ac:dyDescent="0.25">
      <c r="A38" s="25" t="s">
        <v>10</v>
      </c>
      <c r="B38" s="32"/>
      <c r="C38" s="32"/>
      <c r="D38" s="32"/>
      <c r="E38" s="32"/>
      <c r="F38" s="32"/>
      <c r="G38" s="32"/>
      <c r="H38" s="32"/>
      <c r="J38" s="26"/>
      <c r="L38" s="89"/>
      <c r="N38" s="89"/>
    </row>
    <row r="39" spans="1:14" x14ac:dyDescent="0.25">
      <c r="A39" s="25" t="s">
        <v>11</v>
      </c>
      <c r="B39" s="25"/>
      <c r="G39" s="32"/>
      <c r="H39" s="32"/>
      <c r="J39" s="26"/>
      <c r="L39" s="90"/>
      <c r="N39" s="26"/>
    </row>
    <row r="40" spans="1:14" x14ac:dyDescent="0.25">
      <c r="A40" s="25" t="s">
        <v>33</v>
      </c>
      <c r="B40" s="32"/>
      <c r="C40" s="32"/>
      <c r="D40" s="32"/>
      <c r="E40" s="32"/>
      <c r="F40" s="32"/>
      <c r="G40" s="32"/>
      <c r="H40" s="32"/>
      <c r="J40" s="26"/>
    </row>
    <row r="42" spans="1:14" x14ac:dyDescent="0.25">
      <c r="A42" s="38"/>
      <c r="B42" s="38"/>
      <c r="G42" s="44"/>
      <c r="H42" s="44"/>
    </row>
    <row r="43" spans="1:14" ht="15.75" thickBot="1" x14ac:dyDescent="0.3">
      <c r="A43" s="45" t="s">
        <v>13</v>
      </c>
      <c r="B43" s="45"/>
      <c r="J43" s="86"/>
      <c r="K43" s="87"/>
      <c r="L43" s="87"/>
      <c r="M43" s="87"/>
      <c r="N43" s="87"/>
    </row>
    <row r="44" spans="1:14" x14ac:dyDescent="0.25">
      <c r="A44" s="38" t="s">
        <v>14</v>
      </c>
      <c r="B44" s="38"/>
      <c r="C44" s="32"/>
      <c r="D44" s="32"/>
      <c r="E44" s="32"/>
      <c r="F44" s="32"/>
      <c r="G44" s="32"/>
      <c r="H44" s="32"/>
      <c r="J44" s="26"/>
      <c r="L44" s="90"/>
      <c r="N44" s="26"/>
    </row>
    <row r="45" spans="1:14" x14ac:dyDescent="0.25">
      <c r="A45" s="54" t="s">
        <v>15</v>
      </c>
      <c r="B45" s="54"/>
      <c r="C45" s="32"/>
      <c r="D45" s="32"/>
      <c r="E45" s="32"/>
      <c r="F45" s="32"/>
      <c r="G45" s="32"/>
      <c r="H45" s="32"/>
      <c r="J45" s="26"/>
      <c r="L45" s="90"/>
      <c r="N45" s="26"/>
    </row>
    <row r="46" spans="1:14" x14ac:dyDescent="0.25">
      <c r="A46" s="54" t="s">
        <v>16</v>
      </c>
      <c r="B46" s="54"/>
      <c r="C46" s="32"/>
      <c r="D46" s="32"/>
      <c r="E46" s="32"/>
      <c r="F46" s="32"/>
      <c r="G46" s="32"/>
      <c r="H46" s="32"/>
      <c r="J46" s="26"/>
      <c r="L46" s="90"/>
      <c r="N46" s="26"/>
    </row>
    <row r="47" spans="1:14" x14ac:dyDescent="0.25">
      <c r="A47" s="38" t="s">
        <v>17</v>
      </c>
      <c r="B47" s="38"/>
      <c r="C47" s="32"/>
      <c r="D47" s="32"/>
      <c r="E47" s="32"/>
      <c r="F47" s="32"/>
      <c r="G47" s="32"/>
      <c r="H47" s="32"/>
      <c r="J47" s="26"/>
      <c r="L47" s="90"/>
      <c r="N47" s="26"/>
    </row>
    <row r="48" spans="1:14" ht="15.75" thickBot="1" x14ac:dyDescent="0.3">
      <c r="A48" s="45" t="s">
        <v>18</v>
      </c>
      <c r="B48" s="45"/>
      <c r="C48" s="32"/>
      <c r="D48" s="32"/>
      <c r="E48" s="32"/>
      <c r="F48" s="32"/>
      <c r="G48" s="32"/>
      <c r="H48" s="32"/>
    </row>
    <row r="49" spans="1:14" x14ac:dyDescent="0.25">
      <c r="A49" s="38" t="s">
        <v>19</v>
      </c>
      <c r="B49" s="38"/>
      <c r="C49" s="32"/>
      <c r="D49" s="32"/>
      <c r="E49" s="32"/>
      <c r="F49" s="32"/>
      <c r="G49" s="32"/>
      <c r="H49" s="32"/>
      <c r="J49" s="26"/>
      <c r="L49" s="90"/>
      <c r="N49" s="26"/>
    </row>
    <row r="50" spans="1:14" x14ac:dyDescent="0.25">
      <c r="A50" s="38" t="s">
        <v>20</v>
      </c>
      <c r="B50" s="38"/>
      <c r="C50" s="32"/>
      <c r="D50" s="32"/>
      <c r="E50" s="32"/>
      <c r="F50" s="32"/>
      <c r="G50" s="32"/>
      <c r="H50" s="32"/>
      <c r="J50" s="26"/>
      <c r="L50" s="90"/>
      <c r="N50" s="26"/>
    </row>
    <row r="51" spans="1:14" x14ac:dyDescent="0.25">
      <c r="A51" s="38" t="s">
        <v>21</v>
      </c>
      <c r="B51" s="38"/>
      <c r="C51" s="32"/>
      <c r="D51" s="32"/>
      <c r="E51" s="32"/>
      <c r="F51" s="32"/>
      <c r="G51" s="32"/>
      <c r="H51" s="32"/>
      <c r="J51" s="26"/>
      <c r="L51" s="90"/>
      <c r="N51" s="26"/>
    </row>
    <row r="52" spans="1:14" x14ac:dyDescent="0.25">
      <c r="A52" s="38" t="s">
        <v>22</v>
      </c>
      <c r="B52" s="38"/>
      <c r="C52" s="32"/>
      <c r="D52" s="32"/>
      <c r="E52" s="32"/>
      <c r="F52" s="32"/>
      <c r="G52" s="32"/>
      <c r="H52" s="32"/>
      <c r="J52" s="26"/>
      <c r="L52" s="90"/>
      <c r="N52" s="26"/>
    </row>
    <row r="54" spans="1:14" x14ac:dyDescent="0.25">
      <c r="J54" s="87"/>
      <c r="L54" s="88"/>
      <c r="N54" s="88"/>
    </row>
    <row r="55" spans="1:14" x14ac:dyDescent="0.25">
      <c r="A55" s="38" t="s">
        <v>86</v>
      </c>
      <c r="B55" s="32"/>
      <c r="C55" s="32"/>
      <c r="D55" s="32"/>
      <c r="E55" s="32"/>
      <c r="F55" s="32"/>
      <c r="G55" s="32"/>
      <c r="H55" s="32"/>
      <c r="J55" s="26"/>
      <c r="L55" s="27"/>
      <c r="N55" s="27"/>
    </row>
    <row r="56" spans="1:14" x14ac:dyDescent="0.25">
      <c r="A56" s="38" t="s">
        <v>87</v>
      </c>
      <c r="B56" s="32"/>
      <c r="C56" s="32"/>
      <c r="D56" s="32"/>
      <c r="E56" s="32"/>
      <c r="F56" s="32"/>
      <c r="G56" s="32"/>
      <c r="H56" s="32"/>
      <c r="J56" s="26"/>
      <c r="L56" s="27"/>
      <c r="N56" s="27"/>
    </row>
    <row r="57" spans="1:14" ht="15.75" thickBot="1" x14ac:dyDescent="0.3">
      <c r="A57" s="40" t="s">
        <v>53</v>
      </c>
      <c r="B57" s="42"/>
      <c r="C57" s="42"/>
      <c r="D57" s="42"/>
      <c r="E57" s="42"/>
      <c r="F57" s="42"/>
      <c r="G57" s="42"/>
      <c r="H57" s="42"/>
    </row>
    <row r="58" spans="1:14" ht="15.75" thickTop="1" x14ac:dyDescent="0.25"/>
    <row r="97" spans="1:1" x14ac:dyDescent="0.25">
      <c r="A97" s="136" t="s">
        <v>273</v>
      </c>
    </row>
  </sheetData>
  <mergeCells count="2">
    <mergeCell ref="J1:N1"/>
    <mergeCell ref="J2:N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0AD29-020F-48CB-B345-585572D723E9}">
  <sheetPr codeName="Sheet71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112</v>
      </c>
      <c r="T1" s="99"/>
      <c r="U1" s="99"/>
      <c r="V1" s="99"/>
      <c r="W1" s="99"/>
      <c r="X1" s="99"/>
      <c r="Y1" s="100" t="s">
        <v>201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112</v>
      </c>
      <c r="Y3" s="105" t="s">
        <v>201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10.7 Barunga West,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1455</v>
      </c>
      <c r="W4" s="108">
        <v>1468</v>
      </c>
      <c r="X4" s="108">
        <v>1558</v>
      </c>
      <c r="Y4" s="108">
        <v>1772</v>
      </c>
      <c r="Z4" s="108">
        <v>1880</v>
      </c>
      <c r="AB4" s="109" t="str">
        <f>TEXT(Z4,"###,###")</f>
        <v>1,880</v>
      </c>
      <c r="AD4" s="110">
        <f>Z4/Y4-1</f>
        <v>6.0948081264108334E-2</v>
      </c>
      <c r="AF4" s="110">
        <f>Z4/V4-1</f>
        <v>0.29209621993127155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731</v>
      </c>
      <c r="W5" s="108">
        <v>746</v>
      </c>
      <c r="X5" s="108">
        <v>793</v>
      </c>
      <c r="Y5" s="108">
        <v>873</v>
      </c>
      <c r="Z5" s="108">
        <v>947</v>
      </c>
      <c r="AB5" s="109" t="str">
        <f>TEXT(Z5,"###,###")</f>
        <v>947</v>
      </c>
      <c r="AD5" s="110">
        <f t="shared" ref="AD5:AD9" si="0">Z5/Y5-1</f>
        <v>8.4765177548682624E-2</v>
      </c>
      <c r="AF5" s="110">
        <f t="shared" ref="AF5:AF9" si="1">Z5/V5-1</f>
        <v>0.29548563611491119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724</v>
      </c>
      <c r="W6" s="108">
        <v>721</v>
      </c>
      <c r="X6" s="108">
        <v>765</v>
      </c>
      <c r="Y6" s="108">
        <v>900</v>
      </c>
      <c r="Z6" s="108">
        <v>935</v>
      </c>
      <c r="AB6" s="109" t="str">
        <f>TEXT(Z6,"###,###")</f>
        <v>935</v>
      </c>
      <c r="AD6" s="110">
        <f t="shared" si="0"/>
        <v>3.8888888888888973E-2</v>
      </c>
      <c r="AF6" s="110">
        <f t="shared" si="1"/>
        <v>0.29143646408839774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1043</v>
      </c>
      <c r="W7" s="108">
        <v>1084</v>
      </c>
      <c r="X7" s="108">
        <v>1108</v>
      </c>
      <c r="Y7" s="108">
        <v>1190</v>
      </c>
      <c r="Z7" s="108">
        <v>1271</v>
      </c>
      <c r="AB7" s="109" t="str">
        <f>TEXT(Z7,"###,###")</f>
        <v>1,271</v>
      </c>
      <c r="AD7" s="110">
        <f t="shared" si="0"/>
        <v>6.8067226890756283E-2</v>
      </c>
      <c r="AF7" s="110">
        <f t="shared" si="1"/>
        <v>0.21860019175455414</v>
      </c>
    </row>
    <row r="8" spans="1:32" ht="17.25" customHeight="1" x14ac:dyDescent="0.25">
      <c r="A8" s="62" t="s">
        <v>12</v>
      </c>
      <c r="B8" s="63"/>
      <c r="C8" s="29"/>
      <c r="D8" s="64" t="str">
        <f>AB4</f>
        <v>1,880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1,271</v>
      </c>
      <c r="P8" s="65"/>
      <c r="S8" s="107" t="s">
        <v>82</v>
      </c>
      <c r="T8" s="108"/>
      <c r="U8" s="108"/>
      <c r="V8" s="108">
        <v>33956</v>
      </c>
      <c r="W8" s="108">
        <v>36876.39</v>
      </c>
      <c r="X8" s="108">
        <v>37666.5</v>
      </c>
      <c r="Y8" s="108">
        <v>35211.5</v>
      </c>
      <c r="Z8" s="108">
        <v>38606</v>
      </c>
      <c r="AB8" s="109" t="str">
        <f>TEXT(Z8,"$###,###")</f>
        <v>$38,606</v>
      </c>
      <c r="AD8" s="110">
        <f t="shared" si="0"/>
        <v>9.6403163739119391E-2</v>
      </c>
      <c r="AF8" s="110">
        <f t="shared" si="1"/>
        <v>0.13694192484391565</v>
      </c>
    </row>
    <row r="9" spans="1:32" x14ac:dyDescent="0.25">
      <c r="A9" s="30" t="s">
        <v>14</v>
      </c>
      <c r="B9" s="69"/>
      <c r="C9" s="70"/>
      <c r="D9" s="71">
        <f>AD104</f>
        <v>64.787234042553195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51.612903225806448</v>
      </c>
      <c r="P9" s="72" t="s">
        <v>83</v>
      </c>
      <c r="S9" s="107" t="s">
        <v>7</v>
      </c>
      <c r="T9" s="108"/>
      <c r="U9" s="108"/>
      <c r="V9" s="108">
        <v>51171246</v>
      </c>
      <c r="W9" s="108">
        <v>54317711</v>
      </c>
      <c r="X9" s="108">
        <v>52222257</v>
      </c>
      <c r="Y9" s="108">
        <v>69657976</v>
      </c>
      <c r="Z9" s="108">
        <v>98812744</v>
      </c>
      <c r="AB9" s="109" t="str">
        <f>TEXT(Z9/1000000,"$#,###.0")&amp;" mil"</f>
        <v>$98.8 mil</v>
      </c>
      <c r="AD9" s="110">
        <f t="shared" si="0"/>
        <v>0.41854170439864635</v>
      </c>
      <c r="AF9" s="110">
        <f t="shared" si="1"/>
        <v>0.93102087058814242</v>
      </c>
    </row>
    <row r="10" spans="1:32" x14ac:dyDescent="0.25">
      <c r="A10" s="30" t="s">
        <v>17</v>
      </c>
      <c r="B10" s="69"/>
      <c r="C10" s="70"/>
      <c r="D10" s="71">
        <f>AD105</f>
        <v>15.797872340425531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48.229740361919745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65.22423288749016</v>
      </c>
      <c r="P11" s="72" t="s">
        <v>83</v>
      </c>
      <c r="S11" s="107" t="s">
        <v>29</v>
      </c>
      <c r="T11" s="112"/>
      <c r="U11" s="112"/>
      <c r="V11" s="112">
        <v>1091</v>
      </c>
      <c r="W11" s="112">
        <v>1075</v>
      </c>
      <c r="X11" s="112">
        <v>1172</v>
      </c>
      <c r="Y11" s="112">
        <v>1373</v>
      </c>
      <c r="Z11" s="112">
        <v>1441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20.535011801730921</v>
      </c>
      <c r="P12" s="72" t="s">
        <v>83</v>
      </c>
      <c r="S12" s="107" t="s">
        <v>30</v>
      </c>
      <c r="T12" s="112"/>
      <c r="U12" s="112"/>
      <c r="V12" s="112">
        <v>362</v>
      </c>
      <c r="W12" s="112">
        <v>391</v>
      </c>
      <c r="X12" s="112">
        <v>386</v>
      </c>
      <c r="Y12" s="112">
        <v>396</v>
      </c>
      <c r="Z12" s="112">
        <v>440</v>
      </c>
    </row>
    <row r="13" spans="1:32" ht="15" customHeight="1" x14ac:dyDescent="0.25">
      <c r="A13" s="30" t="s">
        <v>19</v>
      </c>
      <c r="B13" s="70"/>
      <c r="C13" s="70"/>
      <c r="D13" s="71">
        <f>AD108</f>
        <v>17.872340425531917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14.083398898505115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12.5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47.0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22.553191489361701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16.430817610062892</v>
      </c>
      <c r="P15" s="72" t="s">
        <v>83</v>
      </c>
      <c r="S15" s="115" t="s">
        <v>59</v>
      </c>
      <c r="T15" s="115"/>
      <c r="U15" s="116"/>
      <c r="V15" s="116">
        <v>146</v>
      </c>
      <c r="W15" s="116">
        <v>146</v>
      </c>
      <c r="X15" s="116">
        <v>172</v>
      </c>
      <c r="Y15" s="112">
        <v>185</v>
      </c>
      <c r="Z15" s="112">
        <v>201</v>
      </c>
      <c r="AB15" s="117">
        <f t="shared" ref="AB15:AB34" si="2">IF(Z15="np",0,Z15/$Z$34)</f>
        <v>0.10663129973474801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28.138297872340424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83.569182389937097</v>
      </c>
      <c r="P16" s="37" t="s">
        <v>83</v>
      </c>
      <c r="S16" s="115" t="s">
        <v>60</v>
      </c>
      <c r="T16" s="115"/>
      <c r="U16" s="116"/>
      <c r="V16" s="116">
        <v>16</v>
      </c>
      <c r="W16" s="116">
        <v>17</v>
      </c>
      <c r="X16" s="116">
        <v>17</v>
      </c>
      <c r="Y16" s="112">
        <v>15</v>
      </c>
      <c r="Z16" s="112">
        <v>20</v>
      </c>
      <c r="AB16" s="117">
        <f t="shared" si="2"/>
        <v>1.0610079575596816E-2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60</v>
      </c>
      <c r="W17" s="116">
        <v>51</v>
      </c>
      <c r="X17" s="116">
        <v>60</v>
      </c>
      <c r="Y17" s="112">
        <v>63</v>
      </c>
      <c r="Z17" s="112">
        <v>72</v>
      </c>
      <c r="AB17" s="117">
        <f t="shared" si="2"/>
        <v>3.8196286472148538E-2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12</v>
      </c>
      <c r="W18" s="116">
        <v>14</v>
      </c>
      <c r="X18" s="116">
        <v>16</v>
      </c>
      <c r="Y18" s="112">
        <v>13</v>
      </c>
      <c r="Z18" s="112">
        <v>19</v>
      </c>
      <c r="AB18" s="117">
        <f t="shared" si="2"/>
        <v>1.0079575596816976E-2</v>
      </c>
    </row>
    <row r="19" spans="1:28" x14ac:dyDescent="0.25">
      <c r="A19" s="61" t="str">
        <f>$S$1&amp;" ("&amp;$V$2&amp;" to "&amp;$Z$2&amp;")"</f>
        <v>Barunga West (2018-19 to 2022-23)</v>
      </c>
      <c r="B19" s="61"/>
      <c r="C19" s="61"/>
      <c r="D19" s="61"/>
      <c r="E19" s="61"/>
      <c r="F19" s="61"/>
      <c r="G19" s="61" t="str">
        <f>$S$1&amp;" ("&amp;$V$2&amp;" to "&amp;$Z$2&amp;")"</f>
        <v>Barunga West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66</v>
      </c>
      <c r="W19" s="116">
        <v>67</v>
      </c>
      <c r="X19" s="116">
        <v>66</v>
      </c>
      <c r="Y19" s="112">
        <v>67</v>
      </c>
      <c r="Z19" s="112">
        <v>82</v>
      </c>
      <c r="AB19" s="117">
        <f t="shared" si="2"/>
        <v>4.3501326259946953E-2</v>
      </c>
    </row>
    <row r="20" spans="1:28" x14ac:dyDescent="0.25">
      <c r="S20" s="115" t="s">
        <v>64</v>
      </c>
      <c r="T20" s="115"/>
      <c r="U20" s="116"/>
      <c r="V20" s="116">
        <v>33</v>
      </c>
      <c r="W20" s="116">
        <v>38</v>
      </c>
      <c r="X20" s="116">
        <v>37</v>
      </c>
      <c r="Y20" s="112">
        <v>35</v>
      </c>
      <c r="Z20" s="112">
        <v>79</v>
      </c>
      <c r="AB20" s="117">
        <f t="shared" si="2"/>
        <v>4.1909814323607429E-2</v>
      </c>
    </row>
    <row r="21" spans="1:28" x14ac:dyDescent="0.25">
      <c r="S21" s="115" t="s">
        <v>65</v>
      </c>
      <c r="T21" s="115"/>
      <c r="U21" s="116"/>
      <c r="V21" s="116">
        <v>77</v>
      </c>
      <c r="W21" s="116">
        <v>81</v>
      </c>
      <c r="X21" s="116">
        <v>95</v>
      </c>
      <c r="Y21" s="112">
        <v>118</v>
      </c>
      <c r="Z21" s="112">
        <v>100</v>
      </c>
      <c r="AB21" s="117">
        <f t="shared" si="2"/>
        <v>5.3050397877984087E-2</v>
      </c>
    </row>
    <row r="22" spans="1:28" x14ac:dyDescent="0.25">
      <c r="S22" s="115" t="s">
        <v>66</v>
      </c>
      <c r="T22" s="115"/>
      <c r="U22" s="116"/>
      <c r="V22" s="116">
        <v>80</v>
      </c>
      <c r="W22" s="116">
        <v>84</v>
      </c>
      <c r="X22" s="116">
        <v>115</v>
      </c>
      <c r="Y22" s="112">
        <v>138</v>
      </c>
      <c r="Z22" s="112">
        <v>117</v>
      </c>
      <c r="AB22" s="117">
        <f t="shared" si="2"/>
        <v>6.2068965517241378E-2</v>
      </c>
    </row>
    <row r="23" spans="1:28" x14ac:dyDescent="0.25">
      <c r="S23" s="115" t="s">
        <v>67</v>
      </c>
      <c r="T23" s="115"/>
      <c r="U23" s="116"/>
      <c r="V23" s="116">
        <v>84</v>
      </c>
      <c r="W23" s="116">
        <v>84</v>
      </c>
      <c r="X23" s="116">
        <v>90</v>
      </c>
      <c r="Y23" s="112">
        <v>104</v>
      </c>
      <c r="Z23" s="112">
        <v>113</v>
      </c>
      <c r="AB23" s="117">
        <f t="shared" si="2"/>
        <v>5.9946949602122018E-2</v>
      </c>
    </row>
    <row r="24" spans="1:28" x14ac:dyDescent="0.25">
      <c r="S24" s="115" t="s">
        <v>68</v>
      </c>
      <c r="T24" s="115"/>
      <c r="U24" s="116"/>
      <c r="V24" s="116">
        <v>10</v>
      </c>
      <c r="W24" s="116">
        <v>5</v>
      </c>
      <c r="X24" s="116">
        <v>4</v>
      </c>
      <c r="Y24" s="112">
        <v>6</v>
      </c>
      <c r="Z24" s="112">
        <v>5</v>
      </c>
      <c r="AB24" s="117">
        <f t="shared" si="2"/>
        <v>2.6525198938992041E-3</v>
      </c>
    </row>
    <row r="25" spans="1:28" x14ac:dyDescent="0.25">
      <c r="S25" s="115" t="s">
        <v>69</v>
      </c>
      <c r="T25" s="115"/>
      <c r="U25" s="116"/>
      <c r="V25" s="116">
        <v>30</v>
      </c>
      <c r="W25" s="116">
        <v>23</v>
      </c>
      <c r="X25" s="116">
        <v>28</v>
      </c>
      <c r="Y25" s="112">
        <v>31</v>
      </c>
      <c r="Z25" s="112">
        <v>54</v>
      </c>
      <c r="AB25" s="117">
        <f t="shared" si="2"/>
        <v>2.8647214854111407E-2</v>
      </c>
    </row>
    <row r="26" spans="1:28" x14ac:dyDescent="0.25">
      <c r="S26" s="115" t="s">
        <v>70</v>
      </c>
      <c r="T26" s="115"/>
      <c r="U26" s="116"/>
      <c r="V26" s="116">
        <v>32</v>
      </c>
      <c r="W26" s="116">
        <v>27</v>
      </c>
      <c r="X26" s="116">
        <v>30</v>
      </c>
      <c r="Y26" s="112">
        <v>29</v>
      </c>
      <c r="Z26" s="112">
        <v>33</v>
      </c>
      <c r="AB26" s="117">
        <f t="shared" si="2"/>
        <v>1.7506631299734749E-2</v>
      </c>
    </row>
    <row r="27" spans="1:28" x14ac:dyDescent="0.25">
      <c r="S27" s="115" t="s">
        <v>71</v>
      </c>
      <c r="T27" s="115"/>
      <c r="U27" s="116"/>
      <c r="V27" s="116">
        <v>47</v>
      </c>
      <c r="W27" s="116">
        <v>47</v>
      </c>
      <c r="X27" s="116">
        <v>43</v>
      </c>
      <c r="Y27" s="112">
        <v>59</v>
      </c>
      <c r="Z27" s="112">
        <v>61</v>
      </c>
      <c r="AB27" s="117">
        <f t="shared" si="2"/>
        <v>3.2360742705570295E-2</v>
      </c>
    </row>
    <row r="28" spans="1:28" x14ac:dyDescent="0.25">
      <c r="S28" s="115" t="s">
        <v>72</v>
      </c>
      <c r="T28" s="115"/>
      <c r="U28" s="116"/>
      <c r="V28" s="116">
        <v>86</v>
      </c>
      <c r="W28" s="116">
        <v>81</v>
      </c>
      <c r="X28" s="116">
        <v>71</v>
      </c>
      <c r="Y28" s="112">
        <v>110</v>
      </c>
      <c r="Z28" s="112">
        <v>110</v>
      </c>
      <c r="AB28" s="117">
        <f t="shared" si="2"/>
        <v>5.8355437665782495E-2</v>
      </c>
    </row>
    <row r="29" spans="1:28" x14ac:dyDescent="0.25">
      <c r="S29" s="115" t="s">
        <v>73</v>
      </c>
      <c r="T29" s="115"/>
      <c r="U29" s="116"/>
      <c r="V29" s="116">
        <v>69</v>
      </c>
      <c r="W29" s="116">
        <v>57</v>
      </c>
      <c r="X29" s="116">
        <v>61</v>
      </c>
      <c r="Y29" s="112">
        <v>99</v>
      </c>
      <c r="Z29" s="112">
        <v>78</v>
      </c>
      <c r="AB29" s="117">
        <f t="shared" si="2"/>
        <v>4.1379310344827586E-2</v>
      </c>
    </row>
    <row r="30" spans="1:28" x14ac:dyDescent="0.25">
      <c r="S30" s="115" t="s">
        <v>74</v>
      </c>
      <c r="T30" s="115"/>
      <c r="U30" s="116"/>
      <c r="V30" s="116">
        <v>103</v>
      </c>
      <c r="W30" s="116">
        <v>122</v>
      </c>
      <c r="X30" s="116">
        <v>118</v>
      </c>
      <c r="Y30" s="112">
        <v>138</v>
      </c>
      <c r="Z30" s="112">
        <v>142</v>
      </c>
      <c r="AB30" s="117">
        <f t="shared" si="2"/>
        <v>7.5331564986737404E-2</v>
      </c>
    </row>
    <row r="31" spans="1:28" x14ac:dyDescent="0.25">
      <c r="S31" s="115" t="s">
        <v>75</v>
      </c>
      <c r="T31" s="115"/>
      <c r="U31" s="116"/>
      <c r="V31" s="116">
        <v>201</v>
      </c>
      <c r="W31" s="116">
        <v>208</v>
      </c>
      <c r="X31" s="116">
        <v>223</v>
      </c>
      <c r="Y31" s="112">
        <v>253</v>
      </c>
      <c r="Z31" s="112">
        <v>275</v>
      </c>
      <c r="AB31" s="117">
        <f t="shared" si="2"/>
        <v>0.14588859416445624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9</v>
      </c>
      <c r="W32" s="116">
        <v>11</v>
      </c>
      <c r="X32" s="116">
        <v>11</v>
      </c>
      <c r="Y32" s="112">
        <v>15</v>
      </c>
      <c r="Z32" s="112">
        <v>18</v>
      </c>
      <c r="AB32" s="117">
        <f t="shared" si="2"/>
        <v>9.5490716180371346E-3</v>
      </c>
    </row>
    <row r="33" spans="19:32" x14ac:dyDescent="0.25">
      <c r="S33" s="115" t="s">
        <v>77</v>
      </c>
      <c r="T33" s="115"/>
      <c r="U33" s="116"/>
      <c r="V33" s="116">
        <v>44</v>
      </c>
      <c r="W33" s="116">
        <v>45</v>
      </c>
      <c r="X33" s="116">
        <v>45</v>
      </c>
      <c r="Y33" s="112">
        <v>48</v>
      </c>
      <c r="Z33" s="112">
        <v>46</v>
      </c>
      <c r="AB33" s="117">
        <f t="shared" si="2"/>
        <v>2.440318302387268E-2</v>
      </c>
    </row>
    <row r="34" spans="19:32" x14ac:dyDescent="0.25">
      <c r="S34" s="118" t="s">
        <v>53</v>
      </c>
      <c r="T34" s="118"/>
      <c r="U34" s="119"/>
      <c r="V34" s="119">
        <v>1455</v>
      </c>
      <c r="W34" s="119">
        <v>1466</v>
      </c>
      <c r="X34" s="119">
        <v>1558</v>
      </c>
      <c r="Y34" s="120">
        <v>1775</v>
      </c>
      <c r="Z34" s="120">
        <v>1885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904</v>
      </c>
      <c r="W37" s="112">
        <v>948</v>
      </c>
      <c r="X37" s="112">
        <v>958</v>
      </c>
      <c r="Y37" s="112">
        <v>979</v>
      </c>
      <c r="Z37" s="112">
        <v>1063</v>
      </c>
      <c r="AB37" s="132">
        <f>Z37/Z40*100</f>
        <v>83.569182389937097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135</v>
      </c>
      <c r="W38" s="112">
        <v>139</v>
      </c>
      <c r="X38" s="112">
        <v>153</v>
      </c>
      <c r="Y38" s="112">
        <v>209</v>
      </c>
      <c r="Z38" s="112">
        <v>209</v>
      </c>
      <c r="AB38" s="132">
        <f>Z38/Z40*100</f>
        <v>16.430817610062892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1039</v>
      </c>
      <c r="W40" s="112">
        <v>1087</v>
      </c>
      <c r="X40" s="112">
        <v>1111</v>
      </c>
      <c r="Y40" s="112">
        <v>1188</v>
      </c>
      <c r="Z40" s="112">
        <v>1272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0</v>
      </c>
      <c r="W44" s="112">
        <v>0</v>
      </c>
      <c r="X44" s="112">
        <v>2</v>
      </c>
      <c r="Y44" s="112">
        <v>0</v>
      </c>
      <c r="Z44" s="112">
        <v>0</v>
      </c>
    </row>
    <row r="45" spans="19:32" x14ac:dyDescent="0.25">
      <c r="S45" s="115" t="s">
        <v>37</v>
      </c>
      <c r="T45" s="115"/>
      <c r="U45" s="112"/>
      <c r="V45" s="112">
        <v>18</v>
      </c>
      <c r="W45" s="112">
        <v>20</v>
      </c>
      <c r="X45" s="112">
        <v>15</v>
      </c>
      <c r="Y45" s="112">
        <v>14</v>
      </c>
      <c r="Z45" s="112">
        <v>41</v>
      </c>
    </row>
    <row r="46" spans="19:32" x14ac:dyDescent="0.25">
      <c r="S46" s="115" t="s">
        <v>38</v>
      </c>
      <c r="T46" s="115"/>
      <c r="U46" s="112"/>
      <c r="V46" s="112">
        <v>54</v>
      </c>
      <c r="W46" s="112">
        <v>49</v>
      </c>
      <c r="X46" s="112">
        <v>50</v>
      </c>
      <c r="Y46" s="112">
        <v>54</v>
      </c>
      <c r="Z46" s="112">
        <v>58</v>
      </c>
    </row>
    <row r="47" spans="19:32" x14ac:dyDescent="0.25">
      <c r="S47" s="115" t="s">
        <v>39</v>
      </c>
      <c r="T47" s="115"/>
      <c r="U47" s="112"/>
      <c r="V47" s="112">
        <v>53</v>
      </c>
      <c r="W47" s="112">
        <v>59</v>
      </c>
      <c r="X47" s="112">
        <v>68</v>
      </c>
      <c r="Y47" s="112">
        <v>83</v>
      </c>
      <c r="Z47" s="112">
        <v>66</v>
      </c>
    </row>
    <row r="48" spans="19:32" x14ac:dyDescent="0.25">
      <c r="S48" s="115" t="s">
        <v>40</v>
      </c>
      <c r="T48" s="115"/>
      <c r="U48" s="112"/>
      <c r="V48" s="112">
        <v>67</v>
      </c>
      <c r="W48" s="112">
        <v>58</v>
      </c>
      <c r="X48" s="112">
        <v>49</v>
      </c>
      <c r="Y48" s="112">
        <v>62</v>
      </c>
      <c r="Z48" s="112">
        <v>77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38</v>
      </c>
      <c r="W49" s="112">
        <v>50</v>
      </c>
      <c r="X49" s="112">
        <v>81</v>
      </c>
      <c r="Y49" s="112">
        <v>78</v>
      </c>
      <c r="Z49" s="112">
        <v>93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Barunga West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49</v>
      </c>
      <c r="W50" s="112">
        <v>38</v>
      </c>
      <c r="X50" s="112">
        <v>38</v>
      </c>
      <c r="Y50" s="112">
        <v>55</v>
      </c>
      <c r="Z50" s="112">
        <v>55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43</v>
      </c>
      <c r="W51" s="112">
        <v>42</v>
      </c>
      <c r="X51" s="112">
        <v>49</v>
      </c>
      <c r="Y51" s="112">
        <v>42</v>
      </c>
      <c r="Z51" s="112">
        <v>54</v>
      </c>
    </row>
    <row r="52" spans="1:26" ht="15" customHeight="1" x14ac:dyDescent="0.25">
      <c r="S52" s="115" t="s">
        <v>44</v>
      </c>
      <c r="T52" s="115"/>
      <c r="U52" s="112"/>
      <c r="V52" s="112">
        <v>66</v>
      </c>
      <c r="W52" s="112">
        <v>70</v>
      </c>
      <c r="X52" s="112">
        <v>61</v>
      </c>
      <c r="Y52" s="112">
        <v>53</v>
      </c>
      <c r="Z52" s="112">
        <v>52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81</v>
      </c>
      <c r="W53" s="112">
        <v>88</v>
      </c>
      <c r="X53" s="112">
        <v>74</v>
      </c>
      <c r="Y53" s="112">
        <v>90</v>
      </c>
      <c r="Z53" s="112">
        <v>91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99</v>
      </c>
      <c r="W54" s="112">
        <v>101</v>
      </c>
      <c r="X54" s="112">
        <v>98</v>
      </c>
      <c r="Y54" s="112">
        <v>111</v>
      </c>
      <c r="Z54" s="112">
        <v>105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85</v>
      </c>
      <c r="W55" s="112">
        <v>88</v>
      </c>
      <c r="X55" s="112">
        <v>115</v>
      </c>
      <c r="Y55" s="112">
        <v>122</v>
      </c>
      <c r="Z55" s="112">
        <v>133</v>
      </c>
    </row>
    <row r="56" spans="1:26" ht="15" customHeight="1" x14ac:dyDescent="0.25">
      <c r="S56" s="115" t="s">
        <v>48</v>
      </c>
      <c r="T56" s="115"/>
      <c r="U56" s="112"/>
      <c r="V56" s="112">
        <v>48</v>
      </c>
      <c r="W56" s="112">
        <v>55</v>
      </c>
      <c r="X56" s="112">
        <v>50</v>
      </c>
      <c r="Y56" s="112">
        <v>57</v>
      </c>
      <c r="Z56" s="112">
        <v>60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17</v>
      </c>
      <c r="W57" s="112">
        <v>21</v>
      </c>
      <c r="X57" s="112">
        <v>24</v>
      </c>
      <c r="Y57" s="112">
        <v>29</v>
      </c>
      <c r="Z57" s="112">
        <v>38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5</v>
      </c>
      <c r="W58" s="112">
        <v>6</v>
      </c>
      <c r="X58" s="112">
        <v>8</v>
      </c>
      <c r="Y58" s="112">
        <v>11</v>
      </c>
      <c r="Z58" s="112">
        <v>9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7</v>
      </c>
      <c r="W59" s="112">
        <v>6</v>
      </c>
      <c r="X59" s="112">
        <v>2</v>
      </c>
      <c r="Y59" s="112">
        <v>4</v>
      </c>
      <c r="Z59" s="112">
        <v>4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6</v>
      </c>
      <c r="W60" s="112">
        <v>7</v>
      </c>
      <c r="X60" s="112">
        <v>9</v>
      </c>
      <c r="Y60" s="112">
        <v>5</v>
      </c>
      <c r="Z60" s="112">
        <v>7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731</v>
      </c>
      <c r="W61" s="112">
        <v>746</v>
      </c>
      <c r="X61" s="112">
        <v>793</v>
      </c>
      <c r="Y61" s="112">
        <v>871</v>
      </c>
      <c r="Z61" s="112">
        <v>947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0</v>
      </c>
      <c r="W63" s="112">
        <v>0</v>
      </c>
      <c r="X63" s="112">
        <v>8</v>
      </c>
      <c r="Y63" s="112">
        <v>3</v>
      </c>
      <c r="Z63" s="112">
        <v>5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14</v>
      </c>
      <c r="W64" s="112">
        <v>17</v>
      </c>
      <c r="X64" s="112">
        <v>24</v>
      </c>
      <c r="Y64" s="112">
        <v>28</v>
      </c>
      <c r="Z64" s="112">
        <v>30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Barunga West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55</v>
      </c>
      <c r="W65" s="112">
        <v>37</v>
      </c>
      <c r="X65" s="112">
        <v>40</v>
      </c>
      <c r="Y65" s="112">
        <v>50</v>
      </c>
      <c r="Z65" s="112">
        <v>69</v>
      </c>
    </row>
    <row r="66" spans="1:26" x14ac:dyDescent="0.25">
      <c r="S66" s="115" t="s">
        <v>39</v>
      </c>
      <c r="T66" s="115"/>
      <c r="U66" s="112"/>
      <c r="V66" s="112">
        <v>56</v>
      </c>
      <c r="W66" s="112">
        <v>60</v>
      </c>
      <c r="X66" s="112">
        <v>44</v>
      </c>
      <c r="Y66" s="112">
        <v>66</v>
      </c>
      <c r="Z66" s="112">
        <v>74</v>
      </c>
    </row>
    <row r="67" spans="1:26" x14ac:dyDescent="0.25">
      <c r="S67" s="115" t="s">
        <v>40</v>
      </c>
      <c r="T67" s="115"/>
      <c r="U67" s="112"/>
      <c r="V67" s="112">
        <v>25</v>
      </c>
      <c r="W67" s="112">
        <v>40</v>
      </c>
      <c r="X67" s="112">
        <v>50</v>
      </c>
      <c r="Y67" s="112">
        <v>65</v>
      </c>
      <c r="Z67" s="112">
        <v>55</v>
      </c>
    </row>
    <row r="68" spans="1:26" x14ac:dyDescent="0.25">
      <c r="S68" s="115" t="s">
        <v>41</v>
      </c>
      <c r="T68" s="115"/>
      <c r="U68" s="112"/>
      <c r="V68" s="112">
        <v>49</v>
      </c>
      <c r="W68" s="112">
        <v>41</v>
      </c>
      <c r="X68" s="112">
        <v>42</v>
      </c>
      <c r="Y68" s="112">
        <v>55</v>
      </c>
      <c r="Z68" s="112">
        <v>72</v>
      </c>
    </row>
    <row r="69" spans="1:26" x14ac:dyDescent="0.25">
      <c r="S69" s="115" t="s">
        <v>42</v>
      </c>
      <c r="T69" s="115"/>
      <c r="U69" s="112"/>
      <c r="V69" s="112">
        <v>48</v>
      </c>
      <c r="W69" s="112">
        <v>52</v>
      </c>
      <c r="X69" s="112">
        <v>56</v>
      </c>
      <c r="Y69" s="112">
        <v>68</v>
      </c>
      <c r="Z69" s="112">
        <v>67</v>
      </c>
    </row>
    <row r="70" spans="1:26" x14ac:dyDescent="0.25">
      <c r="S70" s="115" t="s">
        <v>43</v>
      </c>
      <c r="T70" s="115"/>
      <c r="U70" s="112"/>
      <c r="V70" s="112">
        <v>47</v>
      </c>
      <c r="W70" s="112">
        <v>29</v>
      </c>
      <c r="X70" s="112">
        <v>42</v>
      </c>
      <c r="Y70" s="112">
        <v>51</v>
      </c>
      <c r="Z70" s="112">
        <v>60</v>
      </c>
    </row>
    <row r="71" spans="1:26" x14ac:dyDescent="0.25">
      <c r="S71" s="115" t="s">
        <v>44</v>
      </c>
      <c r="T71" s="115"/>
      <c r="U71" s="112"/>
      <c r="V71" s="112">
        <v>83</v>
      </c>
      <c r="W71" s="112">
        <v>76</v>
      </c>
      <c r="X71" s="112">
        <v>84</v>
      </c>
      <c r="Y71" s="112">
        <v>80</v>
      </c>
      <c r="Z71" s="112">
        <v>74</v>
      </c>
    </row>
    <row r="72" spans="1:26" x14ac:dyDescent="0.25">
      <c r="S72" s="115" t="s">
        <v>45</v>
      </c>
      <c r="T72" s="115"/>
      <c r="U72" s="112"/>
      <c r="V72" s="112">
        <v>95</v>
      </c>
      <c r="W72" s="112">
        <v>94</v>
      </c>
      <c r="X72" s="112">
        <v>96</v>
      </c>
      <c r="Y72" s="112">
        <v>108</v>
      </c>
      <c r="Z72" s="112">
        <v>109</v>
      </c>
    </row>
    <row r="73" spans="1:26" x14ac:dyDescent="0.25">
      <c r="S73" s="115" t="s">
        <v>46</v>
      </c>
      <c r="T73" s="115"/>
      <c r="U73" s="112"/>
      <c r="V73" s="112">
        <v>101</v>
      </c>
      <c r="W73" s="112">
        <v>116</v>
      </c>
      <c r="X73" s="112">
        <v>104</v>
      </c>
      <c r="Y73" s="112">
        <v>110</v>
      </c>
      <c r="Z73" s="112">
        <v>111</v>
      </c>
    </row>
    <row r="74" spans="1:26" x14ac:dyDescent="0.25">
      <c r="S74" s="115" t="s">
        <v>47</v>
      </c>
      <c r="T74" s="115"/>
      <c r="U74" s="112"/>
      <c r="V74" s="112">
        <v>73</v>
      </c>
      <c r="W74" s="112">
        <v>78</v>
      </c>
      <c r="X74" s="112">
        <v>88</v>
      </c>
      <c r="Y74" s="112">
        <v>105</v>
      </c>
      <c r="Z74" s="112">
        <v>121</v>
      </c>
    </row>
    <row r="75" spans="1:26" x14ac:dyDescent="0.25">
      <c r="S75" s="115" t="s">
        <v>48</v>
      </c>
      <c r="T75" s="115"/>
      <c r="U75" s="112"/>
      <c r="V75" s="112">
        <v>40</v>
      </c>
      <c r="W75" s="112">
        <v>45</v>
      </c>
      <c r="X75" s="112">
        <v>50</v>
      </c>
      <c r="Y75" s="112">
        <v>62</v>
      </c>
      <c r="Z75" s="112">
        <v>51</v>
      </c>
    </row>
    <row r="76" spans="1:26" x14ac:dyDescent="0.25">
      <c r="S76" s="115" t="s">
        <v>49</v>
      </c>
      <c r="T76" s="115"/>
      <c r="U76" s="112"/>
      <c r="V76" s="112">
        <v>20</v>
      </c>
      <c r="W76" s="112">
        <v>16</v>
      </c>
      <c r="X76" s="112">
        <v>16</v>
      </c>
      <c r="Y76" s="112">
        <v>17</v>
      </c>
      <c r="Z76" s="112">
        <v>20</v>
      </c>
    </row>
    <row r="77" spans="1:26" x14ac:dyDescent="0.25">
      <c r="S77" s="115" t="s">
        <v>50</v>
      </c>
      <c r="T77" s="115"/>
      <c r="U77" s="112"/>
      <c r="V77" s="112">
        <v>6</v>
      </c>
      <c r="W77" s="112">
        <v>5</v>
      </c>
      <c r="X77" s="112">
        <v>7</v>
      </c>
      <c r="Y77" s="112">
        <v>12</v>
      </c>
      <c r="Z77" s="112">
        <v>13</v>
      </c>
    </row>
    <row r="78" spans="1:26" x14ac:dyDescent="0.25">
      <c r="S78" s="115" t="s">
        <v>51</v>
      </c>
      <c r="T78" s="115"/>
      <c r="U78" s="112"/>
      <c r="V78" s="112">
        <v>8</v>
      </c>
      <c r="W78" s="112">
        <v>10</v>
      </c>
      <c r="X78" s="112">
        <v>10</v>
      </c>
      <c r="Y78" s="112">
        <v>8</v>
      </c>
      <c r="Z78" s="112">
        <v>5</v>
      </c>
    </row>
    <row r="79" spans="1:26" x14ac:dyDescent="0.25">
      <c r="S79" s="115" t="s">
        <v>52</v>
      </c>
      <c r="T79" s="115"/>
      <c r="U79" s="112"/>
      <c r="V79" s="112">
        <v>8</v>
      </c>
      <c r="W79" s="112">
        <v>4</v>
      </c>
      <c r="X79" s="112">
        <v>4</v>
      </c>
      <c r="Y79" s="112">
        <v>9</v>
      </c>
      <c r="Z79" s="112">
        <v>7</v>
      </c>
    </row>
    <row r="80" spans="1:26" x14ac:dyDescent="0.25">
      <c r="S80" s="118" t="s">
        <v>53</v>
      </c>
      <c r="T80" s="118"/>
      <c r="U80" s="112"/>
      <c r="V80" s="112">
        <v>725</v>
      </c>
      <c r="W80" s="112">
        <v>719</v>
      </c>
      <c r="X80" s="112">
        <v>765</v>
      </c>
      <c r="Y80" s="112">
        <v>898</v>
      </c>
      <c r="Z80" s="112">
        <v>936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Barunga West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37</v>
      </c>
      <c r="W83" s="112">
        <v>36</v>
      </c>
      <c r="X83" s="112">
        <v>38</v>
      </c>
      <c r="Y83" s="112">
        <v>46</v>
      </c>
      <c r="Z83" s="112">
        <v>60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30</v>
      </c>
      <c r="W84" s="112">
        <v>37</v>
      </c>
      <c r="X84" s="112">
        <v>34</v>
      </c>
      <c r="Y84" s="112">
        <v>51</v>
      </c>
      <c r="Z84" s="112">
        <v>50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76</v>
      </c>
      <c r="W85" s="112">
        <v>78</v>
      </c>
      <c r="X85" s="112">
        <v>79</v>
      </c>
      <c r="Y85" s="112">
        <v>74</v>
      </c>
      <c r="Z85" s="112">
        <v>81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1,880</v>
      </c>
      <c r="D86" s="94">
        <f t="shared" ref="D86:D91" si="4">AD4</f>
        <v>6.0948081264108334E-2</v>
      </c>
      <c r="E86" s="95">
        <f t="shared" ref="E86:E91" si="5">AD4</f>
        <v>6.0948081264108334E-2</v>
      </c>
      <c r="F86" s="94">
        <f t="shared" ref="F86:F91" si="6">AF4</f>
        <v>0.29209621993127155</v>
      </c>
      <c r="G86" s="95">
        <f t="shared" ref="G86:G91" si="7">AF4</f>
        <v>0.29209621993127155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15</v>
      </c>
      <c r="W86" s="112">
        <v>15</v>
      </c>
      <c r="X86" s="112">
        <v>19</v>
      </c>
      <c r="Y86" s="112">
        <v>18</v>
      </c>
      <c r="Z86" s="112">
        <v>32</v>
      </c>
    </row>
    <row r="87" spans="1:30" ht="15" customHeight="1" x14ac:dyDescent="0.25">
      <c r="A87" s="96" t="s">
        <v>4</v>
      </c>
      <c r="B87" s="49"/>
      <c r="C87" s="97" t="str">
        <f t="shared" si="3"/>
        <v>947</v>
      </c>
      <c r="D87" s="94">
        <f t="shared" si="4"/>
        <v>8.4765177548682624E-2</v>
      </c>
      <c r="E87" s="95">
        <f t="shared" si="5"/>
        <v>8.4765177548682624E-2</v>
      </c>
      <c r="F87" s="94">
        <f t="shared" si="6"/>
        <v>0.29548563611491119</v>
      </c>
      <c r="G87" s="95">
        <f t="shared" si="7"/>
        <v>0.29548563611491119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8</v>
      </c>
      <c r="W87" s="112">
        <v>5</v>
      </c>
      <c r="X87" s="112">
        <v>10</v>
      </c>
      <c r="Y87" s="112">
        <v>10</v>
      </c>
      <c r="Z87" s="112">
        <v>13</v>
      </c>
    </row>
    <row r="88" spans="1:30" ht="15" customHeight="1" x14ac:dyDescent="0.25">
      <c r="A88" s="96" t="s">
        <v>5</v>
      </c>
      <c r="B88" s="49"/>
      <c r="C88" s="97" t="str">
        <f t="shared" si="3"/>
        <v>935</v>
      </c>
      <c r="D88" s="94">
        <f t="shared" si="4"/>
        <v>3.8888888888888973E-2</v>
      </c>
      <c r="E88" s="95">
        <f t="shared" si="5"/>
        <v>3.8888888888888973E-2</v>
      </c>
      <c r="F88" s="94">
        <f t="shared" si="6"/>
        <v>0.29143646408839774</v>
      </c>
      <c r="G88" s="95">
        <f t="shared" si="7"/>
        <v>0.29143646408839774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11</v>
      </c>
      <c r="W88" s="112">
        <v>6</v>
      </c>
      <c r="X88" s="112">
        <v>14</v>
      </c>
      <c r="Y88" s="112">
        <v>17</v>
      </c>
      <c r="Z88" s="112">
        <v>19</v>
      </c>
    </row>
    <row r="89" spans="1:30" ht="15" customHeight="1" x14ac:dyDescent="0.25">
      <c r="A89" s="49" t="s">
        <v>6</v>
      </c>
      <c r="B89" s="49"/>
      <c r="C89" s="97" t="str">
        <f t="shared" si="3"/>
        <v>1,271</v>
      </c>
      <c r="D89" s="94">
        <f t="shared" si="4"/>
        <v>6.8067226890756283E-2</v>
      </c>
      <c r="E89" s="95">
        <f t="shared" si="5"/>
        <v>6.8067226890756283E-2</v>
      </c>
      <c r="F89" s="94">
        <f t="shared" si="6"/>
        <v>0.21860019175455414</v>
      </c>
      <c r="G89" s="95">
        <f t="shared" si="7"/>
        <v>0.21860019175455414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66</v>
      </c>
      <c r="W89" s="112">
        <v>64</v>
      </c>
      <c r="X89" s="112">
        <v>67</v>
      </c>
      <c r="Y89" s="112">
        <v>70</v>
      </c>
      <c r="Z89" s="112">
        <v>93</v>
      </c>
    </row>
    <row r="90" spans="1:30" ht="15" customHeight="1" x14ac:dyDescent="0.25">
      <c r="A90" s="49" t="s">
        <v>95</v>
      </c>
      <c r="B90" s="49"/>
      <c r="C90" s="97" t="str">
        <f t="shared" si="3"/>
        <v>$38,606</v>
      </c>
      <c r="D90" s="94">
        <f t="shared" si="4"/>
        <v>9.6403163739119391E-2</v>
      </c>
      <c r="E90" s="95">
        <f t="shared" si="5"/>
        <v>9.6403163739119391E-2</v>
      </c>
      <c r="F90" s="94">
        <f t="shared" si="6"/>
        <v>0.13694192484391565</v>
      </c>
      <c r="G90" s="95">
        <f t="shared" si="7"/>
        <v>0.13694192484391565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99</v>
      </c>
      <c r="W90" s="112">
        <v>85</v>
      </c>
      <c r="X90" s="112">
        <v>106</v>
      </c>
      <c r="Y90" s="112">
        <v>105</v>
      </c>
      <c r="Z90" s="112">
        <v>86</v>
      </c>
    </row>
    <row r="91" spans="1:30" ht="15" customHeight="1" x14ac:dyDescent="0.25">
      <c r="A91" s="49" t="s">
        <v>7</v>
      </c>
      <c r="B91" s="49"/>
      <c r="C91" s="97" t="str">
        <f t="shared" si="3"/>
        <v>$98.8 mil</v>
      </c>
      <c r="D91" s="94">
        <f t="shared" si="4"/>
        <v>0.41854170439864635</v>
      </c>
      <c r="E91" s="95">
        <f t="shared" si="5"/>
        <v>0.41854170439864635</v>
      </c>
      <c r="F91" s="94">
        <f t="shared" si="6"/>
        <v>0.93102087058814242</v>
      </c>
      <c r="G91" s="95">
        <f t="shared" si="7"/>
        <v>0.93102087058814242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535</v>
      </c>
      <c r="W91" s="112">
        <v>555</v>
      </c>
      <c r="X91" s="112">
        <v>568</v>
      </c>
      <c r="Y91" s="112">
        <v>607</v>
      </c>
      <c r="Z91" s="112">
        <v>656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38</v>
      </c>
      <c r="W93" s="112">
        <v>39</v>
      </c>
      <c r="X93" s="112">
        <v>44</v>
      </c>
      <c r="Y93" s="112">
        <v>45</v>
      </c>
      <c r="Z93" s="112">
        <v>36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90</v>
      </c>
      <c r="W94" s="112">
        <v>104</v>
      </c>
      <c r="X94" s="112">
        <v>107</v>
      </c>
      <c r="Y94" s="112">
        <v>120</v>
      </c>
      <c r="Z94" s="112">
        <v>116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18</v>
      </c>
      <c r="W95" s="112">
        <v>16</v>
      </c>
      <c r="X95" s="112">
        <v>14</v>
      </c>
      <c r="Y95" s="112">
        <v>15</v>
      </c>
      <c r="Z95" s="112">
        <v>22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90</v>
      </c>
      <c r="W96" s="112">
        <v>101</v>
      </c>
      <c r="X96" s="112">
        <v>109</v>
      </c>
      <c r="Y96" s="112">
        <v>105</v>
      </c>
      <c r="Z96" s="112">
        <v>121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59</v>
      </c>
      <c r="W97" s="112">
        <v>62</v>
      </c>
      <c r="X97" s="112">
        <v>65</v>
      </c>
      <c r="Y97" s="112">
        <v>75</v>
      </c>
      <c r="Z97" s="112">
        <v>73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42</v>
      </c>
      <c r="W98" s="112">
        <v>36</v>
      </c>
      <c r="X98" s="112">
        <v>32</v>
      </c>
      <c r="Y98" s="112">
        <v>43</v>
      </c>
      <c r="Z98" s="112">
        <v>47</v>
      </c>
    </row>
    <row r="99" spans="1:32" ht="15" customHeight="1" x14ac:dyDescent="0.25">
      <c r="S99" s="115" t="s">
        <v>188</v>
      </c>
      <c r="T99" s="115"/>
      <c r="U99" s="112"/>
      <c r="V99" s="112">
        <v>7</v>
      </c>
      <c r="W99" s="112">
        <v>0</v>
      </c>
      <c r="X99" s="112">
        <v>5</v>
      </c>
      <c r="Y99" s="112">
        <v>9</v>
      </c>
      <c r="Z99" s="112">
        <v>12</v>
      </c>
    </row>
    <row r="100" spans="1:32" ht="15" customHeight="1" x14ac:dyDescent="0.25">
      <c r="S100" s="115" t="s">
        <v>58</v>
      </c>
      <c r="T100" s="115"/>
      <c r="U100" s="112"/>
      <c r="V100" s="112">
        <v>53</v>
      </c>
      <c r="W100" s="112">
        <v>49</v>
      </c>
      <c r="X100" s="112">
        <v>44</v>
      </c>
      <c r="Y100" s="112">
        <v>43</v>
      </c>
      <c r="Z100" s="112">
        <v>42</v>
      </c>
    </row>
    <row r="101" spans="1:32" x14ac:dyDescent="0.25">
      <c r="A101" s="18"/>
      <c r="S101" s="118" t="s">
        <v>53</v>
      </c>
      <c r="T101" s="118"/>
      <c r="U101" s="112"/>
      <c r="V101" s="112">
        <v>512</v>
      </c>
      <c r="W101" s="112">
        <v>530</v>
      </c>
      <c r="X101" s="112">
        <v>543</v>
      </c>
      <c r="Y101" s="112">
        <v>584</v>
      </c>
      <c r="Z101" s="112">
        <v>608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912</v>
      </c>
      <c r="W104" s="112">
        <v>933</v>
      </c>
      <c r="X104" s="112">
        <v>986</v>
      </c>
      <c r="Y104" s="112">
        <v>1115</v>
      </c>
      <c r="Z104" s="112">
        <v>1218</v>
      </c>
      <c r="AB104" s="109" t="str">
        <f>TEXT(Z104,"###,###")</f>
        <v>1,218</v>
      </c>
      <c r="AD104" s="130">
        <f>Z104/($Z$4)*100</f>
        <v>64.787234042553195</v>
      </c>
      <c r="AF104" s="109"/>
    </row>
    <row r="105" spans="1:32" x14ac:dyDescent="0.25">
      <c r="S105" s="115" t="s">
        <v>17</v>
      </c>
      <c r="T105" s="115"/>
      <c r="U105" s="112"/>
      <c r="V105" s="112">
        <v>211</v>
      </c>
      <c r="W105" s="112">
        <v>223</v>
      </c>
      <c r="X105" s="112">
        <v>235</v>
      </c>
      <c r="Y105" s="112">
        <v>304</v>
      </c>
      <c r="Z105" s="112">
        <v>297</v>
      </c>
      <c r="AB105" s="109" t="str">
        <f>TEXT(Z105,"###,###")</f>
        <v>297</v>
      </c>
      <c r="AD105" s="130">
        <f>Z105/($Z$4)*100</f>
        <v>15.797872340425531</v>
      </c>
      <c r="AF105" s="109"/>
    </row>
    <row r="106" spans="1:32" x14ac:dyDescent="0.25">
      <c r="S106" s="118" t="s">
        <v>53</v>
      </c>
      <c r="T106" s="118"/>
      <c r="U106" s="120"/>
      <c r="V106" s="120">
        <v>1123</v>
      </c>
      <c r="W106" s="120">
        <v>1156</v>
      </c>
      <c r="X106" s="120">
        <v>1221</v>
      </c>
      <c r="Y106" s="120">
        <v>1419</v>
      </c>
      <c r="Z106" s="120">
        <v>1515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255</v>
      </c>
      <c r="W108" s="112">
        <v>264</v>
      </c>
      <c r="X108" s="112">
        <v>299</v>
      </c>
      <c r="Y108" s="112">
        <v>341</v>
      </c>
      <c r="Z108" s="112">
        <v>336</v>
      </c>
      <c r="AB108" s="109" t="str">
        <f>TEXT(Z108,"###,###")</f>
        <v>336</v>
      </c>
      <c r="AD108" s="130">
        <f>Z108/($Z$4)*100</f>
        <v>17.872340425531917</v>
      </c>
      <c r="AF108" s="109"/>
    </row>
    <row r="109" spans="1:32" x14ac:dyDescent="0.25">
      <c r="S109" s="115" t="s">
        <v>20</v>
      </c>
      <c r="T109" s="115"/>
      <c r="U109" s="112"/>
      <c r="V109" s="112">
        <v>219</v>
      </c>
      <c r="W109" s="112">
        <v>220</v>
      </c>
      <c r="X109" s="112">
        <v>243</v>
      </c>
      <c r="Y109" s="112">
        <v>190</v>
      </c>
      <c r="Z109" s="112">
        <v>235</v>
      </c>
      <c r="AB109" s="109" t="str">
        <f>TEXT(Z109,"###,###")</f>
        <v>235</v>
      </c>
      <c r="AD109" s="130">
        <f>Z109/($Z$4)*100</f>
        <v>12.5</v>
      </c>
      <c r="AF109" s="109"/>
    </row>
    <row r="110" spans="1:32" x14ac:dyDescent="0.25">
      <c r="S110" s="115" t="s">
        <v>21</v>
      </c>
      <c r="T110" s="115"/>
      <c r="U110" s="112"/>
      <c r="V110" s="112">
        <v>248</v>
      </c>
      <c r="W110" s="112">
        <v>239</v>
      </c>
      <c r="X110" s="112">
        <v>275</v>
      </c>
      <c r="Y110" s="112">
        <v>400</v>
      </c>
      <c r="Z110" s="112">
        <v>424</v>
      </c>
      <c r="AB110" s="109" t="str">
        <f>TEXT(Z110,"###,###")</f>
        <v>424</v>
      </c>
      <c r="AD110" s="130">
        <f>Z110/($Z$4)*100</f>
        <v>22.553191489361701</v>
      </c>
      <c r="AF110" s="109"/>
    </row>
    <row r="111" spans="1:32" x14ac:dyDescent="0.25">
      <c r="S111" s="115" t="s">
        <v>22</v>
      </c>
      <c r="T111" s="115"/>
      <c r="U111" s="112"/>
      <c r="V111" s="112">
        <v>395</v>
      </c>
      <c r="W111" s="112">
        <v>387</v>
      </c>
      <c r="X111" s="112">
        <v>404</v>
      </c>
      <c r="Y111" s="112">
        <v>490</v>
      </c>
      <c r="Z111" s="112">
        <v>529</v>
      </c>
      <c r="AB111" s="109" t="str">
        <f>TEXT(Z111,"###,###")</f>
        <v>529</v>
      </c>
      <c r="AD111" s="130">
        <f>Z111/($Z$4)*100</f>
        <v>28.138297872340424</v>
      </c>
      <c r="AF111" s="109"/>
    </row>
    <row r="112" spans="1:32" x14ac:dyDescent="0.25">
      <c r="S112" s="118" t="s">
        <v>53</v>
      </c>
      <c r="T112" s="118"/>
      <c r="U112" s="112"/>
      <c r="V112" s="112">
        <v>1456</v>
      </c>
      <c r="W112" s="112">
        <v>1469</v>
      </c>
      <c r="X112" s="112">
        <v>1558</v>
      </c>
      <c r="Y112" s="112">
        <v>1770</v>
      </c>
      <c r="Z112" s="112">
        <v>1882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47.12</v>
      </c>
      <c r="W118" s="131">
        <v>47.83</v>
      </c>
      <c r="X118" s="131">
        <v>47.49</v>
      </c>
      <c r="Y118" s="131">
        <v>47.57</v>
      </c>
      <c r="Z118" s="131">
        <v>47</v>
      </c>
      <c r="AB118" s="109" t="str">
        <f>TEXT(Z118,"##.0")</f>
        <v>47.0</v>
      </c>
    </row>
    <row r="120" spans="19:32" x14ac:dyDescent="0.25">
      <c r="S120" s="101" t="s">
        <v>97</v>
      </c>
      <c r="T120" s="112"/>
      <c r="U120" s="112"/>
      <c r="V120" s="112">
        <v>678</v>
      </c>
      <c r="W120" s="112">
        <v>699</v>
      </c>
      <c r="X120" s="112">
        <v>727</v>
      </c>
      <c r="Y120" s="112">
        <v>790</v>
      </c>
      <c r="Z120" s="112">
        <v>829</v>
      </c>
      <c r="AB120" s="109" t="str">
        <f>TEXT(Z120,"###,###")</f>
        <v>829</v>
      </c>
    </row>
    <row r="121" spans="19:32" x14ac:dyDescent="0.25">
      <c r="S121" s="101" t="s">
        <v>98</v>
      </c>
      <c r="T121" s="112"/>
      <c r="U121" s="112"/>
      <c r="V121" s="112">
        <v>227</v>
      </c>
      <c r="W121" s="112">
        <v>247</v>
      </c>
      <c r="X121" s="112">
        <v>236</v>
      </c>
      <c r="Y121" s="112">
        <v>238</v>
      </c>
      <c r="Z121" s="112">
        <v>261</v>
      </c>
      <c r="AB121" s="109" t="str">
        <f>TEXT(Z121,"###,###")</f>
        <v>261</v>
      </c>
    </row>
    <row r="122" spans="19:32" x14ac:dyDescent="0.25">
      <c r="S122" s="101" t="s">
        <v>99</v>
      </c>
      <c r="T122" s="112"/>
      <c r="U122" s="112"/>
      <c r="V122" s="112">
        <v>138</v>
      </c>
      <c r="W122" s="112">
        <v>142</v>
      </c>
      <c r="X122" s="112">
        <v>146</v>
      </c>
      <c r="Y122" s="112">
        <v>157</v>
      </c>
      <c r="Z122" s="112">
        <v>179</v>
      </c>
      <c r="AB122" s="109" t="str">
        <f>TEXT(Z122,"###,###")</f>
        <v>179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816</v>
      </c>
      <c r="W124" s="112">
        <v>841</v>
      </c>
      <c r="X124" s="112">
        <v>873</v>
      </c>
      <c r="Y124" s="112">
        <v>947</v>
      </c>
      <c r="Z124" s="112">
        <v>1008</v>
      </c>
      <c r="AB124" s="109" t="str">
        <f>TEXT(Z124,"###,###")</f>
        <v>1,008</v>
      </c>
      <c r="AD124" s="127">
        <f>Z124/$Z$7*100</f>
        <v>79.307631785995284</v>
      </c>
    </row>
    <row r="125" spans="19:32" x14ac:dyDescent="0.25">
      <c r="S125" s="101" t="s">
        <v>101</v>
      </c>
      <c r="T125" s="112"/>
      <c r="U125" s="112"/>
      <c r="V125" s="112">
        <v>365</v>
      </c>
      <c r="W125" s="112">
        <v>389</v>
      </c>
      <c r="X125" s="112">
        <v>382</v>
      </c>
      <c r="Y125" s="112">
        <v>395</v>
      </c>
      <c r="Z125" s="112">
        <v>440</v>
      </c>
      <c r="AB125" s="109" t="str">
        <f>TEXT(Z125,"###,###")</f>
        <v>440</v>
      </c>
      <c r="AD125" s="127">
        <f>Z125/$Z$7*100</f>
        <v>34.618410700236034</v>
      </c>
    </row>
    <row r="127" spans="19:32" x14ac:dyDescent="0.25">
      <c r="S127" s="101" t="s">
        <v>102</v>
      </c>
      <c r="T127" s="112"/>
      <c r="U127" s="112"/>
      <c r="V127" s="112">
        <v>531</v>
      </c>
      <c r="W127" s="112">
        <v>553</v>
      </c>
      <c r="X127" s="112">
        <v>572</v>
      </c>
      <c r="Y127" s="112">
        <v>601</v>
      </c>
      <c r="Z127" s="112">
        <v>656</v>
      </c>
      <c r="AB127" s="109" t="str">
        <f>TEXT(Z127,"###,###")</f>
        <v>656</v>
      </c>
      <c r="AD127" s="127">
        <f>Z127/$Z$7*100</f>
        <v>51.612903225806448</v>
      </c>
    </row>
    <row r="128" spans="19:32" x14ac:dyDescent="0.25">
      <c r="S128" s="101" t="s">
        <v>103</v>
      </c>
      <c r="T128" s="112"/>
      <c r="U128" s="112"/>
      <c r="V128" s="112">
        <v>513</v>
      </c>
      <c r="W128" s="112">
        <v>528</v>
      </c>
      <c r="X128" s="112">
        <v>544</v>
      </c>
      <c r="Y128" s="112">
        <v>585</v>
      </c>
      <c r="Z128" s="112">
        <v>613</v>
      </c>
      <c r="AB128" s="109" t="str">
        <f>TEXT(Z128,"###,###")</f>
        <v>613</v>
      </c>
      <c r="AD128" s="127">
        <f>Z128/$Z$7*100</f>
        <v>48.229740361919745</v>
      </c>
    </row>
    <row r="130" spans="19:20" x14ac:dyDescent="0.25">
      <c r="S130" s="101" t="s">
        <v>261</v>
      </c>
      <c r="T130" s="127">
        <v>65.22423288749016</v>
      </c>
    </row>
    <row r="131" spans="19:20" x14ac:dyDescent="0.25">
      <c r="S131" s="101" t="s">
        <v>262</v>
      </c>
      <c r="T131" s="127">
        <v>20.535011801730921</v>
      </c>
    </row>
    <row r="132" spans="19:20" x14ac:dyDescent="0.25">
      <c r="S132" s="101" t="s">
        <v>263</v>
      </c>
      <c r="T132" s="127">
        <v>14.083398898505115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57C99D8-4ABD-43D1-B5D6-E6EB30103E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51014095-F9A7-4AC9-8212-751AF8D099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4C64411D-4EE4-4E96-81F0-2A8DC66F5B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3C8580CB-8A04-4268-973F-7FADD0823B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AAC69-73A0-4795-8E17-F5A29FA2D854}">
  <sheetPr codeName="Sheet72">
    <tabColor theme="4" tint="-0.249977111117893"/>
  </sheetPr>
  <dimension ref="A1:AF132"/>
  <sheetViews>
    <sheetView showGridLines="0" zoomScaleNormal="100" workbookViewId="0"/>
  </sheetViews>
  <sheetFormatPr defaultRowHeight="15" x14ac:dyDescent="0.25"/>
  <cols>
    <col min="1" max="1" width="9" customWidth="1"/>
    <col min="2" max="2" width="12.42578125" customWidth="1"/>
    <col min="3" max="3" width="10" customWidth="1"/>
    <col min="4" max="4" width="7.42578125" bestFit="1" customWidth="1"/>
    <col min="5" max="5" width="4.7109375" customWidth="1"/>
    <col min="6" max="6" width="6.28515625" customWidth="1"/>
    <col min="7" max="8" width="4.28515625" customWidth="1"/>
    <col min="9" max="9" width="2.85546875" customWidth="1"/>
    <col min="10" max="10" width="5.28515625" bestFit="1" customWidth="1"/>
    <col min="11" max="11" width="3.7109375" customWidth="1"/>
    <col min="12" max="12" width="6" customWidth="1"/>
    <col min="13" max="13" width="3.85546875" customWidth="1"/>
    <col min="14" max="14" width="6" customWidth="1"/>
    <col min="15" max="15" width="5.42578125" bestFit="1" customWidth="1"/>
    <col min="16" max="16" width="3.85546875" customWidth="1"/>
    <col min="17" max="18" width="6.140625" customWidth="1"/>
    <col min="19" max="19" width="43.140625" style="101" bestFit="1" customWidth="1"/>
    <col min="20" max="20" width="13.85546875" style="101" bestFit="1" customWidth="1"/>
    <col min="21" max="21" width="14" style="101" customWidth="1"/>
    <col min="22" max="26" width="13.85546875" style="101" bestFit="1" customWidth="1"/>
    <col min="27" max="27" width="4" style="101" customWidth="1"/>
    <col min="28" max="28" width="11.5703125" style="101" bestFit="1" customWidth="1"/>
    <col min="29" max="29" width="4.140625" style="101" customWidth="1"/>
    <col min="30" max="30" width="11.5703125" style="101" bestFit="1" customWidth="1"/>
    <col min="31" max="31" width="4.42578125" style="101" customWidth="1"/>
    <col min="32" max="32" width="10.28515625" style="101" bestFit="1" customWidth="1"/>
    <col min="33" max="33" width="4.85546875" customWidth="1"/>
  </cols>
  <sheetData>
    <row r="1" spans="1:32" ht="60" customHeight="1" x14ac:dyDescent="0.3">
      <c r="A1" s="3" t="s">
        <v>79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99" t="s">
        <v>113</v>
      </c>
      <c r="T1" s="99"/>
      <c r="U1" s="99"/>
      <c r="V1" s="99"/>
      <c r="W1" s="99"/>
      <c r="X1" s="99"/>
      <c r="Y1" s="100" t="s">
        <v>202</v>
      </c>
      <c r="Z1" s="100"/>
      <c r="AB1" s="102"/>
      <c r="AC1" s="102"/>
      <c r="AD1" s="102"/>
      <c r="AE1" s="102"/>
      <c r="AF1" s="102"/>
    </row>
    <row r="2" spans="1:32" ht="19.5" customHeight="1" x14ac:dyDescent="0.3">
      <c r="A2" s="57" t="str">
        <f>'State data for spotlight'!$C$3&amp;" Jobs in Australia Spotlights by LGA"</f>
        <v>South Australia Jobs in Australia Spotlights by LGA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S2" s="99"/>
      <c r="T2" s="103" t="s">
        <v>88</v>
      </c>
      <c r="U2" s="103" t="s">
        <v>183</v>
      </c>
      <c r="V2" s="103" t="s">
        <v>192</v>
      </c>
      <c r="W2" s="103" t="s">
        <v>260</v>
      </c>
      <c r="X2" s="103" t="s">
        <v>266</v>
      </c>
      <c r="Y2" s="103" t="s">
        <v>268</v>
      </c>
      <c r="Z2" s="103" t="s">
        <v>271</v>
      </c>
      <c r="AB2" s="141" t="str">
        <f>$Z$2</f>
        <v>2022-23</v>
      </c>
      <c r="AC2" s="141"/>
      <c r="AD2" s="141"/>
      <c r="AE2" s="141"/>
      <c r="AF2" s="141"/>
    </row>
    <row r="3" spans="1:32" ht="15" customHeight="1" x14ac:dyDescent="0.25">
      <c r="A3" s="58" t="s">
        <v>270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S3" s="104"/>
      <c r="U3" s="101" t="s">
        <v>113</v>
      </c>
      <c r="Y3" s="105" t="s">
        <v>202</v>
      </c>
      <c r="Z3" s="105"/>
      <c r="AB3" s="106" t="s">
        <v>24</v>
      </c>
      <c r="AD3" s="106" t="s">
        <v>25</v>
      </c>
      <c r="AF3" s="106" t="s">
        <v>26</v>
      </c>
    </row>
    <row r="4" spans="1:32" ht="15" customHeight="1" x14ac:dyDescent="0.25">
      <c r="A4" s="23" t="str">
        <f>"Table "&amp;$Y$3&amp;" "&amp;$U$3&amp;", "&amp;'State data for spotlight'!$C$3&amp;", "&amp;$Z$2</f>
        <v>Table 10.8 Berri and Barmera, South Australia, 2022-23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S4" s="107" t="s">
        <v>27</v>
      </c>
      <c r="T4" s="108"/>
      <c r="U4" s="108"/>
      <c r="V4" s="108">
        <v>7930</v>
      </c>
      <c r="W4" s="108">
        <v>8300</v>
      </c>
      <c r="X4" s="108">
        <v>8703</v>
      </c>
      <c r="Y4" s="108">
        <v>9114</v>
      </c>
      <c r="Z4" s="108">
        <v>9110</v>
      </c>
      <c r="AB4" s="109" t="str">
        <f>TEXT(Z4,"###,###")</f>
        <v>9,110</v>
      </c>
      <c r="AD4" s="110">
        <f>Z4/Y4-1</f>
        <v>-4.3888523151192071E-4</v>
      </c>
      <c r="AF4" s="110">
        <f>Z4/V4-1</f>
        <v>0.14880201765447665</v>
      </c>
    </row>
    <row r="5" spans="1:32" ht="17.25" customHeight="1" x14ac:dyDescent="0.25">
      <c r="A5" s="59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S5" s="111" t="s">
        <v>80</v>
      </c>
      <c r="T5" s="108"/>
      <c r="U5" s="108"/>
      <c r="V5" s="108">
        <v>4155</v>
      </c>
      <c r="W5" s="108">
        <v>4361</v>
      </c>
      <c r="X5" s="108">
        <v>4601</v>
      </c>
      <c r="Y5" s="108">
        <v>4783</v>
      </c>
      <c r="Z5" s="108">
        <v>4815</v>
      </c>
      <c r="AB5" s="109" t="str">
        <f>TEXT(Z5,"###,###")</f>
        <v>4,815</v>
      </c>
      <c r="AD5" s="110">
        <f t="shared" ref="AD5:AD9" si="0">Z5/Y5-1</f>
        <v>6.6903616976792257E-3</v>
      </c>
      <c r="AF5" s="110">
        <f t="shared" ref="AF5:AF9" si="1">Z5/V5-1</f>
        <v>0.15884476534296033</v>
      </c>
    </row>
    <row r="6" spans="1:32" ht="16.5" customHeight="1" x14ac:dyDescent="0.25">
      <c r="A6" s="60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S6" s="111" t="s">
        <v>81</v>
      </c>
      <c r="T6" s="108"/>
      <c r="U6" s="108"/>
      <c r="V6" s="108">
        <v>3773</v>
      </c>
      <c r="W6" s="108">
        <v>3945</v>
      </c>
      <c r="X6" s="108">
        <v>4094</v>
      </c>
      <c r="Y6" s="108">
        <v>4333</v>
      </c>
      <c r="Z6" s="108">
        <v>4284</v>
      </c>
      <c r="AB6" s="109" t="str">
        <f>TEXT(Z6,"###,###")</f>
        <v>4,284</v>
      </c>
      <c r="AD6" s="110">
        <f t="shared" si="0"/>
        <v>-1.1308562197092087E-2</v>
      </c>
      <c r="AF6" s="110">
        <f t="shared" si="1"/>
        <v>0.13543599257884975</v>
      </c>
    </row>
    <row r="7" spans="1:32" ht="16.5" customHeight="1" thickBot="1" x14ac:dyDescent="0.3">
      <c r="A7" s="61" t="str">
        <f>"QUICK STATS for "&amp;Z2&amp;" *"</f>
        <v>QUICK STATS for 2022-23 *</v>
      </c>
      <c r="B7" s="24"/>
      <c r="C7" s="24"/>
      <c r="D7" s="60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07" t="s">
        <v>6</v>
      </c>
      <c r="T7" s="108"/>
      <c r="U7" s="108"/>
      <c r="V7" s="108">
        <v>5511</v>
      </c>
      <c r="W7" s="108">
        <v>5864</v>
      </c>
      <c r="X7" s="108">
        <v>5974</v>
      </c>
      <c r="Y7" s="108">
        <v>6080</v>
      </c>
      <c r="Z7" s="108">
        <v>6112</v>
      </c>
      <c r="AB7" s="109" t="str">
        <f>TEXT(Z7,"###,###")</f>
        <v>6,112</v>
      </c>
      <c r="AD7" s="110">
        <f t="shared" si="0"/>
        <v>5.2631578947368585E-3</v>
      </c>
      <c r="AF7" s="110">
        <f t="shared" si="1"/>
        <v>0.10905461803665406</v>
      </c>
    </row>
    <row r="8" spans="1:32" ht="17.25" customHeight="1" x14ac:dyDescent="0.25">
      <c r="A8" s="62" t="s">
        <v>12</v>
      </c>
      <c r="B8" s="63"/>
      <c r="C8" s="29"/>
      <c r="D8" s="64" t="str">
        <f>AB4</f>
        <v>9,110</v>
      </c>
      <c r="E8" s="65"/>
      <c r="F8" s="24"/>
      <c r="G8" s="62" t="s">
        <v>6</v>
      </c>
      <c r="H8" s="29"/>
      <c r="I8" s="63"/>
      <c r="J8" s="66"/>
      <c r="K8" s="63"/>
      <c r="L8" s="63"/>
      <c r="M8" s="67"/>
      <c r="N8" s="29"/>
      <c r="O8" s="68" t="str">
        <f>AB7</f>
        <v>6,112</v>
      </c>
      <c r="P8" s="65"/>
      <c r="S8" s="107" t="s">
        <v>82</v>
      </c>
      <c r="T8" s="108"/>
      <c r="U8" s="108"/>
      <c r="V8" s="108">
        <v>38348.120000000003</v>
      </c>
      <c r="W8" s="108">
        <v>39051.01</v>
      </c>
      <c r="X8" s="108">
        <v>39673</v>
      </c>
      <c r="Y8" s="108">
        <v>41975</v>
      </c>
      <c r="Z8" s="108">
        <v>44285</v>
      </c>
      <c r="AB8" s="109" t="str">
        <f>TEXT(Z8,"$###,###")</f>
        <v>$44,285</v>
      </c>
      <c r="AD8" s="110">
        <f t="shared" si="0"/>
        <v>5.5032757593805881E-2</v>
      </c>
      <c r="AF8" s="110">
        <f t="shared" si="1"/>
        <v>0.15481541207235194</v>
      </c>
    </row>
    <row r="9" spans="1:32" x14ac:dyDescent="0.25">
      <c r="A9" s="30" t="s">
        <v>14</v>
      </c>
      <c r="B9" s="69"/>
      <c r="C9" s="70"/>
      <c r="D9" s="71">
        <f>AD104</f>
        <v>75.400658616904508</v>
      </c>
      <c r="E9" s="72" t="s">
        <v>83</v>
      </c>
      <c r="F9" s="24"/>
      <c r="G9" s="73" t="s">
        <v>80</v>
      </c>
      <c r="H9" s="70"/>
      <c r="I9" s="69"/>
      <c r="J9" s="70"/>
      <c r="K9" s="69"/>
      <c r="L9" s="69"/>
      <c r="M9" s="74"/>
      <c r="N9" s="70"/>
      <c r="O9" s="71">
        <f>AD127</f>
        <v>53.075916230366495</v>
      </c>
      <c r="P9" s="72" t="s">
        <v>83</v>
      </c>
      <c r="S9" s="107" t="s">
        <v>7</v>
      </c>
      <c r="T9" s="108"/>
      <c r="U9" s="108"/>
      <c r="V9" s="108">
        <v>256497723</v>
      </c>
      <c r="W9" s="108">
        <v>280358445</v>
      </c>
      <c r="X9" s="108">
        <v>291717023</v>
      </c>
      <c r="Y9" s="108">
        <v>312786751</v>
      </c>
      <c r="Z9" s="108">
        <v>321429455</v>
      </c>
      <c r="AB9" s="109" t="str">
        <f>TEXT(Z9/1000000,"$#,###.0")&amp;" mil"</f>
        <v>$321.4 mil</v>
      </c>
      <c r="AD9" s="110">
        <f t="shared" si="0"/>
        <v>2.763129823232191E-2</v>
      </c>
      <c r="AF9" s="110">
        <f t="shared" si="1"/>
        <v>0.25314740123443502</v>
      </c>
    </row>
    <row r="10" spans="1:32" x14ac:dyDescent="0.25">
      <c r="A10" s="30" t="s">
        <v>17</v>
      </c>
      <c r="B10" s="69"/>
      <c r="C10" s="70"/>
      <c r="D10" s="71">
        <f>AD105</f>
        <v>15.323819978046101</v>
      </c>
      <c r="E10" s="72" t="s">
        <v>83</v>
      </c>
      <c r="F10" s="24"/>
      <c r="G10" s="73" t="s">
        <v>81</v>
      </c>
      <c r="H10" s="70"/>
      <c r="I10" s="69"/>
      <c r="J10" s="70"/>
      <c r="K10" s="69"/>
      <c r="L10" s="69"/>
      <c r="M10" s="74"/>
      <c r="N10" s="70"/>
      <c r="O10" s="71">
        <f>AD128</f>
        <v>46.907722513089006</v>
      </c>
      <c r="P10" s="72" t="s">
        <v>83</v>
      </c>
      <c r="S10" s="107"/>
    </row>
    <row r="11" spans="1:32" x14ac:dyDescent="0.25">
      <c r="A11" s="31"/>
      <c r="B11" s="69"/>
      <c r="C11" s="70"/>
      <c r="D11" s="75"/>
      <c r="E11" s="72"/>
      <c r="F11" s="24"/>
      <c r="G11" s="76" t="s">
        <v>84</v>
      </c>
      <c r="H11" s="77"/>
      <c r="I11" s="78"/>
      <c r="J11" s="78"/>
      <c r="K11" s="78"/>
      <c r="L11" s="78"/>
      <c r="M11" s="69"/>
      <c r="N11" s="70"/>
      <c r="O11" s="71">
        <f>T130</f>
        <v>80.922774869109944</v>
      </c>
      <c r="P11" s="72" t="s">
        <v>83</v>
      </c>
      <c r="S11" s="107" t="s">
        <v>29</v>
      </c>
      <c r="T11" s="112"/>
      <c r="U11" s="112"/>
      <c r="V11" s="112">
        <v>6794</v>
      </c>
      <c r="W11" s="112">
        <v>7054</v>
      </c>
      <c r="X11" s="112">
        <v>7488</v>
      </c>
      <c r="Y11" s="112">
        <v>7902</v>
      </c>
      <c r="Z11" s="112">
        <v>7940</v>
      </c>
    </row>
    <row r="12" spans="1:32" x14ac:dyDescent="0.25">
      <c r="A12" s="31" t="s">
        <v>18</v>
      </c>
      <c r="B12" s="69"/>
      <c r="C12" s="70"/>
      <c r="D12" s="75"/>
      <c r="E12" s="72"/>
      <c r="F12" s="24"/>
      <c r="G12" s="76" t="s">
        <v>11</v>
      </c>
      <c r="H12" s="77"/>
      <c r="I12" s="78"/>
      <c r="J12" s="78"/>
      <c r="K12" s="78"/>
      <c r="L12" s="78"/>
      <c r="M12" s="69"/>
      <c r="N12" s="70"/>
      <c r="O12" s="71">
        <f>T131</f>
        <v>9.8167539267015709</v>
      </c>
      <c r="P12" s="72" t="s">
        <v>83</v>
      </c>
      <c r="S12" s="107" t="s">
        <v>30</v>
      </c>
      <c r="T12" s="112"/>
      <c r="U12" s="112"/>
      <c r="V12" s="112">
        <v>1139</v>
      </c>
      <c r="W12" s="112">
        <v>1247</v>
      </c>
      <c r="X12" s="112">
        <v>1215</v>
      </c>
      <c r="Y12" s="112">
        <v>1213</v>
      </c>
      <c r="Z12" s="112">
        <v>1172</v>
      </c>
    </row>
    <row r="13" spans="1:32" ht="15" customHeight="1" x14ac:dyDescent="0.25">
      <c r="A13" s="30" t="s">
        <v>19</v>
      </c>
      <c r="B13" s="70"/>
      <c r="C13" s="70"/>
      <c r="D13" s="71">
        <f>AD108</f>
        <v>12.316136114160264</v>
      </c>
      <c r="E13" s="72" t="s">
        <v>83</v>
      </c>
      <c r="F13" s="24"/>
      <c r="G13" s="142" t="s">
        <v>264</v>
      </c>
      <c r="H13" s="143"/>
      <c r="I13" s="143"/>
      <c r="J13" s="143"/>
      <c r="K13" s="143"/>
      <c r="L13" s="143"/>
      <c r="M13" s="79"/>
      <c r="N13" s="70"/>
      <c r="O13" s="71">
        <f>T132</f>
        <v>9.3422774869109944</v>
      </c>
      <c r="P13" s="72" t="s">
        <v>83</v>
      </c>
      <c r="S13" s="107"/>
      <c r="T13" s="107"/>
      <c r="AB13" s="113"/>
    </row>
    <row r="14" spans="1:32" ht="15" customHeight="1" x14ac:dyDescent="0.25">
      <c r="A14" s="30" t="s">
        <v>20</v>
      </c>
      <c r="B14" s="70"/>
      <c r="C14" s="70"/>
      <c r="D14" s="71">
        <f>AD109</f>
        <v>15.675082327113063</v>
      </c>
      <c r="E14" s="72" t="s">
        <v>83</v>
      </c>
      <c r="F14" s="24"/>
      <c r="G14" s="76" t="s">
        <v>93</v>
      </c>
      <c r="H14" s="69"/>
      <c r="I14" s="69"/>
      <c r="J14" s="69"/>
      <c r="K14" s="75"/>
      <c r="L14" s="70"/>
      <c r="M14" s="69"/>
      <c r="N14" s="70"/>
      <c r="O14" s="75" t="str">
        <f>AB118</f>
        <v>42.7</v>
      </c>
      <c r="P14" s="72" t="s">
        <v>94</v>
      </c>
      <c r="S14" s="114" t="s">
        <v>31</v>
      </c>
      <c r="T14" s="114"/>
      <c r="U14" s="106"/>
      <c r="V14" s="106"/>
      <c r="W14" s="106"/>
      <c r="X14" s="106"/>
      <c r="Y14" s="106"/>
      <c r="Z14" s="106"/>
      <c r="AB14" s="114" t="s">
        <v>32</v>
      </c>
    </row>
    <row r="15" spans="1:32" ht="15" customHeight="1" x14ac:dyDescent="0.25">
      <c r="A15" s="30" t="s">
        <v>21</v>
      </c>
      <c r="B15" s="70"/>
      <c r="C15" s="70"/>
      <c r="D15" s="71">
        <f>AD110</f>
        <v>25.576289791437979</v>
      </c>
      <c r="E15" s="72" t="s">
        <v>83</v>
      </c>
      <c r="F15" s="24"/>
      <c r="G15" s="33" t="s">
        <v>258</v>
      </c>
      <c r="H15" s="70"/>
      <c r="I15" s="70"/>
      <c r="J15" s="70"/>
      <c r="K15" s="80"/>
      <c r="L15" s="70"/>
      <c r="M15" s="70"/>
      <c r="N15" s="70"/>
      <c r="O15" s="71">
        <f>AB38</f>
        <v>19.217547880176788</v>
      </c>
      <c r="P15" s="72" t="s">
        <v>83</v>
      </c>
      <c r="S15" s="115" t="s">
        <v>59</v>
      </c>
      <c r="T15" s="115"/>
      <c r="U15" s="116"/>
      <c r="V15" s="116">
        <v>812</v>
      </c>
      <c r="W15" s="116">
        <v>834</v>
      </c>
      <c r="X15" s="116">
        <v>888</v>
      </c>
      <c r="Y15" s="112">
        <v>841</v>
      </c>
      <c r="Z15" s="112">
        <v>884</v>
      </c>
      <c r="AB15" s="117">
        <f t="shared" ref="AB15:AB34" si="2">IF(Z15="np",0,Z15/$Z$34)</f>
        <v>9.7036223929747534E-2</v>
      </c>
    </row>
    <row r="16" spans="1:32" ht="15" customHeight="1" thickBot="1" x14ac:dyDescent="0.3">
      <c r="A16" s="81" t="s">
        <v>22</v>
      </c>
      <c r="B16" s="35"/>
      <c r="C16" s="35"/>
      <c r="D16" s="82">
        <f>AD111</f>
        <v>37.145993413830958</v>
      </c>
      <c r="E16" s="83" t="s">
        <v>83</v>
      </c>
      <c r="F16" s="24"/>
      <c r="G16" s="84" t="s">
        <v>259</v>
      </c>
      <c r="H16" s="35"/>
      <c r="I16" s="35"/>
      <c r="J16" s="35"/>
      <c r="K16" s="36"/>
      <c r="L16" s="35"/>
      <c r="M16" s="35"/>
      <c r="N16" s="35"/>
      <c r="O16" s="82">
        <f>AB37</f>
        <v>80.782452119823205</v>
      </c>
      <c r="P16" s="37" t="s">
        <v>83</v>
      </c>
      <c r="S16" s="115" t="s">
        <v>60</v>
      </c>
      <c r="T16" s="115"/>
      <c r="U16" s="116"/>
      <c r="V16" s="116">
        <v>28</v>
      </c>
      <c r="W16" s="116">
        <v>36</v>
      </c>
      <c r="X16" s="116">
        <v>26</v>
      </c>
      <c r="Y16" s="112">
        <v>37</v>
      </c>
      <c r="Z16" s="112">
        <v>46</v>
      </c>
      <c r="AB16" s="117">
        <f t="shared" si="2"/>
        <v>5.0493962678375415E-3</v>
      </c>
    </row>
    <row r="17" spans="1:2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S17" s="115" t="s">
        <v>61</v>
      </c>
      <c r="T17" s="115"/>
      <c r="U17" s="116"/>
      <c r="V17" s="116">
        <v>954</v>
      </c>
      <c r="W17" s="116">
        <v>1013</v>
      </c>
      <c r="X17" s="116">
        <v>1012</v>
      </c>
      <c r="Y17" s="112">
        <v>1086</v>
      </c>
      <c r="Z17" s="112">
        <v>1057</v>
      </c>
      <c r="AB17" s="117">
        <f t="shared" si="2"/>
        <v>0.11602634467618002</v>
      </c>
    </row>
    <row r="18" spans="1:28" x14ac:dyDescent="0.25">
      <c r="A18" s="61" t="s">
        <v>8</v>
      </c>
      <c r="B18" s="61"/>
      <c r="C18" s="61"/>
      <c r="D18" s="61"/>
      <c r="E18" s="61"/>
      <c r="F18" s="61"/>
      <c r="G18" s="61" t="s">
        <v>267</v>
      </c>
      <c r="H18" s="61"/>
      <c r="I18" s="61"/>
      <c r="J18" s="61"/>
      <c r="K18" s="61"/>
      <c r="L18" s="61"/>
      <c r="M18" s="61"/>
      <c r="N18" s="61"/>
      <c r="O18" s="61"/>
      <c r="P18" s="61"/>
      <c r="S18" s="115" t="s">
        <v>62</v>
      </c>
      <c r="T18" s="115"/>
      <c r="U18" s="116"/>
      <c r="V18" s="116">
        <v>82</v>
      </c>
      <c r="W18" s="116">
        <v>75</v>
      </c>
      <c r="X18" s="116">
        <v>89</v>
      </c>
      <c r="Y18" s="112">
        <v>102</v>
      </c>
      <c r="Z18" s="112">
        <v>105</v>
      </c>
      <c r="AB18" s="117">
        <f t="shared" si="2"/>
        <v>1.1525795828759604E-2</v>
      </c>
    </row>
    <row r="19" spans="1:28" x14ac:dyDescent="0.25">
      <c r="A19" s="61" t="str">
        <f>$S$1&amp;" ("&amp;$V$2&amp;" to "&amp;$Z$2&amp;")"</f>
        <v>Berri and Barmera (2018-19 to 2022-23)</v>
      </c>
      <c r="B19" s="61"/>
      <c r="C19" s="61"/>
      <c r="D19" s="61"/>
      <c r="E19" s="61"/>
      <c r="F19" s="61"/>
      <c r="G19" s="61" t="str">
        <f>$S$1&amp;" ("&amp;$V$2&amp;" to "&amp;$Z$2&amp;")"</f>
        <v>Berri and Barmera (2018-19 to 2022-23)</v>
      </c>
      <c r="H19" s="61"/>
      <c r="I19" s="61"/>
      <c r="J19" s="61"/>
      <c r="K19" s="61"/>
      <c r="L19" s="61"/>
      <c r="M19" s="61"/>
      <c r="N19" s="61"/>
      <c r="O19" s="61"/>
      <c r="P19" s="61"/>
      <c r="S19" s="115" t="s">
        <v>63</v>
      </c>
      <c r="T19" s="115"/>
      <c r="U19" s="116"/>
      <c r="V19" s="116">
        <v>324</v>
      </c>
      <c r="W19" s="116">
        <v>345</v>
      </c>
      <c r="X19" s="116">
        <v>377</v>
      </c>
      <c r="Y19" s="112">
        <v>392</v>
      </c>
      <c r="Z19" s="112">
        <v>413</v>
      </c>
      <c r="AB19" s="117">
        <f t="shared" si="2"/>
        <v>4.5334796926454445E-2</v>
      </c>
    </row>
    <row r="20" spans="1:28" x14ac:dyDescent="0.25">
      <c r="S20" s="115" t="s">
        <v>64</v>
      </c>
      <c r="T20" s="115"/>
      <c r="U20" s="116"/>
      <c r="V20" s="116">
        <v>197</v>
      </c>
      <c r="W20" s="116">
        <v>194</v>
      </c>
      <c r="X20" s="116">
        <v>239</v>
      </c>
      <c r="Y20" s="112">
        <v>219</v>
      </c>
      <c r="Z20" s="112">
        <v>189</v>
      </c>
      <c r="AB20" s="117">
        <f t="shared" si="2"/>
        <v>2.0746432491767289E-2</v>
      </c>
    </row>
    <row r="21" spans="1:28" x14ac:dyDescent="0.25">
      <c r="S21" s="115" t="s">
        <v>65</v>
      </c>
      <c r="T21" s="115"/>
      <c r="U21" s="116"/>
      <c r="V21" s="116">
        <v>664</v>
      </c>
      <c r="W21" s="116">
        <v>786</v>
      </c>
      <c r="X21" s="116">
        <v>793</v>
      </c>
      <c r="Y21" s="112">
        <v>843</v>
      </c>
      <c r="Z21" s="112">
        <v>901</v>
      </c>
      <c r="AB21" s="117">
        <f t="shared" si="2"/>
        <v>9.8902305159165746E-2</v>
      </c>
    </row>
    <row r="22" spans="1:28" x14ac:dyDescent="0.25">
      <c r="S22" s="115" t="s">
        <v>66</v>
      </c>
      <c r="T22" s="115"/>
      <c r="U22" s="116"/>
      <c r="V22" s="116">
        <v>548</v>
      </c>
      <c r="W22" s="116">
        <v>621</v>
      </c>
      <c r="X22" s="116">
        <v>729</v>
      </c>
      <c r="Y22" s="112">
        <v>812</v>
      </c>
      <c r="Z22" s="112">
        <v>792</v>
      </c>
      <c r="AB22" s="117">
        <f t="shared" si="2"/>
        <v>8.6937431394072451E-2</v>
      </c>
    </row>
    <row r="23" spans="1:28" x14ac:dyDescent="0.25">
      <c r="S23" s="115" t="s">
        <v>67</v>
      </c>
      <c r="T23" s="115"/>
      <c r="U23" s="116"/>
      <c r="V23" s="116">
        <v>285</v>
      </c>
      <c r="W23" s="116">
        <v>295</v>
      </c>
      <c r="X23" s="116">
        <v>328</v>
      </c>
      <c r="Y23" s="112">
        <v>343</v>
      </c>
      <c r="Z23" s="112">
        <v>357</v>
      </c>
      <c r="AB23" s="117">
        <f t="shared" si="2"/>
        <v>3.9187705817782657E-2</v>
      </c>
    </row>
    <row r="24" spans="1:28" x14ac:dyDescent="0.25">
      <c r="S24" s="115" t="s">
        <v>68</v>
      </c>
      <c r="T24" s="115"/>
      <c r="U24" s="116"/>
      <c r="V24" s="116">
        <v>23</v>
      </c>
      <c r="W24" s="116">
        <v>33</v>
      </c>
      <c r="X24" s="116">
        <v>33</v>
      </c>
      <c r="Y24" s="112">
        <v>39</v>
      </c>
      <c r="Z24" s="112">
        <v>42</v>
      </c>
      <c r="AB24" s="117">
        <f t="shared" si="2"/>
        <v>4.6103183315038421E-3</v>
      </c>
    </row>
    <row r="25" spans="1:28" x14ac:dyDescent="0.25">
      <c r="S25" s="115" t="s">
        <v>69</v>
      </c>
      <c r="T25" s="115"/>
      <c r="U25" s="116"/>
      <c r="V25" s="116">
        <v>113</v>
      </c>
      <c r="W25" s="116">
        <v>158</v>
      </c>
      <c r="X25" s="116">
        <v>151</v>
      </c>
      <c r="Y25" s="112">
        <v>161</v>
      </c>
      <c r="Z25" s="112">
        <v>150</v>
      </c>
      <c r="AB25" s="117">
        <f t="shared" si="2"/>
        <v>1.6465422612513721E-2</v>
      </c>
    </row>
    <row r="26" spans="1:28" x14ac:dyDescent="0.25">
      <c r="S26" s="115" t="s">
        <v>70</v>
      </c>
      <c r="T26" s="115"/>
      <c r="U26" s="116"/>
      <c r="V26" s="116">
        <v>85</v>
      </c>
      <c r="W26" s="116">
        <v>77</v>
      </c>
      <c r="X26" s="116">
        <v>85</v>
      </c>
      <c r="Y26" s="112">
        <v>95</v>
      </c>
      <c r="Z26" s="112">
        <v>82</v>
      </c>
      <c r="AB26" s="117">
        <f t="shared" si="2"/>
        <v>9.0010976948408337E-3</v>
      </c>
    </row>
    <row r="27" spans="1:28" x14ac:dyDescent="0.25">
      <c r="S27" s="115" t="s">
        <v>71</v>
      </c>
      <c r="T27" s="115"/>
      <c r="U27" s="116"/>
      <c r="V27" s="116">
        <v>220</v>
      </c>
      <c r="W27" s="116">
        <v>199</v>
      </c>
      <c r="X27" s="116">
        <v>199</v>
      </c>
      <c r="Y27" s="112">
        <v>212</v>
      </c>
      <c r="Z27" s="112">
        <v>230</v>
      </c>
      <c r="AB27" s="117">
        <f t="shared" si="2"/>
        <v>2.5246981339187707E-2</v>
      </c>
    </row>
    <row r="28" spans="1:28" x14ac:dyDescent="0.25">
      <c r="S28" s="115" t="s">
        <v>72</v>
      </c>
      <c r="T28" s="115"/>
      <c r="U28" s="116"/>
      <c r="V28" s="116">
        <v>647</v>
      </c>
      <c r="W28" s="116">
        <v>670</v>
      </c>
      <c r="X28" s="116">
        <v>728</v>
      </c>
      <c r="Y28" s="112">
        <v>760</v>
      </c>
      <c r="Z28" s="112">
        <v>825</v>
      </c>
      <c r="AB28" s="117">
        <f t="shared" si="2"/>
        <v>9.0559824368825467E-2</v>
      </c>
    </row>
    <row r="29" spans="1:28" x14ac:dyDescent="0.25">
      <c r="S29" s="115" t="s">
        <v>73</v>
      </c>
      <c r="T29" s="115"/>
      <c r="U29" s="116"/>
      <c r="V29" s="116">
        <v>409</v>
      </c>
      <c r="W29" s="116">
        <v>349</v>
      </c>
      <c r="X29" s="116">
        <v>314</v>
      </c>
      <c r="Y29" s="112">
        <v>416</v>
      </c>
      <c r="Z29" s="112">
        <v>352</v>
      </c>
      <c r="AB29" s="117">
        <f t="shared" si="2"/>
        <v>3.8638858397365534E-2</v>
      </c>
    </row>
    <row r="30" spans="1:28" x14ac:dyDescent="0.25">
      <c r="S30" s="115" t="s">
        <v>74</v>
      </c>
      <c r="T30" s="115"/>
      <c r="U30" s="116"/>
      <c r="V30" s="116">
        <v>526</v>
      </c>
      <c r="W30" s="116">
        <v>553</v>
      </c>
      <c r="X30" s="116">
        <v>601</v>
      </c>
      <c r="Y30" s="112">
        <v>620</v>
      </c>
      <c r="Z30" s="112">
        <v>538</v>
      </c>
      <c r="AB30" s="117">
        <f t="shared" si="2"/>
        <v>5.9055982436882544E-2</v>
      </c>
    </row>
    <row r="31" spans="1:28" x14ac:dyDescent="0.25">
      <c r="S31" s="115" t="s">
        <v>75</v>
      </c>
      <c r="T31" s="115"/>
      <c r="U31" s="116"/>
      <c r="V31" s="116">
        <v>991</v>
      </c>
      <c r="W31" s="116">
        <v>1016</v>
      </c>
      <c r="X31" s="116">
        <v>1106</v>
      </c>
      <c r="Y31" s="112">
        <v>1174</v>
      </c>
      <c r="Z31" s="112">
        <v>1210</v>
      </c>
      <c r="AB31" s="117">
        <f t="shared" si="2"/>
        <v>0.13282107574094401</v>
      </c>
    </row>
    <row r="32" spans="1:28" ht="15.75" customHeight="1" x14ac:dyDescent="0.25">
      <c r="A32" s="61" t="str">
        <f>"Distribution of jobs per industry "&amp;"("&amp;Z2&amp;") *"</f>
        <v>Distribution of jobs per industry (2022-23) *</v>
      </c>
      <c r="B32" s="85"/>
      <c r="C32" s="85"/>
      <c r="D32" s="85"/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  <c r="S32" s="115" t="s">
        <v>76</v>
      </c>
      <c r="T32" s="115"/>
      <c r="U32" s="116"/>
      <c r="V32" s="116">
        <v>41</v>
      </c>
      <c r="W32" s="116">
        <v>45</v>
      </c>
      <c r="X32" s="116">
        <v>53</v>
      </c>
      <c r="Y32" s="112">
        <v>56</v>
      </c>
      <c r="Z32" s="112">
        <v>66</v>
      </c>
      <c r="AB32" s="117">
        <f t="shared" si="2"/>
        <v>7.2447859495060373E-3</v>
      </c>
    </row>
    <row r="33" spans="19:32" x14ac:dyDescent="0.25">
      <c r="S33" s="115" t="s">
        <v>77</v>
      </c>
      <c r="T33" s="115"/>
      <c r="U33" s="116"/>
      <c r="V33" s="116">
        <v>214</v>
      </c>
      <c r="W33" s="116">
        <v>269</v>
      </c>
      <c r="X33" s="116">
        <v>281</v>
      </c>
      <c r="Y33" s="112">
        <v>318</v>
      </c>
      <c r="Z33" s="112">
        <v>341</v>
      </c>
      <c r="AB33" s="117">
        <f t="shared" si="2"/>
        <v>3.743139407244786E-2</v>
      </c>
    </row>
    <row r="34" spans="19:32" x14ac:dyDescent="0.25">
      <c r="S34" s="118" t="s">
        <v>53</v>
      </c>
      <c r="T34" s="118"/>
      <c r="U34" s="119"/>
      <c r="V34" s="119">
        <v>7931</v>
      </c>
      <c r="W34" s="119">
        <v>8302</v>
      </c>
      <c r="X34" s="119">
        <v>8703</v>
      </c>
      <c r="Y34" s="120">
        <v>9115</v>
      </c>
      <c r="Z34" s="120">
        <v>9110</v>
      </c>
      <c r="AA34" s="121"/>
      <c r="AB34" s="122">
        <f t="shared" si="2"/>
        <v>1</v>
      </c>
    </row>
    <row r="35" spans="19:32" x14ac:dyDescent="0.25">
      <c r="Y35" s="123"/>
      <c r="Z35" s="123"/>
      <c r="AB35" s="124"/>
      <c r="AC35" s="124"/>
      <c r="AD35" s="124"/>
      <c r="AE35" s="124"/>
      <c r="AF35" s="124"/>
    </row>
    <row r="36" spans="19:32" x14ac:dyDescent="0.25">
      <c r="S36" s="107" t="s">
        <v>85</v>
      </c>
      <c r="T36" s="107"/>
      <c r="AB36" s="125"/>
      <c r="AC36" s="106"/>
      <c r="AD36" s="106"/>
      <c r="AF36" s="106"/>
    </row>
    <row r="37" spans="19:32" x14ac:dyDescent="0.25">
      <c r="S37" s="111" t="s">
        <v>9</v>
      </c>
      <c r="T37" s="112"/>
      <c r="U37" s="112"/>
      <c r="V37" s="112">
        <v>4552</v>
      </c>
      <c r="W37" s="112">
        <v>4849</v>
      </c>
      <c r="X37" s="112">
        <v>4931</v>
      </c>
      <c r="Y37" s="112">
        <v>4932</v>
      </c>
      <c r="Z37" s="112">
        <v>4935</v>
      </c>
      <c r="AB37" s="132">
        <f>Z37/Z40*100</f>
        <v>80.782452119823205</v>
      </c>
      <c r="AD37" s="110"/>
      <c r="AF37" s="110"/>
    </row>
    <row r="38" spans="19:32" x14ac:dyDescent="0.25">
      <c r="S38" s="111" t="s">
        <v>10</v>
      </c>
      <c r="T38" s="112"/>
      <c r="U38" s="112"/>
      <c r="V38" s="112">
        <v>958</v>
      </c>
      <c r="W38" s="112">
        <v>1011</v>
      </c>
      <c r="X38" s="112">
        <v>1035</v>
      </c>
      <c r="Y38" s="112">
        <v>1148</v>
      </c>
      <c r="Z38" s="112">
        <v>1174</v>
      </c>
      <c r="AB38" s="132">
        <f>Z38/Z40*100</f>
        <v>19.217547880176788</v>
      </c>
      <c r="AD38" s="110"/>
      <c r="AF38" s="110"/>
    </row>
    <row r="39" spans="19:32" x14ac:dyDescent="0.25">
      <c r="S39" s="111" t="s">
        <v>11</v>
      </c>
      <c r="Y39" s="112"/>
      <c r="Z39" s="112"/>
      <c r="AB39" s="109"/>
      <c r="AD39" s="117"/>
      <c r="AF39" s="109"/>
    </row>
    <row r="40" spans="19:32" x14ac:dyDescent="0.25">
      <c r="S40" s="111" t="s">
        <v>33</v>
      </c>
      <c r="T40" s="112"/>
      <c r="U40" s="112"/>
      <c r="V40" s="112">
        <v>5510</v>
      </c>
      <c r="W40" s="112">
        <v>5860</v>
      </c>
      <c r="X40" s="112">
        <v>5966</v>
      </c>
      <c r="Y40" s="112">
        <v>6080</v>
      </c>
      <c r="Z40" s="112">
        <v>6109</v>
      </c>
      <c r="AB40" s="125"/>
      <c r="AC40" s="106"/>
      <c r="AD40" s="106"/>
      <c r="AE40" s="106"/>
      <c r="AF40" s="106"/>
    </row>
    <row r="41" spans="19:32" x14ac:dyDescent="0.25">
      <c r="AB41" s="126"/>
      <c r="AD41" s="127"/>
    </row>
    <row r="42" spans="19:32" x14ac:dyDescent="0.25">
      <c r="S42" s="114" t="s">
        <v>34</v>
      </c>
      <c r="T42" s="114"/>
      <c r="AB42" s="126"/>
      <c r="AD42" s="127"/>
    </row>
    <row r="43" spans="19:32" x14ac:dyDescent="0.25">
      <c r="S43" s="114" t="s">
        <v>35</v>
      </c>
      <c r="T43" s="114"/>
    </row>
    <row r="44" spans="19:32" x14ac:dyDescent="0.25">
      <c r="S44" s="115" t="s">
        <v>36</v>
      </c>
      <c r="T44" s="115"/>
      <c r="U44" s="112"/>
      <c r="V44" s="112">
        <v>8</v>
      </c>
      <c r="W44" s="112">
        <v>14</v>
      </c>
      <c r="X44" s="112">
        <v>26</v>
      </c>
      <c r="Y44" s="112">
        <v>16</v>
      </c>
      <c r="Z44" s="112">
        <v>18</v>
      </c>
    </row>
    <row r="45" spans="19:32" x14ac:dyDescent="0.25">
      <c r="S45" s="115" t="s">
        <v>37</v>
      </c>
      <c r="T45" s="115"/>
      <c r="U45" s="112"/>
      <c r="V45" s="112">
        <v>89</v>
      </c>
      <c r="W45" s="112">
        <v>110</v>
      </c>
      <c r="X45" s="112">
        <v>140</v>
      </c>
      <c r="Y45" s="112">
        <v>124</v>
      </c>
      <c r="Z45" s="112">
        <v>140</v>
      </c>
    </row>
    <row r="46" spans="19:32" x14ac:dyDescent="0.25">
      <c r="S46" s="115" t="s">
        <v>38</v>
      </c>
      <c r="T46" s="115"/>
      <c r="U46" s="112"/>
      <c r="V46" s="112">
        <v>244</v>
      </c>
      <c r="W46" s="112">
        <v>252</v>
      </c>
      <c r="X46" s="112">
        <v>290</v>
      </c>
      <c r="Y46" s="112">
        <v>309</v>
      </c>
      <c r="Z46" s="112">
        <v>287</v>
      </c>
    </row>
    <row r="47" spans="19:32" x14ac:dyDescent="0.25">
      <c r="S47" s="115" t="s">
        <v>39</v>
      </c>
      <c r="T47" s="115"/>
      <c r="U47" s="112"/>
      <c r="V47" s="112">
        <v>397</v>
      </c>
      <c r="W47" s="112">
        <v>390</v>
      </c>
      <c r="X47" s="112">
        <v>463</v>
      </c>
      <c r="Y47" s="112">
        <v>472</v>
      </c>
      <c r="Z47" s="112">
        <v>465</v>
      </c>
    </row>
    <row r="48" spans="19:32" x14ac:dyDescent="0.25">
      <c r="S48" s="115" t="s">
        <v>40</v>
      </c>
      <c r="T48" s="115"/>
      <c r="U48" s="112"/>
      <c r="V48" s="112">
        <v>494</v>
      </c>
      <c r="W48" s="112">
        <v>477</v>
      </c>
      <c r="X48" s="112">
        <v>566</v>
      </c>
      <c r="Y48" s="112">
        <v>613</v>
      </c>
      <c r="Z48" s="112">
        <v>668</v>
      </c>
    </row>
    <row r="49" spans="1:26" ht="16.5" customHeigh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S49" s="115" t="s">
        <v>41</v>
      </c>
      <c r="T49" s="115"/>
      <c r="U49" s="112"/>
      <c r="V49" s="112">
        <v>355</v>
      </c>
      <c r="W49" s="112">
        <v>420</v>
      </c>
      <c r="X49" s="112">
        <v>429</v>
      </c>
      <c r="Y49" s="112">
        <v>483</v>
      </c>
      <c r="Z49" s="112">
        <v>521</v>
      </c>
    </row>
    <row r="50" spans="1:26" ht="15" customHeight="1" x14ac:dyDescent="0.25">
      <c r="A50" s="61" t="str">
        <f>"Number of jobs by age and sex of job holders in "&amp;S1&amp;" ("&amp;Z2&amp;") *"</f>
        <v>Number of jobs by age and sex of job holders in Berri and Barmera (2022-23) *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S50" s="115" t="s">
        <v>42</v>
      </c>
      <c r="T50" s="115"/>
      <c r="U50" s="112"/>
      <c r="V50" s="112">
        <v>402</v>
      </c>
      <c r="W50" s="112">
        <v>382</v>
      </c>
      <c r="X50" s="112">
        <v>416</v>
      </c>
      <c r="Y50" s="112">
        <v>440</v>
      </c>
      <c r="Z50" s="112">
        <v>429</v>
      </c>
    </row>
    <row r="51" spans="1:26" ht="15" customHeight="1" x14ac:dyDescent="0.25">
      <c r="A51" s="2"/>
      <c r="S51" s="115" t="s">
        <v>43</v>
      </c>
      <c r="T51" s="115"/>
      <c r="U51" s="112"/>
      <c r="V51" s="112">
        <v>333</v>
      </c>
      <c r="W51" s="112">
        <v>347</v>
      </c>
      <c r="X51" s="112">
        <v>329</v>
      </c>
      <c r="Y51" s="112">
        <v>389</v>
      </c>
      <c r="Z51" s="112">
        <v>393</v>
      </c>
    </row>
    <row r="52" spans="1:26" ht="15" customHeight="1" x14ac:dyDescent="0.25">
      <c r="S52" s="115" t="s">
        <v>44</v>
      </c>
      <c r="T52" s="115"/>
      <c r="U52" s="112"/>
      <c r="V52" s="112">
        <v>393</v>
      </c>
      <c r="W52" s="112">
        <v>390</v>
      </c>
      <c r="X52" s="112">
        <v>389</v>
      </c>
      <c r="Y52" s="112">
        <v>372</v>
      </c>
      <c r="Z52" s="112">
        <v>340</v>
      </c>
    </row>
    <row r="53" spans="1:26" ht="15" customHeight="1" x14ac:dyDescent="0.25">
      <c r="A53" s="91"/>
      <c r="B53" s="91"/>
      <c r="C53" s="91"/>
      <c r="D53" s="92"/>
      <c r="E53" s="5"/>
      <c r="S53" s="115" t="s">
        <v>45</v>
      </c>
      <c r="T53" s="115"/>
      <c r="U53" s="112"/>
      <c r="V53" s="112">
        <v>353</v>
      </c>
      <c r="W53" s="112">
        <v>395</v>
      </c>
      <c r="X53" s="112">
        <v>387</v>
      </c>
      <c r="Y53" s="112">
        <v>403</v>
      </c>
      <c r="Z53" s="112">
        <v>413</v>
      </c>
    </row>
    <row r="54" spans="1:26" ht="15" customHeight="1" x14ac:dyDescent="0.25">
      <c r="A54" s="91"/>
      <c r="B54" s="91"/>
      <c r="C54" s="91"/>
      <c r="D54" s="92"/>
      <c r="E54" s="5"/>
      <c r="S54" s="115" t="s">
        <v>46</v>
      </c>
      <c r="T54" s="115"/>
      <c r="U54" s="112"/>
      <c r="V54" s="112">
        <v>416</v>
      </c>
      <c r="W54" s="112">
        <v>435</v>
      </c>
      <c r="X54" s="112">
        <v>410</v>
      </c>
      <c r="Y54" s="112">
        <v>398</v>
      </c>
      <c r="Z54" s="112">
        <v>358</v>
      </c>
    </row>
    <row r="55" spans="1:26" ht="15" customHeight="1" x14ac:dyDescent="0.25">
      <c r="A55" s="91"/>
      <c r="B55" s="91"/>
      <c r="C55" s="91"/>
      <c r="D55" s="92"/>
      <c r="E55" s="5"/>
      <c r="S55" s="115" t="s">
        <v>47</v>
      </c>
      <c r="T55" s="115"/>
      <c r="U55" s="112"/>
      <c r="V55" s="112">
        <v>357</v>
      </c>
      <c r="W55" s="112">
        <v>377</v>
      </c>
      <c r="X55" s="112">
        <v>380</v>
      </c>
      <c r="Y55" s="112">
        <v>383</v>
      </c>
      <c r="Z55" s="112">
        <v>380</v>
      </c>
    </row>
    <row r="56" spans="1:26" ht="15" customHeight="1" x14ac:dyDescent="0.25">
      <c r="S56" s="115" t="s">
        <v>48</v>
      </c>
      <c r="T56" s="115"/>
      <c r="U56" s="112"/>
      <c r="V56" s="112">
        <v>190</v>
      </c>
      <c r="W56" s="112">
        <v>221</v>
      </c>
      <c r="X56" s="112">
        <v>219</v>
      </c>
      <c r="Y56" s="112">
        <v>236</v>
      </c>
      <c r="Z56" s="112">
        <v>246</v>
      </c>
    </row>
    <row r="57" spans="1:26" ht="15" customHeight="1" x14ac:dyDescent="0.25">
      <c r="A57" s="2"/>
      <c r="B57" s="91"/>
      <c r="C57" s="91"/>
      <c r="D57" s="91"/>
      <c r="E57" s="91"/>
      <c r="S57" s="115" t="s">
        <v>49</v>
      </c>
      <c r="T57" s="115"/>
      <c r="U57" s="112"/>
      <c r="V57" s="112">
        <v>80</v>
      </c>
      <c r="W57" s="112">
        <v>96</v>
      </c>
      <c r="X57" s="112">
        <v>97</v>
      </c>
      <c r="Y57" s="112">
        <v>87</v>
      </c>
      <c r="Z57" s="112">
        <v>92</v>
      </c>
    </row>
    <row r="58" spans="1:26" ht="15" customHeight="1" x14ac:dyDescent="0.25">
      <c r="A58" s="91"/>
      <c r="B58" s="91"/>
      <c r="C58" s="91"/>
      <c r="D58" s="91"/>
      <c r="E58" s="91"/>
      <c r="S58" s="115" t="s">
        <v>50</v>
      </c>
      <c r="T58" s="115"/>
      <c r="U58" s="112"/>
      <c r="V58" s="112">
        <v>32</v>
      </c>
      <c r="W58" s="112">
        <v>29</v>
      </c>
      <c r="X58" s="112">
        <v>41</v>
      </c>
      <c r="Y58" s="112">
        <v>46</v>
      </c>
      <c r="Z58" s="112">
        <v>40</v>
      </c>
    </row>
    <row r="59" spans="1:26" ht="15" customHeight="1" x14ac:dyDescent="0.25">
      <c r="A59" s="91"/>
      <c r="B59" s="91"/>
      <c r="C59" s="91"/>
      <c r="D59" s="93"/>
      <c r="E59" s="5"/>
      <c r="S59" s="115" t="s">
        <v>51</v>
      </c>
      <c r="T59" s="115"/>
      <c r="U59" s="112"/>
      <c r="V59" s="112">
        <v>7</v>
      </c>
      <c r="W59" s="112">
        <v>11</v>
      </c>
      <c r="X59" s="112">
        <v>10</v>
      </c>
      <c r="Y59" s="112">
        <v>14</v>
      </c>
      <c r="Z59" s="112">
        <v>15</v>
      </c>
    </row>
    <row r="60" spans="1:26" ht="15" customHeight="1" x14ac:dyDescent="0.25">
      <c r="A60" s="91"/>
      <c r="B60" s="91"/>
      <c r="C60" s="91"/>
      <c r="D60" s="93"/>
      <c r="E60" s="5"/>
      <c r="S60" s="115" t="s">
        <v>52</v>
      </c>
      <c r="T60" s="115"/>
      <c r="U60" s="112"/>
      <c r="V60" s="112">
        <v>10</v>
      </c>
      <c r="W60" s="112">
        <v>6</v>
      </c>
      <c r="X60" s="112">
        <v>9</v>
      </c>
      <c r="Y60" s="112">
        <v>12</v>
      </c>
      <c r="Z60" s="112">
        <v>9</v>
      </c>
    </row>
    <row r="61" spans="1:26" ht="15" customHeight="1" x14ac:dyDescent="0.25">
      <c r="A61" s="91"/>
      <c r="B61" s="91"/>
      <c r="C61" s="91"/>
      <c r="D61" s="93"/>
      <c r="E61" s="5"/>
      <c r="S61" s="118" t="s">
        <v>53</v>
      </c>
      <c r="T61" s="118"/>
      <c r="U61" s="112"/>
      <c r="V61" s="112">
        <v>4159</v>
      </c>
      <c r="W61" s="112">
        <v>4362</v>
      </c>
      <c r="X61" s="112">
        <v>4601</v>
      </c>
      <c r="Y61" s="112">
        <v>4777</v>
      </c>
      <c r="Z61" s="112">
        <v>4819</v>
      </c>
    </row>
    <row r="62" spans="1:26" ht="15" customHeight="1" x14ac:dyDescent="0.25">
      <c r="S62" s="114" t="s">
        <v>54</v>
      </c>
      <c r="T62" s="114"/>
    </row>
    <row r="63" spans="1:26" x14ac:dyDescent="0.25">
      <c r="S63" s="115" t="s">
        <v>36</v>
      </c>
      <c r="T63" s="115"/>
      <c r="U63" s="112"/>
      <c r="V63" s="112">
        <v>8</v>
      </c>
      <c r="W63" s="112">
        <v>8</v>
      </c>
      <c r="X63" s="112">
        <v>27</v>
      </c>
      <c r="Y63" s="112">
        <v>24</v>
      </c>
      <c r="Z63" s="112">
        <v>14</v>
      </c>
    </row>
    <row r="64" spans="1:26" ht="15.75" customHeight="1" x14ac:dyDescent="0.25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S64" s="115" t="s">
        <v>37</v>
      </c>
      <c r="T64" s="115"/>
      <c r="U64" s="112"/>
      <c r="V64" s="112">
        <v>95</v>
      </c>
      <c r="W64" s="112">
        <v>93</v>
      </c>
      <c r="X64" s="112">
        <v>134</v>
      </c>
      <c r="Y64" s="112">
        <v>130</v>
      </c>
      <c r="Z64" s="112">
        <v>135</v>
      </c>
    </row>
    <row r="65" spans="1:26" ht="15.75" customHeight="1" x14ac:dyDescent="0.25">
      <c r="A65" s="61" t="str">
        <f>"Number of employed persons per occupation of main job by sex in "&amp;S1&amp;" ("&amp;Z2&amp;") *"</f>
        <v>Number of employed persons per occupation of main job by sex in Berri and Barmera (2022-23) *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S65" s="115" t="s">
        <v>38</v>
      </c>
      <c r="T65" s="115"/>
      <c r="U65" s="112"/>
      <c r="V65" s="112">
        <v>251</v>
      </c>
      <c r="W65" s="112">
        <v>299</v>
      </c>
      <c r="X65" s="112">
        <v>309</v>
      </c>
      <c r="Y65" s="112">
        <v>286</v>
      </c>
      <c r="Z65" s="112">
        <v>277</v>
      </c>
    </row>
    <row r="66" spans="1:26" x14ac:dyDescent="0.25">
      <c r="S66" s="115" t="s">
        <v>39</v>
      </c>
      <c r="T66" s="115"/>
      <c r="U66" s="112"/>
      <c r="V66" s="112">
        <v>307</v>
      </c>
      <c r="W66" s="112">
        <v>326</v>
      </c>
      <c r="X66" s="112">
        <v>311</v>
      </c>
      <c r="Y66" s="112">
        <v>418</v>
      </c>
      <c r="Z66" s="112">
        <v>399</v>
      </c>
    </row>
    <row r="67" spans="1:26" x14ac:dyDescent="0.25">
      <c r="S67" s="115" t="s">
        <v>40</v>
      </c>
      <c r="T67" s="115"/>
      <c r="U67" s="112"/>
      <c r="V67" s="112">
        <v>397</v>
      </c>
      <c r="W67" s="112">
        <v>415</v>
      </c>
      <c r="X67" s="112">
        <v>429</v>
      </c>
      <c r="Y67" s="112">
        <v>413</v>
      </c>
      <c r="Z67" s="112">
        <v>495</v>
      </c>
    </row>
    <row r="68" spans="1:26" x14ac:dyDescent="0.25">
      <c r="S68" s="115" t="s">
        <v>41</v>
      </c>
      <c r="T68" s="115"/>
      <c r="U68" s="112"/>
      <c r="V68" s="112">
        <v>306</v>
      </c>
      <c r="W68" s="112">
        <v>303</v>
      </c>
      <c r="X68" s="112">
        <v>342</v>
      </c>
      <c r="Y68" s="112">
        <v>377</v>
      </c>
      <c r="Z68" s="112">
        <v>410</v>
      </c>
    </row>
    <row r="69" spans="1:26" x14ac:dyDescent="0.25">
      <c r="S69" s="115" t="s">
        <v>42</v>
      </c>
      <c r="T69" s="115"/>
      <c r="U69" s="112"/>
      <c r="V69" s="112">
        <v>356</v>
      </c>
      <c r="W69" s="112">
        <v>362</v>
      </c>
      <c r="X69" s="112">
        <v>391</v>
      </c>
      <c r="Y69" s="112">
        <v>408</v>
      </c>
      <c r="Z69" s="112">
        <v>363</v>
      </c>
    </row>
    <row r="70" spans="1:26" x14ac:dyDescent="0.25">
      <c r="S70" s="115" t="s">
        <v>43</v>
      </c>
      <c r="T70" s="115"/>
      <c r="U70" s="112"/>
      <c r="V70" s="112">
        <v>320</v>
      </c>
      <c r="W70" s="112">
        <v>324</v>
      </c>
      <c r="X70" s="112">
        <v>353</v>
      </c>
      <c r="Y70" s="112">
        <v>358</v>
      </c>
      <c r="Z70" s="112">
        <v>348</v>
      </c>
    </row>
    <row r="71" spans="1:26" x14ac:dyDescent="0.25">
      <c r="S71" s="115" t="s">
        <v>44</v>
      </c>
      <c r="T71" s="115"/>
      <c r="U71" s="112"/>
      <c r="V71" s="112">
        <v>401</v>
      </c>
      <c r="W71" s="112">
        <v>382</v>
      </c>
      <c r="X71" s="112">
        <v>344</v>
      </c>
      <c r="Y71" s="112">
        <v>385</v>
      </c>
      <c r="Z71" s="112">
        <v>374</v>
      </c>
    </row>
    <row r="72" spans="1:26" x14ac:dyDescent="0.25">
      <c r="S72" s="115" t="s">
        <v>45</v>
      </c>
      <c r="T72" s="115"/>
      <c r="U72" s="112"/>
      <c r="V72" s="112">
        <v>363</v>
      </c>
      <c r="W72" s="112">
        <v>394</v>
      </c>
      <c r="X72" s="112">
        <v>410</v>
      </c>
      <c r="Y72" s="112">
        <v>411</v>
      </c>
      <c r="Z72" s="112">
        <v>405</v>
      </c>
    </row>
    <row r="73" spans="1:26" x14ac:dyDescent="0.25">
      <c r="S73" s="115" t="s">
        <v>46</v>
      </c>
      <c r="T73" s="115"/>
      <c r="U73" s="112"/>
      <c r="V73" s="112">
        <v>418</v>
      </c>
      <c r="W73" s="112">
        <v>423</v>
      </c>
      <c r="X73" s="112">
        <v>391</v>
      </c>
      <c r="Y73" s="112">
        <v>414</v>
      </c>
      <c r="Z73" s="112">
        <v>391</v>
      </c>
    </row>
    <row r="74" spans="1:26" x14ac:dyDescent="0.25">
      <c r="S74" s="115" t="s">
        <v>47</v>
      </c>
      <c r="T74" s="115"/>
      <c r="U74" s="112"/>
      <c r="V74" s="112">
        <v>314</v>
      </c>
      <c r="W74" s="112">
        <v>325</v>
      </c>
      <c r="X74" s="112">
        <v>339</v>
      </c>
      <c r="Y74" s="112">
        <v>384</v>
      </c>
      <c r="Z74" s="112">
        <v>371</v>
      </c>
    </row>
    <row r="75" spans="1:26" x14ac:dyDescent="0.25">
      <c r="S75" s="115" t="s">
        <v>48</v>
      </c>
      <c r="T75" s="115"/>
      <c r="U75" s="112"/>
      <c r="V75" s="112">
        <v>151</v>
      </c>
      <c r="W75" s="112">
        <v>175</v>
      </c>
      <c r="X75" s="112">
        <v>194</v>
      </c>
      <c r="Y75" s="112">
        <v>202</v>
      </c>
      <c r="Z75" s="112">
        <v>184</v>
      </c>
    </row>
    <row r="76" spans="1:26" x14ac:dyDescent="0.25">
      <c r="S76" s="115" t="s">
        <v>49</v>
      </c>
      <c r="T76" s="115"/>
      <c r="U76" s="112"/>
      <c r="V76" s="112">
        <v>54</v>
      </c>
      <c r="W76" s="112">
        <v>55</v>
      </c>
      <c r="X76" s="112">
        <v>72</v>
      </c>
      <c r="Y76" s="112">
        <v>70</v>
      </c>
      <c r="Z76" s="112">
        <v>72</v>
      </c>
    </row>
    <row r="77" spans="1:26" x14ac:dyDescent="0.25">
      <c r="S77" s="115" t="s">
        <v>50</v>
      </c>
      <c r="T77" s="115"/>
      <c r="U77" s="112"/>
      <c r="V77" s="112">
        <v>22</v>
      </c>
      <c r="W77" s="112">
        <v>27</v>
      </c>
      <c r="X77" s="112">
        <v>28</v>
      </c>
      <c r="Y77" s="112">
        <v>32</v>
      </c>
      <c r="Z77" s="112">
        <v>29</v>
      </c>
    </row>
    <row r="78" spans="1:26" x14ac:dyDescent="0.25">
      <c r="S78" s="115" t="s">
        <v>51</v>
      </c>
      <c r="T78" s="115"/>
      <c r="U78" s="112"/>
      <c r="V78" s="112">
        <v>14</v>
      </c>
      <c r="W78" s="112">
        <v>19</v>
      </c>
      <c r="X78" s="112">
        <v>14</v>
      </c>
      <c r="Y78" s="112">
        <v>11</v>
      </c>
      <c r="Z78" s="112">
        <v>10</v>
      </c>
    </row>
    <row r="79" spans="1:26" x14ac:dyDescent="0.25">
      <c r="S79" s="115" t="s">
        <v>52</v>
      </c>
      <c r="T79" s="115"/>
      <c r="U79" s="112"/>
      <c r="V79" s="112">
        <v>8</v>
      </c>
      <c r="W79" s="112">
        <v>4</v>
      </c>
      <c r="X79" s="112">
        <v>6</v>
      </c>
      <c r="Y79" s="112">
        <v>9</v>
      </c>
      <c r="Z79" s="112">
        <v>9</v>
      </c>
    </row>
    <row r="80" spans="1:26" x14ac:dyDescent="0.25">
      <c r="S80" s="118" t="s">
        <v>53</v>
      </c>
      <c r="T80" s="118"/>
      <c r="U80" s="112"/>
      <c r="V80" s="112">
        <v>3776</v>
      </c>
      <c r="W80" s="112">
        <v>3942</v>
      </c>
      <c r="X80" s="112">
        <v>4094</v>
      </c>
      <c r="Y80" s="112">
        <v>4328</v>
      </c>
      <c r="Z80" s="112">
        <v>4289</v>
      </c>
    </row>
    <row r="81" spans="1:30" x14ac:dyDescent="0.25">
      <c r="S81" s="128" t="s">
        <v>55</v>
      </c>
      <c r="T81" s="128"/>
      <c r="Y81" s="123"/>
      <c r="Z81" s="123"/>
    </row>
    <row r="82" spans="1:30" x14ac:dyDescent="0.25">
      <c r="S82" s="129" t="s">
        <v>35</v>
      </c>
      <c r="T82" s="129"/>
    </row>
    <row r="83" spans="1:30" ht="15.75" customHeight="1" x14ac:dyDescent="0.25">
      <c r="A83" s="46"/>
      <c r="B83" s="46"/>
      <c r="C83" s="144" t="str">
        <f>S1</f>
        <v>Berri and Barmera</v>
      </c>
      <c r="D83" s="144"/>
      <c r="E83" s="144"/>
      <c r="F83" s="144"/>
      <c r="G83" s="144"/>
      <c r="H83" s="47"/>
      <c r="I83" s="47"/>
      <c r="J83" s="145" t="str">
        <f>'State data for spotlight'!A1</f>
        <v>South Australia</v>
      </c>
      <c r="K83" s="145"/>
      <c r="L83" s="145"/>
      <c r="M83" s="145"/>
      <c r="N83" s="145"/>
      <c r="O83" s="145"/>
      <c r="S83" s="115" t="s">
        <v>56</v>
      </c>
      <c r="T83" s="115"/>
      <c r="U83" s="112"/>
      <c r="V83" s="112">
        <v>207</v>
      </c>
      <c r="W83" s="112">
        <v>210</v>
      </c>
      <c r="X83" s="112">
        <v>211</v>
      </c>
      <c r="Y83" s="112">
        <v>229</v>
      </c>
      <c r="Z83" s="112">
        <v>235</v>
      </c>
      <c r="AD83" s="117"/>
    </row>
    <row r="84" spans="1:30" ht="15" customHeight="1" x14ac:dyDescent="0.25">
      <c r="A84" s="46"/>
      <c r="B84" s="46"/>
      <c r="C84" s="48"/>
      <c r="D84" s="140" t="s">
        <v>0</v>
      </c>
      <c r="E84" s="140"/>
      <c r="F84" s="140" t="s">
        <v>189</v>
      </c>
      <c r="G84" s="140"/>
      <c r="H84" s="48"/>
      <c r="I84" s="48"/>
      <c r="J84" s="48"/>
      <c r="K84" s="48"/>
      <c r="L84" s="140" t="s">
        <v>0</v>
      </c>
      <c r="M84" s="140"/>
      <c r="N84" s="140" t="s">
        <v>189</v>
      </c>
      <c r="O84" s="140"/>
      <c r="S84" s="115" t="s">
        <v>57</v>
      </c>
      <c r="T84" s="115"/>
      <c r="U84" s="112"/>
      <c r="V84" s="112">
        <v>208</v>
      </c>
      <c r="W84" s="112">
        <v>231</v>
      </c>
      <c r="X84" s="112">
        <v>210</v>
      </c>
      <c r="Y84" s="112">
        <v>219</v>
      </c>
      <c r="Z84" s="112">
        <v>227</v>
      </c>
    </row>
    <row r="85" spans="1:30" ht="15" customHeight="1" x14ac:dyDescent="0.25">
      <c r="A85" s="46"/>
      <c r="B85" s="46"/>
      <c r="C85" s="98" t="s">
        <v>1</v>
      </c>
      <c r="D85" s="140" t="s">
        <v>2</v>
      </c>
      <c r="E85" s="140"/>
      <c r="F85" s="140" t="str">
        <f>"since "&amp;$V$2</f>
        <v>since 2018-19</v>
      </c>
      <c r="G85" s="140"/>
      <c r="H85" s="48"/>
      <c r="I85" s="48"/>
      <c r="J85" s="48"/>
      <c r="K85" s="98" t="s">
        <v>1</v>
      </c>
      <c r="L85" s="140" t="s">
        <v>2</v>
      </c>
      <c r="M85" s="140"/>
      <c r="N85" s="140" t="str">
        <f>"since "&amp;$V$2</f>
        <v>since 2018-19</v>
      </c>
      <c r="O85" s="140"/>
      <c r="S85" s="115" t="s">
        <v>184</v>
      </c>
      <c r="T85" s="115"/>
      <c r="U85" s="112"/>
      <c r="V85" s="112">
        <v>421</v>
      </c>
      <c r="W85" s="112">
        <v>423</v>
      </c>
      <c r="X85" s="112">
        <v>466</v>
      </c>
      <c r="Y85" s="112">
        <v>506</v>
      </c>
      <c r="Z85" s="112">
        <v>520</v>
      </c>
    </row>
    <row r="86" spans="1:30" ht="15" customHeight="1" x14ac:dyDescent="0.25">
      <c r="A86" s="49" t="s">
        <v>3</v>
      </c>
      <c r="B86" s="49"/>
      <c r="C86" s="97" t="str">
        <f t="shared" ref="C86:C91" si="3">AB4</f>
        <v>9,110</v>
      </c>
      <c r="D86" s="94">
        <f t="shared" ref="D86:D91" si="4">AD4</f>
        <v>-4.3888523151192071E-4</v>
      </c>
      <c r="E86" s="95">
        <f t="shared" ref="E86:E91" si="5">AD4</f>
        <v>-4.3888523151192071E-4</v>
      </c>
      <c r="F86" s="94">
        <f t="shared" ref="F86:F91" si="6">AF4</f>
        <v>0.14880201765447665</v>
      </c>
      <c r="G86" s="95">
        <f t="shared" ref="G86:G91" si="7">AF4</f>
        <v>0.14880201765447665</v>
      </c>
      <c r="H86" s="97"/>
      <c r="I86" s="97"/>
      <c r="J86" s="139" t="str">
        <f>'State data for spotlight'!J4</f>
        <v>1,556,230</v>
      </c>
      <c r="K86" s="139"/>
      <c r="L86" s="94">
        <f>'State data for spotlight'!L4</f>
        <v>2.7612678971984606E-2</v>
      </c>
      <c r="M86" s="95">
        <f>'State data for spotlight'!L4</f>
        <v>2.7612678971984606E-2</v>
      </c>
      <c r="N86" s="94">
        <f>'State data for spotlight'!N4</f>
        <v>0.19374374355178325</v>
      </c>
      <c r="O86" s="95">
        <f>'State data for spotlight'!N4</f>
        <v>0.19374374355178325</v>
      </c>
      <c r="S86" s="115" t="s">
        <v>185</v>
      </c>
      <c r="T86" s="115"/>
      <c r="U86" s="112"/>
      <c r="V86" s="112">
        <v>146</v>
      </c>
      <c r="W86" s="112">
        <v>148</v>
      </c>
      <c r="X86" s="112">
        <v>166</v>
      </c>
      <c r="Y86" s="112">
        <v>175</v>
      </c>
      <c r="Z86" s="112">
        <v>181</v>
      </c>
    </row>
    <row r="87" spans="1:30" ht="15" customHeight="1" x14ac:dyDescent="0.25">
      <c r="A87" s="96" t="s">
        <v>4</v>
      </c>
      <c r="B87" s="49"/>
      <c r="C87" s="97" t="str">
        <f t="shared" si="3"/>
        <v>4,815</v>
      </c>
      <c r="D87" s="94">
        <f t="shared" si="4"/>
        <v>6.6903616976792257E-3</v>
      </c>
      <c r="E87" s="95">
        <f t="shared" si="5"/>
        <v>6.6903616976792257E-3</v>
      </c>
      <c r="F87" s="94">
        <f t="shared" si="6"/>
        <v>0.15884476534296033</v>
      </c>
      <c r="G87" s="95">
        <f t="shared" si="7"/>
        <v>0.15884476534296033</v>
      </c>
      <c r="H87" s="97"/>
      <c r="I87" s="97"/>
      <c r="J87" s="139" t="str">
        <f>'State data for spotlight'!J5</f>
        <v>782,414</v>
      </c>
      <c r="K87" s="139"/>
      <c r="L87" s="94">
        <f>'State data for spotlight'!L5</f>
        <v>2.790561409824055E-2</v>
      </c>
      <c r="M87" s="95">
        <f>'State data for spotlight'!L5</f>
        <v>2.790561409824055E-2</v>
      </c>
      <c r="N87" s="94">
        <f>'State data for spotlight'!N5</f>
        <v>0.17335288886489431</v>
      </c>
      <c r="O87" s="95">
        <f>'State data for spotlight'!N5</f>
        <v>0.17335288886489431</v>
      </c>
      <c r="S87" s="115" t="s">
        <v>186</v>
      </c>
      <c r="T87" s="115"/>
      <c r="U87" s="112"/>
      <c r="V87" s="112">
        <v>89</v>
      </c>
      <c r="W87" s="112">
        <v>73</v>
      </c>
      <c r="X87" s="112">
        <v>69</v>
      </c>
      <c r="Y87" s="112">
        <v>78</v>
      </c>
      <c r="Z87" s="112">
        <v>91</v>
      </c>
    </row>
    <row r="88" spans="1:30" ht="15" customHeight="1" x14ac:dyDescent="0.25">
      <c r="A88" s="96" t="s">
        <v>5</v>
      </c>
      <c r="B88" s="49"/>
      <c r="C88" s="97" t="str">
        <f t="shared" si="3"/>
        <v>4,284</v>
      </c>
      <c r="D88" s="94">
        <f t="shared" si="4"/>
        <v>-1.1308562197092087E-2</v>
      </c>
      <c r="E88" s="95">
        <f t="shared" si="5"/>
        <v>-1.1308562197092087E-2</v>
      </c>
      <c r="F88" s="94">
        <f t="shared" si="6"/>
        <v>0.13543599257884975</v>
      </c>
      <c r="G88" s="95">
        <f t="shared" si="7"/>
        <v>0.13543599257884975</v>
      </c>
      <c r="H88" s="97"/>
      <c r="I88" s="97"/>
      <c r="J88" s="139" t="str">
        <f>'State data for spotlight'!J6</f>
        <v>772,805</v>
      </c>
      <c r="K88" s="139"/>
      <c r="L88" s="94">
        <f>'State data for spotlight'!L6</f>
        <v>2.728508970740906E-2</v>
      </c>
      <c r="M88" s="95">
        <f>'State data for spotlight'!L6</f>
        <v>2.728508970740906E-2</v>
      </c>
      <c r="N88" s="94">
        <f>'State data for spotlight'!N6</f>
        <v>0.21350327712856321</v>
      </c>
      <c r="O88" s="95">
        <f>'State data for spotlight'!N6</f>
        <v>0.21350327712856321</v>
      </c>
      <c r="S88" s="115" t="s">
        <v>187</v>
      </c>
      <c r="T88" s="115"/>
      <c r="U88" s="112"/>
      <c r="V88" s="112">
        <v>135</v>
      </c>
      <c r="W88" s="112">
        <v>158</v>
      </c>
      <c r="X88" s="112">
        <v>147</v>
      </c>
      <c r="Y88" s="112">
        <v>166</v>
      </c>
      <c r="Z88" s="112">
        <v>175</v>
      </c>
    </row>
    <row r="89" spans="1:30" ht="15" customHeight="1" x14ac:dyDescent="0.25">
      <c r="A89" s="49" t="s">
        <v>6</v>
      </c>
      <c r="B89" s="49"/>
      <c r="C89" s="97" t="str">
        <f t="shared" si="3"/>
        <v>6,112</v>
      </c>
      <c r="D89" s="94">
        <f t="shared" si="4"/>
        <v>5.2631578947368585E-3</v>
      </c>
      <c r="E89" s="95">
        <f t="shared" si="5"/>
        <v>5.2631578947368585E-3</v>
      </c>
      <c r="F89" s="94">
        <f t="shared" si="6"/>
        <v>0.10905461803665406</v>
      </c>
      <c r="G89" s="95">
        <f t="shared" si="7"/>
        <v>0.10905461803665406</v>
      </c>
      <c r="H89" s="97"/>
      <c r="I89" s="97"/>
      <c r="J89" s="139" t="str">
        <f>'State data for spotlight'!J7</f>
        <v>1,032,503</v>
      </c>
      <c r="K89" s="139"/>
      <c r="L89" s="94">
        <f>'State data for spotlight'!L7</f>
        <v>3.0913331642607123E-2</v>
      </c>
      <c r="M89" s="95">
        <f>'State data for spotlight'!L7</f>
        <v>3.0913331642607123E-2</v>
      </c>
      <c r="N89" s="94">
        <f>'State data for spotlight'!N7</f>
        <v>0.1099676417153117</v>
      </c>
      <c r="O89" s="95">
        <f>'State data for spotlight'!N7</f>
        <v>0.1099676417153117</v>
      </c>
      <c r="S89" s="115" t="s">
        <v>188</v>
      </c>
      <c r="T89" s="115"/>
      <c r="U89" s="112"/>
      <c r="V89" s="112">
        <v>323</v>
      </c>
      <c r="W89" s="112">
        <v>338</v>
      </c>
      <c r="X89" s="112">
        <v>354</v>
      </c>
      <c r="Y89" s="112">
        <v>350</v>
      </c>
      <c r="Z89" s="112">
        <v>386</v>
      </c>
    </row>
    <row r="90" spans="1:30" ht="15" customHeight="1" x14ac:dyDescent="0.25">
      <c r="A90" s="49" t="s">
        <v>95</v>
      </c>
      <c r="B90" s="49"/>
      <c r="C90" s="97" t="str">
        <f t="shared" si="3"/>
        <v>$44,285</v>
      </c>
      <c r="D90" s="94">
        <f t="shared" si="4"/>
        <v>5.5032757593805881E-2</v>
      </c>
      <c r="E90" s="95">
        <f t="shared" si="5"/>
        <v>5.5032757593805881E-2</v>
      </c>
      <c r="F90" s="94">
        <f t="shared" si="6"/>
        <v>0.15481541207235194</v>
      </c>
      <c r="G90" s="95">
        <f t="shared" si="7"/>
        <v>0.15481541207235194</v>
      </c>
      <c r="H90" s="97"/>
      <c r="I90" s="97"/>
      <c r="J90" s="97"/>
      <c r="K90" s="97" t="str">
        <f>'State data for spotlight'!J8</f>
        <v>$47,629</v>
      </c>
      <c r="L90" s="94">
        <f>'State data for spotlight'!L8</f>
        <v>4.722851300543085E-2</v>
      </c>
      <c r="M90" s="95">
        <f>'State data for spotlight'!L8</f>
        <v>4.722851300543085E-2</v>
      </c>
      <c r="N90" s="94">
        <f>'State data for spotlight'!N8</f>
        <v>8.4757976372596078E-2</v>
      </c>
      <c r="O90" s="95">
        <f>'State data for spotlight'!N8</f>
        <v>8.4757976372596078E-2</v>
      </c>
      <c r="S90" s="115" t="s">
        <v>58</v>
      </c>
      <c r="T90" s="115"/>
      <c r="U90" s="112"/>
      <c r="V90" s="112">
        <v>656</v>
      </c>
      <c r="W90" s="112">
        <v>678</v>
      </c>
      <c r="X90" s="112">
        <v>692</v>
      </c>
      <c r="Y90" s="112">
        <v>665</v>
      </c>
      <c r="Z90" s="112">
        <v>628</v>
      </c>
    </row>
    <row r="91" spans="1:30" ht="15" customHeight="1" x14ac:dyDescent="0.25">
      <c r="A91" s="49" t="s">
        <v>7</v>
      </c>
      <c r="B91" s="49"/>
      <c r="C91" s="97" t="str">
        <f t="shared" si="3"/>
        <v>$321.4 mil</v>
      </c>
      <c r="D91" s="94">
        <f t="shared" si="4"/>
        <v>2.763129823232191E-2</v>
      </c>
      <c r="E91" s="95">
        <f t="shared" si="5"/>
        <v>2.763129823232191E-2</v>
      </c>
      <c r="F91" s="94">
        <f t="shared" si="6"/>
        <v>0.25314740123443502</v>
      </c>
      <c r="G91" s="95">
        <f t="shared" si="7"/>
        <v>0.25314740123443502</v>
      </c>
      <c r="H91" s="97"/>
      <c r="I91" s="97"/>
      <c r="J91" s="97"/>
      <c r="K91" s="97" t="str">
        <f>'State data for spotlight'!J9</f>
        <v>$68.1 bil</v>
      </c>
      <c r="L91" s="94">
        <f>'State data for spotlight'!L9</f>
        <v>7.8877125561446881E-2</v>
      </c>
      <c r="M91" s="95">
        <f>'State data for spotlight'!L9</f>
        <v>7.8877125561446881E-2</v>
      </c>
      <c r="N91" s="94">
        <f>'State data for spotlight'!N9</f>
        <v>0.29271264421338028</v>
      </c>
      <c r="O91" s="95">
        <f>'State data for spotlight'!N9</f>
        <v>0.29271264421338028</v>
      </c>
      <c r="S91" s="118" t="s">
        <v>53</v>
      </c>
      <c r="T91" s="118"/>
      <c r="U91" s="112"/>
      <c r="V91" s="112">
        <v>2924</v>
      </c>
      <c r="W91" s="112">
        <v>3122</v>
      </c>
      <c r="X91" s="112">
        <v>3197</v>
      </c>
      <c r="Y91" s="112">
        <v>3245</v>
      </c>
      <c r="Z91" s="112">
        <v>3244</v>
      </c>
    </row>
    <row r="92" spans="1:30" ht="15" customHeight="1" x14ac:dyDescent="0.25">
      <c r="S92" s="129" t="s">
        <v>54</v>
      </c>
      <c r="T92" s="129"/>
    </row>
    <row r="93" spans="1:30" ht="15" customHeight="1" x14ac:dyDescent="0.25">
      <c r="A93" s="134" t="s">
        <v>190</v>
      </c>
      <c r="S93" s="115" t="s">
        <v>56</v>
      </c>
      <c r="T93" s="115"/>
      <c r="U93" s="112"/>
      <c r="V93" s="112">
        <v>164</v>
      </c>
      <c r="W93" s="112">
        <v>168</v>
      </c>
      <c r="X93" s="112">
        <v>166</v>
      </c>
      <c r="Y93" s="112">
        <v>188</v>
      </c>
      <c r="Z93" s="112">
        <v>187</v>
      </c>
    </row>
    <row r="94" spans="1:30" ht="15" customHeight="1" x14ac:dyDescent="0.25">
      <c r="A94" s="135" t="s">
        <v>191</v>
      </c>
      <c r="S94" s="115" t="s">
        <v>57</v>
      </c>
      <c r="T94" s="115"/>
      <c r="U94" s="112"/>
      <c r="V94" s="112">
        <v>399</v>
      </c>
      <c r="W94" s="112">
        <v>402</v>
      </c>
      <c r="X94" s="112">
        <v>415</v>
      </c>
      <c r="Y94" s="112">
        <v>417</v>
      </c>
      <c r="Z94" s="112">
        <v>417</v>
      </c>
    </row>
    <row r="95" spans="1:30" ht="15" customHeight="1" x14ac:dyDescent="0.25">
      <c r="A95" s="136" t="s">
        <v>265</v>
      </c>
      <c r="S95" s="115" t="s">
        <v>184</v>
      </c>
      <c r="T95" s="115"/>
      <c r="U95" s="112"/>
      <c r="V95" s="112">
        <v>101</v>
      </c>
      <c r="W95" s="112">
        <v>100</v>
      </c>
      <c r="X95" s="112">
        <v>105</v>
      </c>
      <c r="Y95" s="112">
        <v>110</v>
      </c>
      <c r="Z95" s="112">
        <v>137</v>
      </c>
    </row>
    <row r="96" spans="1:30" ht="15" customHeight="1" x14ac:dyDescent="0.25">
      <c r="A96" s="134" t="s">
        <v>257</v>
      </c>
      <c r="S96" s="115" t="s">
        <v>185</v>
      </c>
      <c r="T96" s="115"/>
      <c r="U96" s="112"/>
      <c r="V96" s="112">
        <v>477</v>
      </c>
      <c r="W96" s="112">
        <v>497</v>
      </c>
      <c r="X96" s="112">
        <v>525</v>
      </c>
      <c r="Y96" s="112">
        <v>573</v>
      </c>
      <c r="Z96" s="112">
        <v>583</v>
      </c>
    </row>
    <row r="97" spans="1:32" ht="15" customHeight="1" x14ac:dyDescent="0.25">
      <c r="A97" s="136" t="s">
        <v>273</v>
      </c>
      <c r="S97" s="115" t="s">
        <v>186</v>
      </c>
      <c r="T97" s="115"/>
      <c r="U97" s="112"/>
      <c r="V97" s="112">
        <v>365</v>
      </c>
      <c r="W97" s="112">
        <v>369</v>
      </c>
      <c r="X97" s="112">
        <v>372</v>
      </c>
      <c r="Y97" s="112">
        <v>361</v>
      </c>
      <c r="Z97" s="112">
        <v>375</v>
      </c>
    </row>
    <row r="98" spans="1:32" ht="15" customHeight="1" x14ac:dyDescent="0.25">
      <c r="A98" s="136"/>
      <c r="S98" s="115" t="s">
        <v>187</v>
      </c>
      <c r="T98" s="115"/>
      <c r="U98" s="112"/>
      <c r="V98" s="112">
        <v>241</v>
      </c>
      <c r="W98" s="112">
        <v>253</v>
      </c>
      <c r="X98" s="112">
        <v>258</v>
      </c>
      <c r="Y98" s="112">
        <v>260</v>
      </c>
      <c r="Z98" s="112">
        <v>255</v>
      </c>
    </row>
    <row r="99" spans="1:32" ht="15" customHeight="1" x14ac:dyDescent="0.25">
      <c r="S99" s="115" t="s">
        <v>188</v>
      </c>
      <c r="T99" s="115"/>
      <c r="U99" s="112"/>
      <c r="V99" s="112">
        <v>19</v>
      </c>
      <c r="W99" s="112">
        <v>24</v>
      </c>
      <c r="X99" s="112">
        <v>34</v>
      </c>
      <c r="Y99" s="112">
        <v>26</v>
      </c>
      <c r="Z99" s="112">
        <v>47</v>
      </c>
    </row>
    <row r="100" spans="1:32" ht="15" customHeight="1" x14ac:dyDescent="0.25">
      <c r="S100" s="115" t="s">
        <v>58</v>
      </c>
      <c r="T100" s="115"/>
      <c r="U100" s="112"/>
      <c r="V100" s="112">
        <v>356</v>
      </c>
      <c r="W100" s="112">
        <v>388</v>
      </c>
      <c r="X100" s="112">
        <v>378</v>
      </c>
      <c r="Y100" s="112">
        <v>367</v>
      </c>
      <c r="Z100" s="112">
        <v>369</v>
      </c>
    </row>
    <row r="101" spans="1:32" x14ac:dyDescent="0.25">
      <c r="A101" s="18"/>
      <c r="S101" s="118" t="s">
        <v>53</v>
      </c>
      <c r="T101" s="118"/>
      <c r="U101" s="112"/>
      <c r="V101" s="112">
        <v>2581</v>
      </c>
      <c r="W101" s="112">
        <v>2739</v>
      </c>
      <c r="X101" s="112">
        <v>2767</v>
      </c>
      <c r="Y101" s="112">
        <v>2839</v>
      </c>
      <c r="Z101" s="112">
        <v>2867</v>
      </c>
    </row>
    <row r="102" spans="1:32" x14ac:dyDescent="0.25">
      <c r="S102" s="115"/>
      <c r="T102" s="115"/>
      <c r="Y102" s="123"/>
      <c r="Z102" s="123"/>
    </row>
    <row r="103" spans="1:32" x14ac:dyDescent="0.25">
      <c r="A103" s="19"/>
      <c r="S103" s="128" t="s">
        <v>13</v>
      </c>
      <c r="T103" s="128"/>
      <c r="U103" s="106"/>
      <c r="V103" s="106" t="s">
        <v>192</v>
      </c>
      <c r="W103" s="106" t="s">
        <v>260</v>
      </c>
      <c r="X103" s="106" t="s">
        <v>266</v>
      </c>
      <c r="Y103" s="106" t="s">
        <v>268</v>
      </c>
      <c r="Z103" s="106" t="s">
        <v>271</v>
      </c>
      <c r="AB103" s="125" t="s">
        <v>24</v>
      </c>
      <c r="AC103" s="106"/>
      <c r="AD103" s="106" t="s">
        <v>32</v>
      </c>
      <c r="AE103" s="106"/>
      <c r="AF103" s="106"/>
    </row>
    <row r="104" spans="1:32" x14ac:dyDescent="0.25">
      <c r="A104" s="20"/>
      <c r="S104" s="115" t="s">
        <v>14</v>
      </c>
      <c r="T104" s="115"/>
      <c r="U104" s="112"/>
      <c r="V104" s="112">
        <v>5768</v>
      </c>
      <c r="W104" s="112">
        <v>6291</v>
      </c>
      <c r="X104" s="112">
        <v>6412</v>
      </c>
      <c r="Y104" s="112">
        <v>6767</v>
      </c>
      <c r="Z104" s="112">
        <v>6869</v>
      </c>
      <c r="AB104" s="109" t="str">
        <f>TEXT(Z104,"###,###")</f>
        <v>6,869</v>
      </c>
      <c r="AD104" s="130">
        <f>Z104/($Z$4)*100</f>
        <v>75.400658616904508</v>
      </c>
      <c r="AF104" s="109"/>
    </row>
    <row r="105" spans="1:32" x14ac:dyDescent="0.25">
      <c r="S105" s="115" t="s">
        <v>17</v>
      </c>
      <c r="T105" s="115"/>
      <c r="U105" s="112"/>
      <c r="V105" s="112">
        <v>1328</v>
      </c>
      <c r="W105" s="112">
        <v>1313</v>
      </c>
      <c r="X105" s="112">
        <v>1321</v>
      </c>
      <c r="Y105" s="112">
        <v>1446</v>
      </c>
      <c r="Z105" s="112">
        <v>1396</v>
      </c>
      <c r="AB105" s="109" t="str">
        <f>TEXT(Z105,"###,###")</f>
        <v>1,396</v>
      </c>
      <c r="AD105" s="130">
        <f>Z105/($Z$4)*100</f>
        <v>15.323819978046101</v>
      </c>
      <c r="AF105" s="109"/>
    </row>
    <row r="106" spans="1:32" x14ac:dyDescent="0.25">
      <c r="S106" s="118" t="s">
        <v>53</v>
      </c>
      <c r="T106" s="118"/>
      <c r="U106" s="120"/>
      <c r="V106" s="120">
        <v>7096</v>
      </c>
      <c r="W106" s="120">
        <v>7604</v>
      </c>
      <c r="X106" s="120">
        <v>7733</v>
      </c>
      <c r="Y106" s="120">
        <v>8213</v>
      </c>
      <c r="Z106" s="120">
        <v>8265</v>
      </c>
      <c r="AB106" s="109"/>
      <c r="AD106" s="130"/>
      <c r="AF106" s="109"/>
    </row>
    <row r="107" spans="1:32" x14ac:dyDescent="0.25">
      <c r="S107" s="128" t="s">
        <v>18</v>
      </c>
      <c r="T107" s="128"/>
      <c r="U107" s="112"/>
      <c r="V107" s="112"/>
      <c r="W107" s="112"/>
      <c r="X107" s="112"/>
      <c r="Y107" s="112"/>
      <c r="Z107" s="112"/>
    </row>
    <row r="108" spans="1:32" x14ac:dyDescent="0.25">
      <c r="S108" s="115" t="s">
        <v>19</v>
      </c>
      <c r="T108" s="115"/>
      <c r="U108" s="112"/>
      <c r="V108" s="112">
        <v>1127</v>
      </c>
      <c r="W108" s="112">
        <v>1154</v>
      </c>
      <c r="X108" s="112">
        <v>1200</v>
      </c>
      <c r="Y108" s="112">
        <v>1216</v>
      </c>
      <c r="Z108" s="112">
        <v>1122</v>
      </c>
      <c r="AB108" s="109" t="str">
        <f>TEXT(Z108,"###,###")</f>
        <v>1,122</v>
      </c>
      <c r="AD108" s="130">
        <f>Z108/($Z$4)*100</f>
        <v>12.316136114160264</v>
      </c>
      <c r="AF108" s="109"/>
    </row>
    <row r="109" spans="1:32" x14ac:dyDescent="0.25">
      <c r="S109" s="115" t="s">
        <v>20</v>
      </c>
      <c r="T109" s="115"/>
      <c r="U109" s="112"/>
      <c r="V109" s="112">
        <v>1157</v>
      </c>
      <c r="W109" s="112">
        <v>1312</v>
      </c>
      <c r="X109" s="112">
        <v>1307</v>
      </c>
      <c r="Y109" s="112">
        <v>1356</v>
      </c>
      <c r="Z109" s="112">
        <v>1428</v>
      </c>
      <c r="AB109" s="109" t="str">
        <f>TEXT(Z109,"###,###")</f>
        <v>1,428</v>
      </c>
      <c r="AD109" s="130">
        <f>Z109/($Z$4)*100</f>
        <v>15.675082327113063</v>
      </c>
      <c r="AF109" s="109"/>
    </row>
    <row r="110" spans="1:32" x14ac:dyDescent="0.25">
      <c r="S110" s="115" t="s">
        <v>21</v>
      </c>
      <c r="T110" s="115"/>
      <c r="U110" s="112"/>
      <c r="V110" s="112">
        <v>1924</v>
      </c>
      <c r="W110" s="112">
        <v>2053</v>
      </c>
      <c r="X110" s="112">
        <v>2262</v>
      </c>
      <c r="Y110" s="112">
        <v>2395</v>
      </c>
      <c r="Z110" s="112">
        <v>2330</v>
      </c>
      <c r="AB110" s="109" t="str">
        <f>TEXT(Z110,"###,###")</f>
        <v>2,330</v>
      </c>
      <c r="AD110" s="130">
        <f>Z110/($Z$4)*100</f>
        <v>25.576289791437979</v>
      </c>
      <c r="AF110" s="109"/>
    </row>
    <row r="111" spans="1:32" x14ac:dyDescent="0.25">
      <c r="S111" s="115" t="s">
        <v>22</v>
      </c>
      <c r="T111" s="115"/>
      <c r="U111" s="112"/>
      <c r="V111" s="112">
        <v>2715</v>
      </c>
      <c r="W111" s="112">
        <v>2777</v>
      </c>
      <c r="X111" s="112">
        <v>2964</v>
      </c>
      <c r="Y111" s="112">
        <v>3251</v>
      </c>
      <c r="Z111" s="112">
        <v>3384</v>
      </c>
      <c r="AB111" s="109" t="str">
        <f>TEXT(Z111,"###,###")</f>
        <v>3,384</v>
      </c>
      <c r="AD111" s="130">
        <f>Z111/($Z$4)*100</f>
        <v>37.145993413830958</v>
      </c>
      <c r="AF111" s="109"/>
    </row>
    <row r="112" spans="1:32" x14ac:dyDescent="0.25">
      <c r="S112" s="118" t="s">
        <v>53</v>
      </c>
      <c r="T112" s="118"/>
      <c r="U112" s="112"/>
      <c r="V112" s="112">
        <v>7931</v>
      </c>
      <c r="W112" s="112">
        <v>8304</v>
      </c>
      <c r="X112" s="112">
        <v>8703</v>
      </c>
      <c r="Y112" s="112">
        <v>9115</v>
      </c>
      <c r="Z112" s="112">
        <v>9105</v>
      </c>
    </row>
    <row r="113" spans="19:32" x14ac:dyDescent="0.25">
      <c r="AB113" s="125" t="s">
        <v>24</v>
      </c>
      <c r="AC113" s="106"/>
      <c r="AD113" s="106" t="s">
        <v>181</v>
      </c>
      <c r="AF113" s="106" t="s">
        <v>182</v>
      </c>
    </row>
    <row r="114" spans="19:32" x14ac:dyDescent="0.25">
      <c r="S114" s="115" t="s">
        <v>86</v>
      </c>
      <c r="T114" s="112"/>
      <c r="U114" s="112"/>
      <c r="V114" s="112"/>
      <c r="W114" s="112"/>
      <c r="X114" s="112"/>
      <c r="Y114" s="112"/>
      <c r="Z114" s="112"/>
      <c r="AB114" s="109"/>
      <c r="AD114" s="110"/>
      <c r="AF114" s="110"/>
    </row>
    <row r="115" spans="19:32" x14ac:dyDescent="0.25">
      <c r="S115" s="115" t="s">
        <v>87</v>
      </c>
      <c r="T115" s="112"/>
      <c r="U115" s="112"/>
      <c r="V115" s="112"/>
      <c r="W115" s="112"/>
      <c r="X115" s="112"/>
      <c r="Y115" s="112"/>
      <c r="Z115" s="112"/>
      <c r="AB115" s="109"/>
      <c r="AD115" s="110"/>
      <c r="AF115" s="110"/>
    </row>
    <row r="116" spans="19:32" x14ac:dyDescent="0.25">
      <c r="S116" s="118" t="s">
        <v>53</v>
      </c>
      <c r="T116" s="120"/>
      <c r="U116" s="120"/>
      <c r="V116" s="120"/>
      <c r="W116" s="120"/>
      <c r="X116" s="120"/>
      <c r="Y116" s="120"/>
      <c r="Z116" s="120"/>
    </row>
    <row r="118" spans="19:32" x14ac:dyDescent="0.25">
      <c r="S118" s="101" t="s">
        <v>96</v>
      </c>
      <c r="T118" s="131"/>
      <c r="U118" s="131"/>
      <c r="V118" s="131">
        <v>43.08</v>
      </c>
      <c r="W118" s="131">
        <v>43.36</v>
      </c>
      <c r="X118" s="131">
        <v>42.89</v>
      </c>
      <c r="Y118" s="131">
        <v>42.86</v>
      </c>
      <c r="Z118" s="131">
        <v>42.69</v>
      </c>
      <c r="AB118" s="109" t="str">
        <f>TEXT(Z118,"##.0")</f>
        <v>42.7</v>
      </c>
    </row>
    <row r="120" spans="19:32" x14ac:dyDescent="0.25">
      <c r="S120" s="101" t="s">
        <v>97</v>
      </c>
      <c r="T120" s="112"/>
      <c r="U120" s="112"/>
      <c r="V120" s="112">
        <v>4369</v>
      </c>
      <c r="W120" s="112">
        <v>4620</v>
      </c>
      <c r="X120" s="112">
        <v>4754</v>
      </c>
      <c r="Y120" s="112">
        <v>4874</v>
      </c>
      <c r="Z120" s="112">
        <v>4946</v>
      </c>
      <c r="AB120" s="109" t="str">
        <f>TEXT(Z120,"###,###")</f>
        <v>4,946</v>
      </c>
    </row>
    <row r="121" spans="19:32" x14ac:dyDescent="0.25">
      <c r="S121" s="101" t="s">
        <v>98</v>
      </c>
      <c r="T121" s="112"/>
      <c r="U121" s="112"/>
      <c r="V121" s="112">
        <v>598</v>
      </c>
      <c r="W121" s="112">
        <v>676</v>
      </c>
      <c r="X121" s="112">
        <v>649</v>
      </c>
      <c r="Y121" s="112">
        <v>642</v>
      </c>
      <c r="Z121" s="112">
        <v>600</v>
      </c>
      <c r="AB121" s="109" t="str">
        <f>TEXT(Z121,"###,###")</f>
        <v>600</v>
      </c>
    </row>
    <row r="122" spans="19:32" x14ac:dyDescent="0.25">
      <c r="S122" s="101" t="s">
        <v>99</v>
      </c>
      <c r="T122" s="112"/>
      <c r="U122" s="112"/>
      <c r="V122" s="112">
        <v>543</v>
      </c>
      <c r="W122" s="112">
        <v>569</v>
      </c>
      <c r="X122" s="112">
        <v>567</v>
      </c>
      <c r="Y122" s="112">
        <v>575</v>
      </c>
      <c r="Z122" s="112">
        <v>571</v>
      </c>
      <c r="AB122" s="109" t="str">
        <f>TEXT(Z122,"###,###")</f>
        <v>571</v>
      </c>
    </row>
    <row r="123" spans="19:32" x14ac:dyDescent="0.25">
      <c r="AB123" s="125" t="s">
        <v>24</v>
      </c>
      <c r="AC123" s="106"/>
      <c r="AD123" s="106" t="s">
        <v>32</v>
      </c>
      <c r="AE123" s="106"/>
      <c r="AF123" s="106"/>
    </row>
    <row r="124" spans="19:32" x14ac:dyDescent="0.25">
      <c r="S124" s="101" t="s">
        <v>100</v>
      </c>
      <c r="T124" s="112"/>
      <c r="U124" s="112"/>
      <c r="V124" s="112">
        <v>4912</v>
      </c>
      <c r="W124" s="112">
        <v>5189</v>
      </c>
      <c r="X124" s="112">
        <v>5321</v>
      </c>
      <c r="Y124" s="112">
        <v>5449</v>
      </c>
      <c r="Z124" s="112">
        <v>5517</v>
      </c>
      <c r="AB124" s="109" t="str">
        <f>TEXT(Z124,"###,###")</f>
        <v>5,517</v>
      </c>
      <c r="AD124" s="127">
        <f>Z124/$Z$7*100</f>
        <v>90.265052356020945</v>
      </c>
    </row>
    <row r="125" spans="19:32" x14ac:dyDescent="0.25">
      <c r="S125" s="101" t="s">
        <v>101</v>
      </c>
      <c r="T125" s="112"/>
      <c r="U125" s="112"/>
      <c r="V125" s="112">
        <v>1141</v>
      </c>
      <c r="W125" s="112">
        <v>1245</v>
      </c>
      <c r="X125" s="112">
        <v>1216</v>
      </c>
      <c r="Y125" s="112">
        <v>1217</v>
      </c>
      <c r="Z125" s="112">
        <v>1171</v>
      </c>
      <c r="AB125" s="109" t="str">
        <f>TEXT(Z125,"###,###")</f>
        <v>1,171</v>
      </c>
      <c r="AD125" s="127">
        <f>Z125/$Z$7*100</f>
        <v>19.159031413612563</v>
      </c>
    </row>
    <row r="127" spans="19:32" x14ac:dyDescent="0.25">
      <c r="S127" s="101" t="s">
        <v>102</v>
      </c>
      <c r="T127" s="112"/>
      <c r="U127" s="112"/>
      <c r="V127" s="112">
        <v>2923</v>
      </c>
      <c r="W127" s="112">
        <v>3128</v>
      </c>
      <c r="X127" s="112">
        <v>3195</v>
      </c>
      <c r="Y127" s="112">
        <v>3243</v>
      </c>
      <c r="Z127" s="112">
        <v>3244</v>
      </c>
      <c r="AB127" s="109" t="str">
        <f>TEXT(Z127,"###,###")</f>
        <v>3,244</v>
      </c>
      <c r="AD127" s="127">
        <f>Z127/$Z$7*100</f>
        <v>53.075916230366495</v>
      </c>
    </row>
    <row r="128" spans="19:32" x14ac:dyDescent="0.25">
      <c r="S128" s="101" t="s">
        <v>103</v>
      </c>
      <c r="T128" s="112"/>
      <c r="U128" s="112"/>
      <c r="V128" s="112">
        <v>2582</v>
      </c>
      <c r="W128" s="112">
        <v>2743</v>
      </c>
      <c r="X128" s="112">
        <v>2767</v>
      </c>
      <c r="Y128" s="112">
        <v>2840</v>
      </c>
      <c r="Z128" s="112">
        <v>2867</v>
      </c>
      <c r="AB128" s="109" t="str">
        <f>TEXT(Z128,"###,###")</f>
        <v>2,867</v>
      </c>
      <c r="AD128" s="127">
        <f>Z128/$Z$7*100</f>
        <v>46.907722513089006</v>
      </c>
    </row>
    <row r="130" spans="19:20" x14ac:dyDescent="0.25">
      <c r="S130" s="101" t="s">
        <v>261</v>
      </c>
      <c r="T130" s="127">
        <v>80.922774869109944</v>
      </c>
    </row>
    <row r="131" spans="19:20" x14ac:dyDescent="0.25">
      <c r="S131" s="101" t="s">
        <v>262</v>
      </c>
      <c r="T131" s="127">
        <v>9.8167539267015709</v>
      </c>
    </row>
    <row r="132" spans="19:20" x14ac:dyDescent="0.25">
      <c r="S132" s="101" t="s">
        <v>263</v>
      </c>
      <c r="T132" s="127">
        <v>9.3422774869109944</v>
      </c>
    </row>
  </sheetData>
  <sheetProtection selectLockedCells="1"/>
  <mergeCells count="16">
    <mergeCell ref="N85:O85"/>
    <mergeCell ref="J86:K86"/>
    <mergeCell ref="J87:K87"/>
    <mergeCell ref="AB2:AF2"/>
    <mergeCell ref="G13:L13"/>
    <mergeCell ref="C83:G83"/>
    <mergeCell ref="J83:O83"/>
    <mergeCell ref="D84:E84"/>
    <mergeCell ref="F84:G84"/>
    <mergeCell ref="L84:M84"/>
    <mergeCell ref="N84:O84"/>
    <mergeCell ref="J88:K88"/>
    <mergeCell ref="J89:K89"/>
    <mergeCell ref="D85:E85"/>
    <mergeCell ref="F85:G85"/>
    <mergeCell ref="L85:M85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37DA5F4-A7CA-4059-8EA4-6F7592796E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E86:E91</xm:sqref>
        </x14:conditionalFormatting>
        <x14:conditionalFormatting xmlns:xm="http://schemas.microsoft.com/office/excel/2006/main">
          <x14:cfRule type="iconSet" priority="2" id="{FA7E1D61-B438-4285-82E2-3A22F9FFEBC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G86:G91</xm:sqref>
        </x14:conditionalFormatting>
        <x14:conditionalFormatting xmlns:xm="http://schemas.microsoft.com/office/excel/2006/main">
          <x14:cfRule type="iconSet" priority="3" id="{6D98A99F-79FE-4897-8682-CECD949CD0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M86:M91</xm:sqref>
        </x14:conditionalFormatting>
        <x14:conditionalFormatting xmlns:xm="http://schemas.microsoft.com/office/excel/2006/main">
          <x14:cfRule type="iconSet" priority="4" id="{9A7CA82F-9551-4AC1-BA8E-4A761F347E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O86:O91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72</vt:i4>
      </vt:variant>
      <vt:variant>
        <vt:lpstr>Named Ranges</vt:lpstr>
      </vt:variant>
      <vt:variant>
        <vt:i4>70</vt:i4>
      </vt:variant>
    </vt:vector>
  </HeadingPairs>
  <TitlesOfParts>
    <vt:vector size="142" baseType="lpstr">
      <vt:lpstr>Contents</vt:lpstr>
      <vt:lpstr>Table 10.1</vt:lpstr>
      <vt:lpstr>Table 10.2</vt:lpstr>
      <vt:lpstr>Table 10.3</vt:lpstr>
      <vt:lpstr>Table 10.4</vt:lpstr>
      <vt:lpstr>Table 10.5</vt:lpstr>
      <vt:lpstr>Table 10.6</vt:lpstr>
      <vt:lpstr>Table 10.7</vt:lpstr>
      <vt:lpstr>Table 10.8</vt:lpstr>
      <vt:lpstr>Table 10.9</vt:lpstr>
      <vt:lpstr>Table 10.10</vt:lpstr>
      <vt:lpstr>Table 10.11</vt:lpstr>
      <vt:lpstr>Table 10.12</vt:lpstr>
      <vt:lpstr>Table 10.13</vt:lpstr>
      <vt:lpstr>Table 10.14</vt:lpstr>
      <vt:lpstr>Table 10.15</vt:lpstr>
      <vt:lpstr>Table 10.16</vt:lpstr>
      <vt:lpstr>Table 10.17</vt:lpstr>
      <vt:lpstr>Table 10.18</vt:lpstr>
      <vt:lpstr>Table 10.19</vt:lpstr>
      <vt:lpstr>Table 10.20</vt:lpstr>
      <vt:lpstr>Table 10.21</vt:lpstr>
      <vt:lpstr>Table 10.22</vt:lpstr>
      <vt:lpstr>Table 10.23</vt:lpstr>
      <vt:lpstr>Table 10.24</vt:lpstr>
      <vt:lpstr>Table 10.25</vt:lpstr>
      <vt:lpstr>Table 10.26</vt:lpstr>
      <vt:lpstr>Table 10.27</vt:lpstr>
      <vt:lpstr>Table 10.28</vt:lpstr>
      <vt:lpstr>Table 10.29</vt:lpstr>
      <vt:lpstr>Table 10.30</vt:lpstr>
      <vt:lpstr>Table 10.31</vt:lpstr>
      <vt:lpstr>Table 10.32</vt:lpstr>
      <vt:lpstr>Table 10.33</vt:lpstr>
      <vt:lpstr>Table 10.34</vt:lpstr>
      <vt:lpstr>Table 10.35</vt:lpstr>
      <vt:lpstr>Table 10.36</vt:lpstr>
      <vt:lpstr>Table 10.37</vt:lpstr>
      <vt:lpstr>Table 10.38</vt:lpstr>
      <vt:lpstr>Table 10.39</vt:lpstr>
      <vt:lpstr>Table 10.40</vt:lpstr>
      <vt:lpstr>Table 10.41</vt:lpstr>
      <vt:lpstr>Table 10.42</vt:lpstr>
      <vt:lpstr>Table 10.43</vt:lpstr>
      <vt:lpstr>Table 10.44</vt:lpstr>
      <vt:lpstr>Table 10.45</vt:lpstr>
      <vt:lpstr>Table 10.46</vt:lpstr>
      <vt:lpstr>Table 10.47</vt:lpstr>
      <vt:lpstr>Table 10.48</vt:lpstr>
      <vt:lpstr>Table 10.49</vt:lpstr>
      <vt:lpstr>Table 10.50</vt:lpstr>
      <vt:lpstr>Table 10.51</vt:lpstr>
      <vt:lpstr>Table 10.52</vt:lpstr>
      <vt:lpstr>Table 10.53</vt:lpstr>
      <vt:lpstr>Table 10.54</vt:lpstr>
      <vt:lpstr>Table 10.55</vt:lpstr>
      <vt:lpstr>Table 10.56</vt:lpstr>
      <vt:lpstr>Table 10.57</vt:lpstr>
      <vt:lpstr>Table 10.58</vt:lpstr>
      <vt:lpstr>Table 10.59</vt:lpstr>
      <vt:lpstr>Table 10.60</vt:lpstr>
      <vt:lpstr>Table 10.61</vt:lpstr>
      <vt:lpstr>Table 10.62</vt:lpstr>
      <vt:lpstr>Table 10.63</vt:lpstr>
      <vt:lpstr>Table 10.64</vt:lpstr>
      <vt:lpstr>Table 10.65</vt:lpstr>
      <vt:lpstr>Table 10.66</vt:lpstr>
      <vt:lpstr>Table 10.67</vt:lpstr>
      <vt:lpstr>Table 10.68</vt:lpstr>
      <vt:lpstr>Table 10.69</vt:lpstr>
      <vt:lpstr>Table 10.70</vt:lpstr>
      <vt:lpstr>State data for spotlight</vt:lpstr>
      <vt:lpstr>'Table 10.1'!Print_Area</vt:lpstr>
      <vt:lpstr>'Table 10.10'!Print_Area</vt:lpstr>
      <vt:lpstr>'Table 10.11'!Print_Area</vt:lpstr>
      <vt:lpstr>'Table 10.12'!Print_Area</vt:lpstr>
      <vt:lpstr>'Table 10.13'!Print_Area</vt:lpstr>
      <vt:lpstr>'Table 10.14'!Print_Area</vt:lpstr>
      <vt:lpstr>'Table 10.15'!Print_Area</vt:lpstr>
      <vt:lpstr>'Table 10.16'!Print_Area</vt:lpstr>
      <vt:lpstr>'Table 10.17'!Print_Area</vt:lpstr>
      <vt:lpstr>'Table 10.18'!Print_Area</vt:lpstr>
      <vt:lpstr>'Table 10.19'!Print_Area</vt:lpstr>
      <vt:lpstr>'Table 10.2'!Print_Area</vt:lpstr>
      <vt:lpstr>'Table 10.20'!Print_Area</vt:lpstr>
      <vt:lpstr>'Table 10.21'!Print_Area</vt:lpstr>
      <vt:lpstr>'Table 10.22'!Print_Area</vt:lpstr>
      <vt:lpstr>'Table 10.23'!Print_Area</vt:lpstr>
      <vt:lpstr>'Table 10.24'!Print_Area</vt:lpstr>
      <vt:lpstr>'Table 10.25'!Print_Area</vt:lpstr>
      <vt:lpstr>'Table 10.26'!Print_Area</vt:lpstr>
      <vt:lpstr>'Table 10.27'!Print_Area</vt:lpstr>
      <vt:lpstr>'Table 10.28'!Print_Area</vt:lpstr>
      <vt:lpstr>'Table 10.29'!Print_Area</vt:lpstr>
      <vt:lpstr>'Table 10.3'!Print_Area</vt:lpstr>
      <vt:lpstr>'Table 10.30'!Print_Area</vt:lpstr>
      <vt:lpstr>'Table 10.31'!Print_Area</vt:lpstr>
      <vt:lpstr>'Table 10.32'!Print_Area</vt:lpstr>
      <vt:lpstr>'Table 10.33'!Print_Area</vt:lpstr>
      <vt:lpstr>'Table 10.34'!Print_Area</vt:lpstr>
      <vt:lpstr>'Table 10.35'!Print_Area</vt:lpstr>
      <vt:lpstr>'Table 10.36'!Print_Area</vt:lpstr>
      <vt:lpstr>'Table 10.37'!Print_Area</vt:lpstr>
      <vt:lpstr>'Table 10.38'!Print_Area</vt:lpstr>
      <vt:lpstr>'Table 10.39'!Print_Area</vt:lpstr>
      <vt:lpstr>'Table 10.4'!Print_Area</vt:lpstr>
      <vt:lpstr>'Table 10.40'!Print_Area</vt:lpstr>
      <vt:lpstr>'Table 10.41'!Print_Area</vt:lpstr>
      <vt:lpstr>'Table 10.42'!Print_Area</vt:lpstr>
      <vt:lpstr>'Table 10.43'!Print_Area</vt:lpstr>
      <vt:lpstr>'Table 10.44'!Print_Area</vt:lpstr>
      <vt:lpstr>'Table 10.45'!Print_Area</vt:lpstr>
      <vt:lpstr>'Table 10.46'!Print_Area</vt:lpstr>
      <vt:lpstr>'Table 10.47'!Print_Area</vt:lpstr>
      <vt:lpstr>'Table 10.48'!Print_Area</vt:lpstr>
      <vt:lpstr>'Table 10.49'!Print_Area</vt:lpstr>
      <vt:lpstr>'Table 10.5'!Print_Area</vt:lpstr>
      <vt:lpstr>'Table 10.50'!Print_Area</vt:lpstr>
      <vt:lpstr>'Table 10.51'!Print_Area</vt:lpstr>
      <vt:lpstr>'Table 10.52'!Print_Area</vt:lpstr>
      <vt:lpstr>'Table 10.53'!Print_Area</vt:lpstr>
      <vt:lpstr>'Table 10.54'!Print_Area</vt:lpstr>
      <vt:lpstr>'Table 10.55'!Print_Area</vt:lpstr>
      <vt:lpstr>'Table 10.56'!Print_Area</vt:lpstr>
      <vt:lpstr>'Table 10.57'!Print_Area</vt:lpstr>
      <vt:lpstr>'Table 10.58'!Print_Area</vt:lpstr>
      <vt:lpstr>'Table 10.59'!Print_Area</vt:lpstr>
      <vt:lpstr>'Table 10.6'!Print_Area</vt:lpstr>
      <vt:lpstr>'Table 10.60'!Print_Area</vt:lpstr>
      <vt:lpstr>'Table 10.61'!Print_Area</vt:lpstr>
      <vt:lpstr>'Table 10.62'!Print_Area</vt:lpstr>
      <vt:lpstr>'Table 10.63'!Print_Area</vt:lpstr>
      <vt:lpstr>'Table 10.64'!Print_Area</vt:lpstr>
      <vt:lpstr>'Table 10.65'!Print_Area</vt:lpstr>
      <vt:lpstr>'Table 10.66'!Print_Area</vt:lpstr>
      <vt:lpstr>'Table 10.67'!Print_Area</vt:lpstr>
      <vt:lpstr>'Table 10.68'!Print_Area</vt:lpstr>
      <vt:lpstr>'Table 10.69'!Print_Area</vt:lpstr>
      <vt:lpstr>'Table 10.7'!Print_Area</vt:lpstr>
      <vt:lpstr>'Table 10.70'!Print_Area</vt:lpstr>
      <vt:lpstr>'Table 10.8'!Print_Area</vt:lpstr>
      <vt:lpstr>'Table 10.9'!Print_Area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Wade1</dc:creator>
  <cp:lastModifiedBy>Son Chu</cp:lastModifiedBy>
  <cp:lastPrinted>2021-10-22T04:48:15Z</cp:lastPrinted>
  <dcterms:created xsi:type="dcterms:W3CDTF">2019-07-02T01:38:47Z</dcterms:created>
  <dcterms:modified xsi:type="dcterms:W3CDTF">2025-11-12T05:02:07Z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2021-05-19T23:35:57Z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dd829078-7429-43a0-921f-a67a55718a78</vt:lpwstr>
  </property>
  <property fmtid="{D5CDD505-2E9C-101B-9397-08002B2CF9AE}" pid="8" name="MSIP_Label_c8e5a7ee-c283-40b0-98eb-fa437df4c031_ContentBits">
    <vt:lpwstr>0</vt:lpwstr>
  </property>
</Properties>
</file>